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tables/table3.xml" ContentType="application/vnd.openxmlformats-officedocument.spreadsheetml.table+xml"/>
  <Override PartName="/xl/queryTables/queryTable2.xml" ContentType="application/vnd.openxmlformats-officedocument.spreadsheetml.queryTable+xml"/>
  <Override PartName="/xl/tables/table4.xml" ContentType="application/vnd.openxmlformats-officedocument.spreadsheetml.table+xml"/>
  <Override PartName="/xl/queryTables/queryTable3.xml" ContentType="application/vnd.openxmlformats-officedocument.spreadsheetml.queryTable+xml"/>
  <Override PartName="/xl/tables/table5.xml" ContentType="application/vnd.openxmlformats-officedocument.spreadsheetml.table+xml"/>
  <Override PartName="/xl/queryTables/queryTable4.xml" ContentType="application/vnd.openxmlformats-officedocument.spreadsheetml.queryTable+xml"/>
  <Override PartName="/xl/tables/table6.xml" ContentType="application/vnd.openxmlformats-officedocument.spreadsheetml.table+xml"/>
  <Override PartName="/xl/queryTables/queryTable5.xml" ContentType="application/vnd.openxmlformats-officedocument.spreadsheetml.queryTable+xml"/>
  <Override PartName="/xl/tables/table7.xml" ContentType="application/vnd.openxmlformats-officedocument.spreadsheetml.table+xml"/>
  <Override PartName="/xl/queryTables/queryTable6.xml" ContentType="application/vnd.openxmlformats-officedocument.spreadsheetml.queryTable+xml"/>
  <Override PartName="/xl/tables/table8.xml" ContentType="application/vnd.openxmlformats-officedocument.spreadsheetml.table+xml"/>
  <Override PartName="/xl/queryTables/queryTable7.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codeName="{26A90621-87C4-6C01-FD6A-EE6E7C140903}"/>
  <workbookPr codeName="ThisWorkbook"/>
  <mc:AlternateContent xmlns:mc="http://schemas.openxmlformats.org/markup-compatibility/2006">
    <mc:Choice Requires="x15">
      <x15ac:absPath xmlns:x15ac="http://schemas.microsoft.com/office/spreadsheetml/2010/11/ac" url="C:\Users\jherrera\Desktop\"/>
    </mc:Choice>
  </mc:AlternateContent>
  <xr:revisionPtr revIDLastSave="0" documentId="13_ncr:1_{1E241462-A08B-4B14-A639-5FB0BB5B9454}" xr6:coauthVersionLast="47" xr6:coauthVersionMax="47" xr10:uidLastSave="{00000000-0000-0000-0000-000000000000}"/>
  <workbookProtection workbookAlgorithmName="SHA-512" workbookHashValue="zTJrkFMAMSnXpzHVKs4HhLRdiHCWePQHsDA0NCuafzNlGECxvmu3QM0JsxQDyamm/Qzdv+XMr+PfYv9wE7jBJw==" workbookSaltValue="r8vX3twO+Pzkjbg+IP/ffQ==" workbookSpinCount="100000" lockStructure="1"/>
  <bookViews>
    <workbookView xWindow="38280" yWindow="-120" windowWidth="29040" windowHeight="15720" firstSheet="1" activeTab="2" xr2:uid="{7F3EA50C-150D-43A2-8406-30F5EF0974CC}"/>
  </bookViews>
  <sheets>
    <sheet name="Enable Macros Instructions" sheetId="14" r:id="rId1"/>
    <sheet name="Non Tax Levy PAF-Sample" sheetId="37" r:id="rId2"/>
    <sheet name="Non Tax Levy PAF" sheetId="11" r:id="rId3"/>
    <sheet name="Business Unit Dropdown List" sheetId="4" state="hidden" r:id="rId4"/>
    <sheet name="Crosswalk NTL Prgrm-Project_JH" sheetId="10" state="hidden" r:id="rId5"/>
    <sheet name="ConsolidatedTreeData" sheetId="13" state="hidden" r:id="rId6"/>
    <sheet name="BU&amp;Div" sheetId="43" state="hidden" r:id="rId7"/>
    <sheet name="MasterData" sheetId="39" state="hidden" r:id="rId8"/>
    <sheet name="Level 1" sheetId="31" state="hidden" r:id="rId9"/>
    <sheet name="Level 2" sheetId="41" state="hidden" r:id="rId10"/>
    <sheet name="Level 3" sheetId="33" state="hidden" r:id="rId11"/>
    <sheet name="Level 4" sheetId="34" state="hidden" r:id="rId12"/>
    <sheet name="Level 5" sheetId="35" state="hidden" r:id="rId13"/>
  </sheets>
  <externalReferences>
    <externalReference r:id="rId14"/>
    <externalReference r:id="rId15"/>
    <externalReference r:id="rId16"/>
    <externalReference r:id="rId17"/>
    <externalReference r:id="rId18"/>
  </externalReferences>
  <definedNames>
    <definedName name="_xlnm._FilterDatabase" localSheetId="3" hidden="1">'Business Unit Dropdown List'!$O$1:$Q$1</definedName>
    <definedName name="_xlnm._FilterDatabase" localSheetId="5" hidden="1">ConsolidatedTreeData!$A$1:$V$901</definedName>
    <definedName name="_xlnm._FilterDatabase" localSheetId="4" hidden="1">'Crosswalk NTL Prgrm-Project_JH'!$Q$1:$Y$948</definedName>
    <definedName name="_xleta.VLOOKUP" hidden="1" xlm="1">#NAME?</definedName>
    <definedName name="A1S1" localSheetId="1">'Non Tax Levy PAF-Sample'!$A$23:$C$23</definedName>
    <definedName name="A1S1">'Non Tax Levy PAF'!$A$23:$C$23</definedName>
    <definedName name="A1S2" localSheetId="1">'Non Tax Levy PAF-Sample'!$A$27:$C$27</definedName>
    <definedName name="A1S2">'Non Tax Levy PAF'!$A$27:$C$27</definedName>
    <definedName name="A1S3" localSheetId="1">'Non Tax Levy PAF-Sample'!$A$27:$F$27</definedName>
    <definedName name="A1S3">'Non Tax Levy PAF'!$A$27:$F$27</definedName>
    <definedName name="A1S4" localSheetId="1">'Non Tax Levy PAF-Sample'!$G$27</definedName>
    <definedName name="A1S4">'Non Tax Levy PAF'!$G$27</definedName>
    <definedName name="A1S5" localSheetId="1">'Non Tax Levy PAF-Sample'!$J$30</definedName>
    <definedName name="A1S5">'Non Tax Levy PAF'!$J$30</definedName>
    <definedName name="A2S1" localSheetId="1">'Non Tax Levy PAF-Sample'!$A$35:$B$35</definedName>
    <definedName name="A2S1">'Non Tax Levy PAF'!$A$35:$B$35</definedName>
    <definedName name="A2S2" localSheetId="1">'Non Tax Levy PAF-Sample'!$B$39:$C$39</definedName>
    <definedName name="A2S2">'Non Tax Levy PAF'!$B$39:$C$39</definedName>
    <definedName name="A2S3" localSheetId="1">'Non Tax Levy PAF-Sample'!$A$39:$F$39</definedName>
    <definedName name="A2S3">'Non Tax Levy PAF'!$A$39:$F$39</definedName>
    <definedName name="A2S4" localSheetId="1">'Non Tax Levy PAF-Sample'!$G$39</definedName>
    <definedName name="A2S4">'Non Tax Levy PAF'!$G$39</definedName>
    <definedName name="A2S5" localSheetId="1">'Non Tax Levy PAF-Sample'!$B$42</definedName>
    <definedName name="A2S5">'Non Tax Levy PAF'!$B$42</definedName>
    <definedName name="A3S1" localSheetId="1">'Non Tax Levy PAF-Sample'!$A$47:$B$47</definedName>
    <definedName name="A3S1">'Non Tax Levy PAF'!$A$47:$B$47</definedName>
    <definedName name="A3S2" localSheetId="1">'Non Tax Levy PAF-Sample'!#REF!</definedName>
    <definedName name="A3S2">'Non Tax Levy PAF'!#REF!</definedName>
    <definedName name="A3S3" localSheetId="1">'Non Tax Levy PAF-Sample'!$A$51:$C$51</definedName>
    <definedName name="A3S3">'Non Tax Levy PAF'!$A$51:$C$51</definedName>
    <definedName name="A3S4" localSheetId="1">'Non Tax Levy PAF-Sample'!$G$51</definedName>
    <definedName name="A3S4">'Non Tax Levy PAF'!$G$51</definedName>
    <definedName name="A3S5" localSheetId="1">'Non Tax Levy PAF-Sample'!$B$54</definedName>
    <definedName name="A3S5">'Non Tax Levy PAF'!$B$54</definedName>
    <definedName name="AccountType">[1]BAR03Assoc_JH!$S$3:$S$9</definedName>
    <definedName name="Action">'Business Unit Dropdown List'!$G$2:$G$14</definedName>
    <definedName name="Assignment">'Business Unit Dropdown List'!$I$2:$I$19</definedName>
    <definedName name="Assignment1" localSheetId="1">'Non Tax Levy PAF-Sample'!$A$21:$L$32</definedName>
    <definedName name="Assignment1">'Non Tax Levy PAF'!$A$21:$L$32</definedName>
    <definedName name="Assignment2" localSheetId="1">'Non Tax Levy PAF-Sample'!$A$33:$L$44</definedName>
    <definedName name="Assignment2">'Non Tax Levy PAF'!$A$33:$L$44</definedName>
    <definedName name="Assignment3" localSheetId="1">'Non Tax Levy PAF-Sample'!$A$45:$L$56</definedName>
    <definedName name="Assignment3">'Non Tax Levy PAF'!$A$45:$L$56</definedName>
    <definedName name="AssmtNum">'Business Unit Dropdown List'!$J$2:$J$5</definedName>
    <definedName name="BAR_02">'Business Unit Dropdown List'!$D$6</definedName>
    <definedName name="BAR_03">'Business Unit Dropdown List'!$D$8</definedName>
    <definedName name="BAR_04">'Business Unit Dropdown List'!$D$13</definedName>
    <definedName name="BAR_55">'Business Unit Dropdown List'!$D$3:$D$12</definedName>
    <definedName name="BAR02VPAF">'Crosswalk NTL Prgrm-Project_JH'!$H$169</definedName>
    <definedName name="BAR03VPSA">'Crosswalk NTL Prgrm-Project_JH'!$H$170:$H$173</definedName>
    <definedName name="BAR04VPSA">'Crosswalk NTL Prgrm-Project_JH'!$H$130:$H$156</definedName>
    <definedName name="BAR55_EF">'Business Unit Dropdown List'!$D$14</definedName>
    <definedName name="BAR55Acad_Aff">'Crosswalk NTL Prgrm-Project_JH'!$H$10:$H$14</definedName>
    <definedName name="BAR55EF">'Crosswalk NTL Prgrm-Project_JH'!$H$25:$H$26</definedName>
    <definedName name="BAR55MSPIA">'Crosswalk NTL Prgrm-Project_JH'!$H$110:$H$118</definedName>
    <definedName name="BAR55PRES">'Crosswalk NTL Prgrm-Project_JH'!$H$2:$H$6</definedName>
    <definedName name="BAR55VPAF">'Crosswalk NTL Prgrm-Project_JH'!$H$15:$H$24</definedName>
    <definedName name="BAR55VPCA">'Crosswalk NTL Prgrm-Project_JH'!$H$7:$H$9</definedName>
    <definedName name="BAR55VPEM">'Crosswalk NTL Prgrm-Project_JH'!$H$28:$H$32</definedName>
    <definedName name="BAR55VPISD">'Crosswalk NTL Prgrm-Project_JH'!$H$119:$H$129</definedName>
    <definedName name="BAR55VPSA">'Crosswalk NTL Prgrm-Project_JH'!$H$33:$H$39</definedName>
    <definedName name="BAR55WSAS">'Crosswalk NTL Prgrm-Project_JH'!$H$95:$H$109</definedName>
    <definedName name="BAR55ZSB">'Crosswalk NTL Prgrm-Project_JH'!$H$42:$H$94</definedName>
    <definedName name="BCF">'Business Unit Dropdown List'!$F$2:$F$15</definedName>
    <definedName name="BCFACAD_AFF" localSheetId="1">#REF!</definedName>
    <definedName name="BCFACAD_AFF">#REF!</definedName>
    <definedName name="BCFBCF" localSheetId="1">#REF!</definedName>
    <definedName name="BCFBCF">#REF!</definedName>
    <definedName name="BCFCommunications" localSheetId="1">#REF!</definedName>
    <definedName name="BCFCommunications">#REF!</definedName>
    <definedName name="BCFLibrary" localSheetId="1">#REF!</definedName>
    <definedName name="BCFLibrary">#REF!</definedName>
    <definedName name="BCFMSPIA" localSheetId="1">#REF!</definedName>
    <definedName name="BCFMSPIA">#REF!</definedName>
    <definedName name="BCFOCA" localSheetId="1">#REF!</definedName>
    <definedName name="BCFOCA">#REF!</definedName>
    <definedName name="BCFPresident" localSheetId="1">#REF!</definedName>
    <definedName name="BCFPresident">#REF!</definedName>
    <definedName name="BCFStarr_Career" localSheetId="1">#REF!</definedName>
    <definedName name="BCFStarr_Career">#REF!</definedName>
    <definedName name="BCFVPCA" localSheetId="1">'Crosswalk NTL Prgrm-Project_JH'!#REF!</definedName>
    <definedName name="BCFVPCA">'Crosswalk NTL Prgrm-Project_JH'!#REF!</definedName>
    <definedName name="BCFVPEM" localSheetId="1">#REF!</definedName>
    <definedName name="BCFVPEM">#REF!</definedName>
    <definedName name="BCFVPSA" localSheetId="1">#REF!</definedName>
    <definedName name="BCFVPSA">#REF!</definedName>
    <definedName name="BCFWCIB" localSheetId="1">#REF!</definedName>
    <definedName name="BCFWCIB">#REF!</definedName>
    <definedName name="BCFWSAS" localSheetId="1">#REF!</definedName>
    <definedName name="BCFWSAS">#REF!</definedName>
    <definedName name="BCFZSB" localSheetId="1">#REF!</definedName>
    <definedName name="BCFZSB">#REF!</definedName>
    <definedName name="Bert_Wasserman_Dept_Eco_and_Fin" localSheetId="1">'[2]Budget form-ALL'!#REF!</definedName>
    <definedName name="Bert_Wasserman_Dept_Eco_and_Fin">'[2]Budget form-ALL'!#REF!</definedName>
    <definedName name="BUheader">'[3]Coding '!$A$2:$A$5</definedName>
    <definedName name="BusinessUnit">'Business Unit Dropdown List'!$B$2:$B$7</definedName>
    <definedName name="EXPCODES" localSheetId="1">'[4]Budget form'!#REF!</definedName>
    <definedName name="EXPCODES">'[4]Budget form'!#REF!</definedName>
    <definedName name="ExpenseAccounts">[3]sheet3!$N$2:$N$50</definedName>
    <definedName name="ExternalData_1" localSheetId="8" hidden="1">'Level 1'!$A$1:$A$16</definedName>
    <definedName name="ExternalData_1" localSheetId="10" hidden="1">'Level 3'!$A$1:$BX$96</definedName>
    <definedName name="ExternalData_1" localSheetId="11" hidden="1">'Level 4'!$A$1:$LJ$21</definedName>
    <definedName name="ExternalData_1" localSheetId="12" hidden="1">'Level 5'!$A$1:$NL$3</definedName>
    <definedName name="ExternalData_1" localSheetId="7" hidden="1">MasterData!$A$1:$U$513</definedName>
    <definedName name="ExternalData_2" localSheetId="6" hidden="1">'BU&amp;Div'!$A$1:$C$5</definedName>
    <definedName name="ExternalData_2" localSheetId="9" hidden="1">'Level 2'!$A$1:$O$21</definedName>
    <definedName name="FS_not_applicable">'[5]Bar03 Tree Linked w Prgrm '!$P$33:$P$35+'[5]Bar03 Tree Linked w Prgrm '!$P$30:$P$32</definedName>
    <definedName name="IFR">[2]IFR!$B$5:$B$11</definedName>
    <definedName name="InvoicePurchaseDates">'[3]Coding '!$L$2:$L$2193</definedName>
    <definedName name="list_level1" localSheetId="1">Level_1[Column1]</definedName>
    <definedName name="list_level1">Level_1[Column1]</definedName>
    <definedName name="list_level2" localSheetId="1">INDEX('Non Tax Levy PAF-Sample'!tmp_list_level2,1):INDEX('Non Tax Levy PAF-Sample'!tmp_list_level2,COUNTA('Non Tax Levy PAF-Sample'!tmp_list_level2))</definedName>
    <definedName name="list_level2">INDEX(tmp_list_level2,1):INDEX(tmp_list_level2,COUNTA(tmp_list_level2))</definedName>
    <definedName name="list_level3" localSheetId="1">INDEX('Non Tax Levy PAF-Sample'!tmp_list_level3,1):INDEX('Non Tax Levy PAF-Sample'!tmp_list_level3,COUNTA('Non Tax Levy PAF-Sample'!tmp_list_level3))</definedName>
    <definedName name="list_level3">INDEX(tmp_list_level3,1):INDEX(tmp_list_level3,COUNTA(tmp_list_level3))</definedName>
    <definedName name="list_level4" localSheetId="1">INDEX('Non Tax Levy PAF-Sample'!tmp_list_level4,1):INDEX('Non Tax Levy PAF-Sample'!tmp_list_level4,COUNTA('Non Tax Levy PAF-Sample'!tmp_list_level4))</definedName>
    <definedName name="list_level4">INDEX(tmp_list_level4,1):INDEX(tmp_list_level4,COUNTA(tmp_list_level4))</definedName>
    <definedName name="list_level5" localSheetId="1">INDEX('Non Tax Levy PAF-Sample'!tmp_list_level5,1):INDEX('Non Tax Levy PAF-Sample'!tmp_list_level5,COUNTA('Non Tax Levy PAF-Sample'!tmp_list_level5))</definedName>
    <definedName name="list_level5">INDEX(tmp_list_level5,1):INDEX(tmp_list_level5,COUNTA(tmp_list_level5))</definedName>
    <definedName name="Non_Tax_Levy_Assoc">'[5]Bar03 Tree Linked'!$A$8</definedName>
    <definedName name="Non_Tax_Levy_AUX">'[5]Non Tax-Levy'!$F$141:$F$143</definedName>
    <definedName name="Non_Tax_Levy_ELC">'[5]Non Tax-Levy'!$F$104</definedName>
    <definedName name="NumofAssmts" localSheetId="1">'Non Tax Levy PAF-Sample'!$D$19</definedName>
    <definedName name="NumofAssmts">'Non Tax Levy PAF'!$D$19</definedName>
    <definedName name="OtherDates">'[3]Coding '!$N$2:$N$1950</definedName>
    <definedName name="PaymentInterval">'Business Unit Dropdown List'!$A$2:$A$6</definedName>
    <definedName name="PaymentMethod">'[3]Coding '!$G$2:$G$4</definedName>
    <definedName name="_xlnm.Print_Area" localSheetId="2">'Non Tax Levy PAF'!$A$1:$K$81</definedName>
    <definedName name="_xlnm.Print_Area" localSheetId="1">'Non Tax Levy PAF-Sample'!$A$1:$K$81</definedName>
    <definedName name="SelectOne">'[3]Coding '!$E$2:$E$4</definedName>
    <definedName name="State">'[3]Coding '!$D$2:$D$52</definedName>
    <definedName name="Tax_Levy">'[2]Tax Levy'!$A$3:$A$14</definedName>
    <definedName name="tmp_list_level2" localSheetId="1">INDEX(#REF!,,MATCH('Non Tax Levy PAF-Sample'!$A1&amp;"",#REF!,0))</definedName>
    <definedName name="tmp_list_level2">INDEX(Level_2[],,MATCH('Non Tax Levy PAF'!$A1&amp;"",Level_2[#Headers],0))</definedName>
    <definedName name="tmp_list_level3" localSheetId="1">INDEX(Level_3[#Data],0,MATCH('Non Tax Levy PAF-Sample'!$A1&amp;"\"&amp;'Non Tax Levy PAF-Sample'!$C1,Level_3[#Headers],0))</definedName>
    <definedName name="tmp_list_level3">INDEX(Level_3[#Data],0,MATCH('Non Tax Levy PAF'!$A1&amp;"\"&amp;'Non Tax Levy PAF'!$C1,Level_3[#Headers],0))</definedName>
    <definedName name="tmp_list_level4" localSheetId="1">INDEX(Level_4[#Data],0,MATCH('Non Tax Levy PAF-Sample'!$A1&amp;"\"&amp;'Non Tax Levy PAF-Sample'!$C1&amp;"\"&amp;'Non Tax Levy PAF-Sample'!$D1,Level_4[#Headers],0))</definedName>
    <definedName name="tmp_list_level4">INDEX(Level_4[#Data],0,MATCH('Non Tax Levy PAF'!$A$30&amp;"\"&amp;'Non Tax Levy PAF'!$C1&amp;"\"&amp;'Non Tax Levy PAF'!$D1,Level_4[#Headers],0))</definedName>
    <definedName name="tmp_list_level5" localSheetId="1">INDEX(Level_5[#Data],0,MATCH('Non Tax Levy PAF-Sample'!$A1&amp;"\"&amp;'Non Tax Levy PAF-Sample'!$C1&amp;"\"&amp;'Non Tax Levy PAF-Sample'!$D1&amp;"\"&amp;'Non Tax Levy PAF-Sample'!$E1,Level_5[#Headers],0))</definedName>
    <definedName name="tmp_list_level5">INDEX(Level_5[#Data],0,MATCH('Non Tax Levy PAF'!$A$30&amp;"\"&amp;'Non Tax Levy PAF'!$C1&amp;"\"&amp;'Non Tax Levy PAF'!$D1&amp;"\"&amp;'Non Tax Levy PAF'!$E1,Level_5[#Headers],0))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32" i="11" l="1"/>
  <c r="A39" i="10"/>
  <c r="J54" i="11"/>
  <c r="I54" i="11"/>
  <c r="H54" i="11"/>
  <c r="G54" i="11"/>
  <c r="J42" i="11"/>
  <c r="I42" i="11"/>
  <c r="H42" i="11"/>
  <c r="G42" i="11"/>
  <c r="I30" i="11"/>
  <c r="H30" i="11"/>
  <c r="G30" i="11"/>
  <c r="J30" i="11"/>
  <c r="O30" i="11" l="1"/>
  <c r="A30" i="11" l="1"/>
  <c r="A73" i="37" l="1"/>
  <c r="A70" i="37"/>
  <c r="F51" i="37"/>
  <c r="D51" i="37"/>
  <c r="E51" i="37" s="1"/>
  <c r="I50" i="37"/>
  <c r="C47" i="37"/>
  <c r="I37" i="37"/>
  <c r="B30" i="37"/>
  <c r="A30" i="37"/>
  <c r="F27" i="37"/>
  <c r="O26" i="37"/>
  <c r="O25" i="37" s="1"/>
  <c r="J29" i="37" s="1"/>
  <c r="I25" i="37"/>
  <c r="F17" i="37"/>
  <c r="Y3" i="10"/>
  <c r="Y4" i="10"/>
  <c r="Y5" i="10"/>
  <c r="Y6" i="10"/>
  <c r="Y7" i="10"/>
  <c r="Y8" i="10"/>
  <c r="Y9" i="10"/>
  <c r="Y10" i="10"/>
  <c r="Y11" i="10"/>
  <c r="Y12" i="10"/>
  <c r="Y13" i="10"/>
  <c r="Y14" i="10"/>
  <c r="Y15" i="10"/>
  <c r="Y16" i="10"/>
  <c r="Y17" i="10"/>
  <c r="Y18" i="10"/>
  <c r="Y19" i="10"/>
  <c r="Y20" i="10"/>
  <c r="Y21" i="10"/>
  <c r="Y22" i="10"/>
  <c r="Y23" i="10"/>
  <c r="Y24" i="10"/>
  <c r="Y25" i="10"/>
  <c r="Y26" i="10"/>
  <c r="Y27" i="10"/>
  <c r="Y28" i="10"/>
  <c r="Y29" i="10"/>
  <c r="Y30" i="10"/>
  <c r="Y31" i="10"/>
  <c r="Y32" i="10"/>
  <c r="Y33" i="10"/>
  <c r="Y34" i="10"/>
  <c r="Y35" i="10"/>
  <c r="Y36" i="10"/>
  <c r="Y37" i="10"/>
  <c r="Y38" i="10"/>
  <c r="Y39" i="10"/>
  <c r="Y40" i="10"/>
  <c r="Y41" i="10"/>
  <c r="Y42" i="10"/>
  <c r="Y43" i="10"/>
  <c r="Y44" i="10"/>
  <c r="Y45" i="10"/>
  <c r="Y46" i="10"/>
  <c r="Y47" i="10"/>
  <c r="Y48" i="10"/>
  <c r="Y49" i="10"/>
  <c r="Y50" i="10"/>
  <c r="Y51" i="10"/>
  <c r="Y52" i="10"/>
  <c r="Y53" i="10"/>
  <c r="Y54" i="10"/>
  <c r="Y55" i="10"/>
  <c r="Y56" i="10"/>
  <c r="Y57" i="10"/>
  <c r="Y58" i="10"/>
  <c r="Y59" i="10"/>
  <c r="Y60" i="10"/>
  <c r="Y61" i="10"/>
  <c r="Y62" i="10"/>
  <c r="Y63" i="10"/>
  <c r="Y64" i="10"/>
  <c r="Y65" i="10"/>
  <c r="Y66" i="10"/>
  <c r="Y67" i="10"/>
  <c r="Y68" i="10"/>
  <c r="Y69" i="10"/>
  <c r="Y70" i="10"/>
  <c r="Y71" i="10"/>
  <c r="Y72" i="10"/>
  <c r="Y73" i="10"/>
  <c r="Y74" i="10"/>
  <c r="Y75" i="10"/>
  <c r="Y76" i="10"/>
  <c r="Y77" i="10"/>
  <c r="Y78" i="10"/>
  <c r="Y79" i="10"/>
  <c r="Y80" i="10"/>
  <c r="Y81" i="10"/>
  <c r="Y82" i="10"/>
  <c r="Y83" i="10"/>
  <c r="Y84" i="10"/>
  <c r="Y85" i="10"/>
  <c r="Y86" i="10"/>
  <c r="Y87" i="10"/>
  <c r="Y88" i="10"/>
  <c r="Y89" i="10"/>
  <c r="Y90" i="10"/>
  <c r="Y91" i="10"/>
  <c r="Y92" i="10"/>
  <c r="Y93" i="10"/>
  <c r="Y94" i="10"/>
  <c r="Y95" i="10"/>
  <c r="Y96" i="10"/>
  <c r="Y97" i="10"/>
  <c r="Y98" i="10"/>
  <c r="Y99" i="10"/>
  <c r="Y100" i="10"/>
  <c r="Y101" i="10"/>
  <c r="Y102" i="10"/>
  <c r="Y103" i="10"/>
  <c r="Y104" i="10"/>
  <c r="Y105" i="10"/>
  <c r="Y106" i="10"/>
  <c r="Y107" i="10"/>
  <c r="Y108" i="10"/>
  <c r="Y109" i="10"/>
  <c r="Y110" i="10"/>
  <c r="Y111" i="10"/>
  <c r="Y112" i="10"/>
  <c r="Y113" i="10"/>
  <c r="Y114" i="10"/>
  <c r="Y115" i="10"/>
  <c r="Y116" i="10"/>
  <c r="Y117" i="10"/>
  <c r="Y118" i="10"/>
  <c r="Y119" i="10"/>
  <c r="Y120" i="10"/>
  <c r="Y121" i="10"/>
  <c r="Y122" i="10"/>
  <c r="Y123" i="10"/>
  <c r="Y124" i="10"/>
  <c r="Y125" i="10"/>
  <c r="Y126" i="10"/>
  <c r="Y127" i="10"/>
  <c r="Y128" i="10"/>
  <c r="Y129" i="10"/>
  <c r="Y130" i="10"/>
  <c r="Y131" i="10"/>
  <c r="Y132" i="10"/>
  <c r="Y133" i="10"/>
  <c r="Y134" i="10"/>
  <c r="Y135" i="10"/>
  <c r="Y136" i="10"/>
  <c r="Y137" i="10"/>
  <c r="Y138" i="10"/>
  <c r="Y139" i="10"/>
  <c r="Y140" i="10"/>
  <c r="Y141" i="10"/>
  <c r="Y142" i="10"/>
  <c r="Y143" i="10"/>
  <c r="Y144" i="10"/>
  <c r="Y145" i="10"/>
  <c r="Y146" i="10"/>
  <c r="Y147" i="10"/>
  <c r="Y148" i="10"/>
  <c r="Y149" i="10"/>
  <c r="Y150" i="10"/>
  <c r="Y151" i="10"/>
  <c r="Y152" i="10"/>
  <c r="Y153" i="10"/>
  <c r="Y154" i="10"/>
  <c r="Y155" i="10"/>
  <c r="Y156" i="10"/>
  <c r="Y157" i="10"/>
  <c r="Y158" i="10"/>
  <c r="Y159" i="10"/>
  <c r="Y160" i="10"/>
  <c r="Y161" i="10"/>
  <c r="Y162" i="10"/>
  <c r="Y163" i="10"/>
  <c r="Y164" i="10"/>
  <c r="Y165" i="10"/>
  <c r="Y166" i="10"/>
  <c r="Y167" i="10"/>
  <c r="Y168" i="10"/>
  <c r="Y169" i="10"/>
  <c r="Y170" i="10"/>
  <c r="Y171" i="10"/>
  <c r="Y172" i="10"/>
  <c r="Y173" i="10"/>
  <c r="Y174" i="10"/>
  <c r="Y175" i="10"/>
  <c r="Y176" i="10"/>
  <c r="Y177" i="10"/>
  <c r="Y178" i="10"/>
  <c r="Y179" i="10"/>
  <c r="Y180" i="10"/>
  <c r="Y181" i="10"/>
  <c r="Y182" i="10"/>
  <c r="Y183" i="10"/>
  <c r="Y184" i="10"/>
  <c r="Y185" i="10"/>
  <c r="Y186" i="10"/>
  <c r="Y187" i="10"/>
  <c r="Y188" i="10"/>
  <c r="Y189" i="10"/>
  <c r="Y190" i="10"/>
  <c r="Y191" i="10"/>
  <c r="Y192" i="10"/>
  <c r="Y193" i="10"/>
  <c r="Y194" i="10"/>
  <c r="Y195" i="10"/>
  <c r="Y196" i="10"/>
  <c r="Y197" i="10"/>
  <c r="Y198" i="10"/>
  <c r="Y199" i="10"/>
  <c r="Y200" i="10"/>
  <c r="Y201" i="10"/>
  <c r="Y202" i="10"/>
  <c r="Y203" i="10"/>
  <c r="Y204" i="10"/>
  <c r="Y205" i="10"/>
  <c r="Y206" i="10"/>
  <c r="Y207" i="10"/>
  <c r="Y208" i="10"/>
  <c r="Y209" i="10"/>
  <c r="Y210" i="10"/>
  <c r="Y211" i="10"/>
  <c r="Y212" i="10"/>
  <c r="Y213" i="10"/>
  <c r="Y214" i="10"/>
  <c r="Y215" i="10"/>
  <c r="Y216" i="10"/>
  <c r="Y217" i="10"/>
  <c r="Y218" i="10"/>
  <c r="Y219" i="10"/>
  <c r="Y220" i="10"/>
  <c r="Y221" i="10"/>
  <c r="Y222" i="10"/>
  <c r="Y223" i="10"/>
  <c r="Y224" i="10"/>
  <c r="Y225" i="10"/>
  <c r="Y226" i="10"/>
  <c r="Y227" i="10"/>
  <c r="Y228" i="10"/>
  <c r="Y229" i="10"/>
  <c r="Y230" i="10"/>
  <c r="Y231" i="10"/>
  <c r="Y232" i="10"/>
  <c r="Y233" i="10"/>
  <c r="Y234" i="10"/>
  <c r="Y235" i="10"/>
  <c r="Y236" i="10"/>
  <c r="Y237" i="10"/>
  <c r="Y238" i="10"/>
  <c r="Y239" i="10"/>
  <c r="Y240" i="10"/>
  <c r="Y241" i="10"/>
  <c r="Y242" i="10"/>
  <c r="Y243" i="10"/>
  <c r="Y244" i="10"/>
  <c r="Y245" i="10"/>
  <c r="Y246" i="10"/>
  <c r="Y247" i="10"/>
  <c r="Y248" i="10"/>
  <c r="Y249" i="10"/>
  <c r="Y250" i="10"/>
  <c r="Y251" i="10"/>
  <c r="Y252" i="10"/>
  <c r="Y253" i="10"/>
  <c r="Y254" i="10"/>
  <c r="Y255" i="10"/>
  <c r="Y256" i="10"/>
  <c r="Y257" i="10"/>
  <c r="Y258" i="10"/>
  <c r="Y259" i="10"/>
  <c r="Y260" i="10"/>
  <c r="Y261" i="10"/>
  <c r="Y262" i="10"/>
  <c r="Y263" i="10"/>
  <c r="Y264" i="10"/>
  <c r="Y265" i="10"/>
  <c r="Y266" i="10"/>
  <c r="Y267" i="10"/>
  <c r="Y268" i="10"/>
  <c r="Y269" i="10"/>
  <c r="Y270" i="10"/>
  <c r="Y271" i="10"/>
  <c r="Y272" i="10"/>
  <c r="Y273" i="10"/>
  <c r="Y274" i="10"/>
  <c r="Y275" i="10"/>
  <c r="Y276" i="10"/>
  <c r="Y277" i="10"/>
  <c r="Y278" i="10"/>
  <c r="Y279" i="10"/>
  <c r="Y280" i="10"/>
  <c r="Y281" i="10"/>
  <c r="Y282" i="10"/>
  <c r="Y283" i="10"/>
  <c r="Y284" i="10"/>
  <c r="Y285" i="10"/>
  <c r="Y286" i="10"/>
  <c r="Y287" i="10"/>
  <c r="Y288" i="10"/>
  <c r="Y289" i="10"/>
  <c r="Y290" i="10"/>
  <c r="Y291" i="10"/>
  <c r="Y292" i="10"/>
  <c r="Y293" i="10"/>
  <c r="Y294" i="10"/>
  <c r="Y295" i="10"/>
  <c r="Y296" i="10"/>
  <c r="Y297" i="10"/>
  <c r="Y298" i="10"/>
  <c r="Y299" i="10"/>
  <c r="Y300" i="10"/>
  <c r="Y301" i="10"/>
  <c r="Y302" i="10"/>
  <c r="Y303" i="10"/>
  <c r="Y304" i="10"/>
  <c r="Y305" i="10"/>
  <c r="Y306" i="10"/>
  <c r="Y307" i="10"/>
  <c r="Y308" i="10"/>
  <c r="Y309" i="10"/>
  <c r="Y310" i="10"/>
  <c r="Y311" i="10"/>
  <c r="Y312" i="10"/>
  <c r="Y313" i="10"/>
  <c r="Y314" i="10"/>
  <c r="Y315" i="10"/>
  <c r="Y316" i="10"/>
  <c r="Y317" i="10"/>
  <c r="Y318" i="10"/>
  <c r="Y319" i="10"/>
  <c r="Y320" i="10"/>
  <c r="Y321" i="10"/>
  <c r="Y322" i="10"/>
  <c r="Y323" i="10"/>
  <c r="Y324" i="10"/>
  <c r="Y325" i="10"/>
  <c r="Y326" i="10"/>
  <c r="Y327" i="10"/>
  <c r="Y328" i="10"/>
  <c r="Y329" i="10"/>
  <c r="Y330" i="10"/>
  <c r="Y331" i="10"/>
  <c r="Y332" i="10"/>
  <c r="Y333" i="10"/>
  <c r="Y334" i="10"/>
  <c r="Y335" i="10"/>
  <c r="Y336" i="10"/>
  <c r="Y337" i="10"/>
  <c r="Y338" i="10"/>
  <c r="Y339" i="10"/>
  <c r="Y340" i="10"/>
  <c r="Y341" i="10"/>
  <c r="Y342" i="10"/>
  <c r="Y343" i="10"/>
  <c r="Y344" i="10"/>
  <c r="Y345" i="10"/>
  <c r="Y346" i="10"/>
  <c r="Y347" i="10"/>
  <c r="Y348" i="10"/>
  <c r="Y349" i="10"/>
  <c r="Y350" i="10"/>
  <c r="Y351" i="10"/>
  <c r="Y352" i="10"/>
  <c r="Y353" i="10"/>
  <c r="Y354" i="10"/>
  <c r="Y355" i="10"/>
  <c r="Y356" i="10"/>
  <c r="Y357" i="10"/>
  <c r="Y358" i="10"/>
  <c r="Y359" i="10"/>
  <c r="Y360" i="10"/>
  <c r="Y361" i="10"/>
  <c r="Y362" i="10"/>
  <c r="Y363" i="10"/>
  <c r="Y364" i="10"/>
  <c r="Y365" i="10"/>
  <c r="Y366" i="10"/>
  <c r="Y367" i="10"/>
  <c r="Y368" i="10"/>
  <c r="Y369" i="10"/>
  <c r="Y370" i="10"/>
  <c r="Y371" i="10"/>
  <c r="Y372" i="10"/>
  <c r="Y373" i="10"/>
  <c r="Y374" i="10"/>
  <c r="Y375" i="10"/>
  <c r="Y376" i="10"/>
  <c r="Y377" i="10"/>
  <c r="Y378" i="10"/>
  <c r="Y379" i="10"/>
  <c r="Y380" i="10"/>
  <c r="Y381" i="10"/>
  <c r="Y382" i="10"/>
  <c r="Y383" i="10"/>
  <c r="Y384" i="10"/>
  <c r="Y385" i="10"/>
  <c r="Y386" i="10"/>
  <c r="Y387" i="10"/>
  <c r="Y388" i="10"/>
  <c r="Y389" i="10"/>
  <c r="Y390" i="10"/>
  <c r="Y391" i="10"/>
  <c r="Y392" i="10"/>
  <c r="Y393" i="10"/>
  <c r="Y394" i="10"/>
  <c r="Y395" i="10"/>
  <c r="Y396" i="10"/>
  <c r="Y397" i="10"/>
  <c r="Y398" i="10"/>
  <c r="Y399" i="10"/>
  <c r="Y400" i="10"/>
  <c r="Y401" i="10"/>
  <c r="Y402" i="10"/>
  <c r="Y403" i="10"/>
  <c r="Y404" i="10"/>
  <c r="Y405" i="10"/>
  <c r="Y406" i="10"/>
  <c r="Y407" i="10"/>
  <c r="Y408" i="10"/>
  <c r="Y409" i="10"/>
  <c r="Y410" i="10"/>
  <c r="Y411" i="10"/>
  <c r="Y412" i="10"/>
  <c r="Y413" i="10"/>
  <c r="Y414" i="10"/>
  <c r="Y415" i="10"/>
  <c r="Y416" i="10"/>
  <c r="Y417" i="10"/>
  <c r="Y418" i="10"/>
  <c r="Y419" i="10"/>
  <c r="Y420" i="10"/>
  <c r="Y421" i="10"/>
  <c r="Y422" i="10"/>
  <c r="Y423" i="10"/>
  <c r="Y424" i="10"/>
  <c r="Y425" i="10"/>
  <c r="Y426" i="10"/>
  <c r="Y427" i="10"/>
  <c r="Y428" i="10"/>
  <c r="Y429" i="10"/>
  <c r="Y430" i="10"/>
  <c r="Y431" i="10"/>
  <c r="Y432" i="10"/>
  <c r="Y433" i="10"/>
  <c r="Y434" i="10"/>
  <c r="Y435" i="10"/>
  <c r="Y436" i="10"/>
  <c r="Y437" i="10"/>
  <c r="Y438" i="10"/>
  <c r="Y439" i="10"/>
  <c r="Y440" i="10"/>
  <c r="Y441" i="10"/>
  <c r="Y442" i="10"/>
  <c r="Y443" i="10"/>
  <c r="Y444" i="10"/>
  <c r="Y445" i="10"/>
  <c r="Y446" i="10"/>
  <c r="Y447" i="10"/>
  <c r="Y448" i="10"/>
  <c r="Y449" i="10"/>
  <c r="Y450" i="10"/>
  <c r="Y451" i="10"/>
  <c r="Y452" i="10"/>
  <c r="Y453" i="10"/>
  <c r="Y454" i="10"/>
  <c r="Y455" i="10"/>
  <c r="Y456" i="10"/>
  <c r="Y457" i="10"/>
  <c r="Y458" i="10"/>
  <c r="Y459" i="10"/>
  <c r="Y460" i="10"/>
  <c r="Y461" i="10"/>
  <c r="Y462" i="10"/>
  <c r="Y463" i="10"/>
  <c r="Y464" i="10"/>
  <c r="Y465" i="10"/>
  <c r="Y466" i="10"/>
  <c r="Y467" i="10"/>
  <c r="Y468" i="10"/>
  <c r="Y469" i="10"/>
  <c r="Y470" i="10"/>
  <c r="Y471" i="10"/>
  <c r="Y472" i="10"/>
  <c r="Y473" i="10"/>
  <c r="Y474" i="10"/>
  <c r="Y475" i="10"/>
  <c r="Y476" i="10"/>
  <c r="Y477" i="10"/>
  <c r="Y478" i="10"/>
  <c r="Y479" i="10"/>
  <c r="Y480" i="10"/>
  <c r="Y481" i="10"/>
  <c r="Y482" i="10"/>
  <c r="Y483" i="10"/>
  <c r="Y484" i="10"/>
  <c r="Y485" i="10"/>
  <c r="Y486" i="10"/>
  <c r="Y487" i="10"/>
  <c r="Y488" i="10"/>
  <c r="Y489" i="10"/>
  <c r="Y490" i="10"/>
  <c r="Y491" i="10"/>
  <c r="Y492" i="10"/>
  <c r="Y493" i="10"/>
  <c r="Y494" i="10"/>
  <c r="Y495" i="10"/>
  <c r="Y496" i="10"/>
  <c r="Y497" i="10"/>
  <c r="Y498" i="10"/>
  <c r="Y499" i="10"/>
  <c r="Y500" i="10"/>
  <c r="Y501" i="10"/>
  <c r="Y502" i="10"/>
  <c r="Y503" i="10"/>
  <c r="Y504" i="10"/>
  <c r="Y505" i="10"/>
  <c r="Y506" i="10"/>
  <c r="Y507" i="10"/>
  <c r="Y508" i="10"/>
  <c r="Y509" i="10"/>
  <c r="Y510" i="10"/>
  <c r="Y511" i="10"/>
  <c r="Y512" i="10"/>
  <c r="Y513" i="10"/>
  <c r="Y514" i="10"/>
  <c r="Y515" i="10"/>
  <c r="Y516" i="10"/>
  <c r="Y517" i="10"/>
  <c r="Y518" i="10"/>
  <c r="Y519" i="10"/>
  <c r="Y520" i="10"/>
  <c r="Y521" i="10"/>
  <c r="Y522" i="10"/>
  <c r="Y523" i="10"/>
  <c r="Y524" i="10"/>
  <c r="Y525" i="10"/>
  <c r="Y526" i="10"/>
  <c r="Y527" i="10"/>
  <c r="Y528" i="10"/>
  <c r="Y529" i="10"/>
  <c r="Y530" i="10"/>
  <c r="Y531" i="10"/>
  <c r="Y532" i="10"/>
  <c r="Y533" i="10"/>
  <c r="Y534" i="10"/>
  <c r="Y535" i="10"/>
  <c r="Y536" i="10"/>
  <c r="Y537" i="10"/>
  <c r="Y538" i="10"/>
  <c r="Y539" i="10"/>
  <c r="Y540" i="10"/>
  <c r="Y541" i="10"/>
  <c r="Y542" i="10"/>
  <c r="Y543" i="10"/>
  <c r="Y544" i="10"/>
  <c r="Y545" i="10"/>
  <c r="Y546" i="10"/>
  <c r="Y547" i="10"/>
  <c r="Y548" i="10"/>
  <c r="Y549" i="10"/>
  <c r="Y550" i="10"/>
  <c r="Y551" i="10"/>
  <c r="Y552" i="10"/>
  <c r="Y553" i="10"/>
  <c r="Y554" i="10"/>
  <c r="Y555" i="10"/>
  <c r="Y556" i="10"/>
  <c r="Y557" i="10"/>
  <c r="Y558" i="10"/>
  <c r="Y559" i="10"/>
  <c r="Y560" i="10"/>
  <c r="Y561" i="10"/>
  <c r="Y562" i="10"/>
  <c r="Y563" i="10"/>
  <c r="Y564" i="10"/>
  <c r="Y565" i="10"/>
  <c r="Y566" i="10"/>
  <c r="Y567" i="10"/>
  <c r="Y568" i="10"/>
  <c r="Y569" i="10"/>
  <c r="Y570" i="10"/>
  <c r="Y571" i="10"/>
  <c r="Y572" i="10"/>
  <c r="Y573" i="10"/>
  <c r="Y574" i="10"/>
  <c r="Y575" i="10"/>
  <c r="Y576" i="10"/>
  <c r="Y577" i="10"/>
  <c r="Y578" i="10"/>
  <c r="Y579" i="10"/>
  <c r="Y580" i="10"/>
  <c r="Y581" i="10"/>
  <c r="Y582" i="10"/>
  <c r="Y583" i="10"/>
  <c r="Y584" i="10"/>
  <c r="Y585" i="10"/>
  <c r="Y586" i="10"/>
  <c r="Y587" i="10"/>
  <c r="Y588" i="10"/>
  <c r="Y589" i="10"/>
  <c r="Y590" i="10"/>
  <c r="Y591" i="10"/>
  <c r="Y592" i="10"/>
  <c r="Y593" i="10"/>
  <c r="Y594" i="10"/>
  <c r="Y595" i="10"/>
  <c r="Y596" i="10"/>
  <c r="Y597" i="10"/>
  <c r="Y598" i="10"/>
  <c r="Y599" i="10"/>
  <c r="Y600" i="10"/>
  <c r="Y601" i="10"/>
  <c r="Y602" i="10"/>
  <c r="Y603" i="10"/>
  <c r="Y604" i="10"/>
  <c r="Y605" i="10"/>
  <c r="Y606" i="10"/>
  <c r="Y607" i="10"/>
  <c r="Y608" i="10"/>
  <c r="Y609" i="10"/>
  <c r="Y610" i="10"/>
  <c r="Y611" i="10"/>
  <c r="Y612" i="10"/>
  <c r="Y613" i="10"/>
  <c r="Y614" i="10"/>
  <c r="Y615" i="10"/>
  <c r="Y616" i="10"/>
  <c r="Y617" i="10"/>
  <c r="Y618" i="10"/>
  <c r="Y619" i="10"/>
  <c r="Y620" i="10"/>
  <c r="Y621" i="10"/>
  <c r="Y622" i="10"/>
  <c r="Y623" i="10"/>
  <c r="Y624" i="10"/>
  <c r="Y625" i="10"/>
  <c r="Y626" i="10"/>
  <c r="Y627" i="10"/>
  <c r="Y628" i="10"/>
  <c r="Y629" i="10"/>
  <c r="Y630" i="10"/>
  <c r="Y631" i="10"/>
  <c r="Y632" i="10"/>
  <c r="Y633" i="10"/>
  <c r="Y634" i="10"/>
  <c r="Y635" i="10"/>
  <c r="Y636" i="10"/>
  <c r="Y637" i="10"/>
  <c r="Y638" i="10"/>
  <c r="Y639" i="10"/>
  <c r="Y640" i="10"/>
  <c r="Y641" i="10"/>
  <c r="Y642" i="10"/>
  <c r="Y643" i="10"/>
  <c r="Y644" i="10"/>
  <c r="Y645" i="10"/>
  <c r="Y646" i="10"/>
  <c r="Y647" i="10"/>
  <c r="Y648" i="10"/>
  <c r="Y649" i="10"/>
  <c r="Y650" i="10"/>
  <c r="Y651" i="10"/>
  <c r="Y652" i="10"/>
  <c r="Y653" i="10"/>
  <c r="Y654" i="10"/>
  <c r="Y655" i="10"/>
  <c r="Y656" i="10"/>
  <c r="Y657" i="10"/>
  <c r="Y658" i="10"/>
  <c r="Y659" i="10"/>
  <c r="Y660" i="10"/>
  <c r="Y661" i="10"/>
  <c r="Y662" i="10"/>
  <c r="Y663" i="10"/>
  <c r="Y664" i="10"/>
  <c r="Y665" i="10"/>
  <c r="Y666" i="10"/>
  <c r="Y667" i="10"/>
  <c r="Y668" i="10"/>
  <c r="Y669" i="10"/>
  <c r="Y670" i="10"/>
  <c r="Y671" i="10"/>
  <c r="Y672" i="10"/>
  <c r="Y673" i="10"/>
  <c r="Y674" i="10"/>
  <c r="Y675" i="10"/>
  <c r="Y676" i="10"/>
  <c r="Y677" i="10"/>
  <c r="Y678" i="10"/>
  <c r="Y679" i="10"/>
  <c r="Y680" i="10"/>
  <c r="Y681" i="10"/>
  <c r="Y682" i="10"/>
  <c r="Y683" i="10"/>
  <c r="Y684" i="10"/>
  <c r="Y685" i="10"/>
  <c r="Y686" i="10"/>
  <c r="Y687" i="10"/>
  <c r="Y688" i="10"/>
  <c r="Y689" i="10"/>
  <c r="Y690" i="10"/>
  <c r="Y691" i="10"/>
  <c r="Y692" i="10"/>
  <c r="Y693" i="10"/>
  <c r="Y694" i="10"/>
  <c r="Y695" i="10"/>
  <c r="Y696" i="10"/>
  <c r="Y697" i="10"/>
  <c r="Y698" i="10"/>
  <c r="Y699" i="10"/>
  <c r="Y700" i="10"/>
  <c r="Y701" i="10"/>
  <c r="Y702" i="10"/>
  <c r="Y703" i="10"/>
  <c r="Y704" i="10"/>
  <c r="Y705" i="10"/>
  <c r="Y706" i="10"/>
  <c r="Y707" i="10"/>
  <c r="Y708" i="10"/>
  <c r="Y709" i="10"/>
  <c r="Y710" i="10"/>
  <c r="Y711" i="10"/>
  <c r="Y712" i="10"/>
  <c r="Y713" i="10"/>
  <c r="Y714" i="10"/>
  <c r="Y715" i="10"/>
  <c r="Y716" i="10"/>
  <c r="Y717" i="10"/>
  <c r="Y718" i="10"/>
  <c r="Y719" i="10"/>
  <c r="Y720" i="10"/>
  <c r="Y721" i="10"/>
  <c r="Y722" i="10"/>
  <c r="Y723" i="10"/>
  <c r="Y724" i="10"/>
  <c r="Y725" i="10"/>
  <c r="Y726" i="10"/>
  <c r="Y727" i="10"/>
  <c r="Y728" i="10"/>
  <c r="Y729" i="10"/>
  <c r="Y730" i="10"/>
  <c r="Y731" i="10"/>
  <c r="Y732" i="10"/>
  <c r="Y733" i="10"/>
  <c r="Y734" i="10"/>
  <c r="Y735" i="10"/>
  <c r="Y736" i="10"/>
  <c r="Y737" i="10"/>
  <c r="Y738" i="10"/>
  <c r="Y739" i="10"/>
  <c r="Y740" i="10"/>
  <c r="Y741" i="10"/>
  <c r="Y742" i="10"/>
  <c r="Y743" i="10"/>
  <c r="Y744" i="10"/>
  <c r="Y745" i="10"/>
  <c r="Y746" i="10"/>
  <c r="Y747" i="10"/>
  <c r="Y748" i="10"/>
  <c r="Y749" i="10"/>
  <c r="Y750" i="10"/>
  <c r="Y751" i="10"/>
  <c r="Y752" i="10"/>
  <c r="Y753" i="10"/>
  <c r="Y754" i="10"/>
  <c r="Y755" i="10"/>
  <c r="Y756" i="10"/>
  <c r="Y757" i="10"/>
  <c r="Y758" i="10"/>
  <c r="Y759" i="10"/>
  <c r="Y760" i="10"/>
  <c r="Y761" i="10"/>
  <c r="Y762" i="10"/>
  <c r="Y763" i="10"/>
  <c r="Y764" i="10"/>
  <c r="Y765" i="10"/>
  <c r="Y766" i="10"/>
  <c r="Y767" i="10"/>
  <c r="Y768" i="10"/>
  <c r="Y769" i="10"/>
  <c r="Y770" i="10"/>
  <c r="Y771" i="10"/>
  <c r="Y772" i="10"/>
  <c r="Y773" i="10"/>
  <c r="Y774" i="10"/>
  <c r="Y775" i="10"/>
  <c r="Y776" i="10"/>
  <c r="Y777" i="10"/>
  <c r="Y778" i="10"/>
  <c r="Y779" i="10"/>
  <c r="Y780" i="10"/>
  <c r="Y781" i="10"/>
  <c r="Y782" i="10"/>
  <c r="Y783" i="10"/>
  <c r="Y784" i="10"/>
  <c r="Y785" i="10"/>
  <c r="Y786" i="10"/>
  <c r="Y787" i="10"/>
  <c r="Y788" i="10"/>
  <c r="Y789" i="10"/>
  <c r="Y790" i="10"/>
  <c r="Y791" i="10"/>
  <c r="Y792" i="10"/>
  <c r="Y793" i="10"/>
  <c r="Y794" i="10"/>
  <c r="Y795" i="10"/>
  <c r="Y796" i="10"/>
  <c r="Y797" i="10"/>
  <c r="Y798" i="10"/>
  <c r="Y799" i="10"/>
  <c r="Y800" i="10"/>
  <c r="Y801" i="10"/>
  <c r="Y802" i="10"/>
  <c r="Y803" i="10"/>
  <c r="Y804" i="10"/>
  <c r="Y805" i="10"/>
  <c r="Y806" i="10"/>
  <c r="Y807" i="10"/>
  <c r="Y808" i="10"/>
  <c r="Y809" i="10"/>
  <c r="Y810" i="10"/>
  <c r="Y811" i="10"/>
  <c r="Y812" i="10"/>
  <c r="Y813" i="10"/>
  <c r="Y814" i="10"/>
  <c r="Y815" i="10"/>
  <c r="Y816" i="10"/>
  <c r="Y817" i="10"/>
  <c r="Y818" i="10"/>
  <c r="Y819" i="10"/>
  <c r="Y820" i="10"/>
  <c r="Y821" i="10"/>
  <c r="Y822" i="10"/>
  <c r="Y823" i="10"/>
  <c r="Y824" i="10"/>
  <c r="Y825" i="10"/>
  <c r="Y826" i="10"/>
  <c r="Y827" i="10"/>
  <c r="Y828" i="10"/>
  <c r="Y829" i="10"/>
  <c r="Y830" i="10"/>
  <c r="Y831" i="10"/>
  <c r="Y832" i="10"/>
  <c r="Y833" i="10"/>
  <c r="Y834" i="10"/>
  <c r="Y835" i="10"/>
  <c r="Y836" i="10"/>
  <c r="Y837" i="10"/>
  <c r="Y838" i="10"/>
  <c r="Y839" i="10"/>
  <c r="Y840" i="10"/>
  <c r="Y841" i="10"/>
  <c r="Y842" i="10"/>
  <c r="Y843" i="10"/>
  <c r="Y844" i="10"/>
  <c r="Y845" i="10"/>
  <c r="Y846" i="10"/>
  <c r="Y847" i="10"/>
  <c r="Y848" i="10"/>
  <c r="Y849" i="10"/>
  <c r="Y850" i="10"/>
  <c r="Y851" i="10"/>
  <c r="Y852" i="10"/>
  <c r="Y853" i="10"/>
  <c r="Y854" i="10"/>
  <c r="Y855" i="10"/>
  <c r="Y856" i="10"/>
  <c r="Y857" i="10"/>
  <c r="Y858" i="10"/>
  <c r="Y859" i="10"/>
  <c r="Y860" i="10"/>
  <c r="Y861" i="10"/>
  <c r="Y862" i="10"/>
  <c r="Y863" i="10"/>
  <c r="Y864" i="10"/>
  <c r="Y865" i="10"/>
  <c r="Y866" i="10"/>
  <c r="Y867" i="10"/>
  <c r="Y868" i="10"/>
  <c r="Y869" i="10"/>
  <c r="Y870" i="10"/>
  <c r="Y871" i="10"/>
  <c r="Y872" i="10"/>
  <c r="Y873" i="10"/>
  <c r="Y874" i="10"/>
  <c r="Y875" i="10"/>
  <c r="Y876" i="10"/>
  <c r="Y877" i="10"/>
  <c r="Y878" i="10"/>
  <c r="Y879" i="10"/>
  <c r="Y880" i="10"/>
  <c r="Y881" i="10"/>
  <c r="Y882" i="10"/>
  <c r="Y883" i="10"/>
  <c r="Y884" i="10"/>
  <c r="Y885" i="10"/>
  <c r="Y886" i="10"/>
  <c r="Y887" i="10"/>
  <c r="Y888" i="10"/>
  <c r="Y889" i="10"/>
  <c r="Y890" i="10"/>
  <c r="Y891" i="10"/>
  <c r="Y892" i="10"/>
  <c r="Y893" i="10"/>
  <c r="Y894" i="10"/>
  <c r="Y895" i="10"/>
  <c r="Y896" i="10"/>
  <c r="Y897" i="10"/>
  <c r="Y898" i="10"/>
  <c r="Y899" i="10"/>
  <c r="Y900" i="10"/>
  <c r="Y901" i="10"/>
  <c r="Y902" i="10"/>
  <c r="Y903" i="10"/>
  <c r="Y904" i="10"/>
  <c r="Y905" i="10"/>
  <c r="Y906" i="10"/>
  <c r="Y907" i="10"/>
  <c r="Y908" i="10"/>
  <c r="Y909" i="10"/>
  <c r="Y910" i="10"/>
  <c r="Y911" i="10"/>
  <c r="Y912" i="10"/>
  <c r="Y913" i="10"/>
  <c r="Y914" i="10"/>
  <c r="Y915" i="10"/>
  <c r="Y916" i="10"/>
  <c r="Y917" i="10"/>
  <c r="Y918" i="10"/>
  <c r="Y919" i="10"/>
  <c r="Y920" i="10"/>
  <c r="Y921" i="10"/>
  <c r="Y922" i="10"/>
  <c r="Y923" i="10"/>
  <c r="Y924" i="10"/>
  <c r="Y925" i="10"/>
  <c r="Y926" i="10"/>
  <c r="Y927" i="10"/>
  <c r="Y928" i="10"/>
  <c r="Y929" i="10"/>
  <c r="Y930" i="10"/>
  <c r="Y931" i="10"/>
  <c r="Y932" i="10"/>
  <c r="Y933" i="10"/>
  <c r="Y934" i="10"/>
  <c r="Y935" i="10"/>
  <c r="Y936" i="10"/>
  <c r="Y937" i="10"/>
  <c r="Y938" i="10"/>
  <c r="Y939" i="10"/>
  <c r="Y940" i="10"/>
  <c r="Y941" i="10"/>
  <c r="Y942" i="10"/>
  <c r="Y943" i="10"/>
  <c r="Y944" i="10"/>
  <c r="Y945" i="10"/>
  <c r="Y946" i="10"/>
  <c r="Y947" i="10"/>
  <c r="Y948" i="10"/>
  <c r="Y2" i="10"/>
  <c r="X3" i="10"/>
  <c r="X4" i="10"/>
  <c r="X5" i="10"/>
  <c r="X6" i="10"/>
  <c r="X7" i="10"/>
  <c r="X8" i="10"/>
  <c r="X9" i="10"/>
  <c r="X10" i="10"/>
  <c r="X11" i="10"/>
  <c r="X12" i="10"/>
  <c r="X13" i="10"/>
  <c r="X14" i="10"/>
  <c r="X15" i="10"/>
  <c r="X16" i="10"/>
  <c r="X17" i="10"/>
  <c r="X18" i="10"/>
  <c r="X19" i="10"/>
  <c r="X20" i="10"/>
  <c r="X21" i="10"/>
  <c r="X22" i="10"/>
  <c r="X23" i="10"/>
  <c r="X24" i="10"/>
  <c r="X25" i="10"/>
  <c r="X26" i="10"/>
  <c r="X27" i="10"/>
  <c r="X28" i="10"/>
  <c r="X29" i="10"/>
  <c r="X30" i="10"/>
  <c r="X31" i="10"/>
  <c r="X32" i="10"/>
  <c r="X33" i="10"/>
  <c r="X34" i="10"/>
  <c r="X35" i="10"/>
  <c r="X36" i="10"/>
  <c r="X37" i="10"/>
  <c r="X38" i="10"/>
  <c r="X39" i="10"/>
  <c r="X40" i="10"/>
  <c r="X41" i="10"/>
  <c r="X42" i="10"/>
  <c r="X43" i="10"/>
  <c r="X44" i="10"/>
  <c r="X45" i="10"/>
  <c r="X46" i="10"/>
  <c r="X47" i="10"/>
  <c r="X48" i="10"/>
  <c r="X49" i="10"/>
  <c r="X50" i="10"/>
  <c r="X51" i="10"/>
  <c r="X52" i="10"/>
  <c r="X53" i="10"/>
  <c r="X54" i="10"/>
  <c r="X55" i="10"/>
  <c r="X56" i="10"/>
  <c r="X57" i="10"/>
  <c r="X58" i="10"/>
  <c r="X59" i="10"/>
  <c r="X60" i="10"/>
  <c r="X61" i="10"/>
  <c r="X62" i="10"/>
  <c r="X63" i="10"/>
  <c r="X64" i="10"/>
  <c r="X65" i="10"/>
  <c r="X66" i="10"/>
  <c r="X67" i="10"/>
  <c r="X68" i="10"/>
  <c r="X69" i="10"/>
  <c r="X70" i="10"/>
  <c r="X71" i="10"/>
  <c r="X72" i="10"/>
  <c r="X73" i="10"/>
  <c r="X74" i="10"/>
  <c r="X75" i="10"/>
  <c r="X76" i="10"/>
  <c r="X77" i="10"/>
  <c r="X78" i="10"/>
  <c r="X79" i="10"/>
  <c r="X80" i="10"/>
  <c r="X81" i="10"/>
  <c r="X82" i="10"/>
  <c r="X83" i="10"/>
  <c r="X84" i="10"/>
  <c r="X85" i="10"/>
  <c r="X86" i="10"/>
  <c r="X87" i="10"/>
  <c r="X88" i="10"/>
  <c r="X89" i="10"/>
  <c r="X90" i="10"/>
  <c r="X91" i="10"/>
  <c r="X92" i="10"/>
  <c r="X93" i="10"/>
  <c r="X94" i="10"/>
  <c r="X95" i="10"/>
  <c r="X96" i="10"/>
  <c r="X97" i="10"/>
  <c r="X98" i="10"/>
  <c r="X99" i="10"/>
  <c r="X100" i="10"/>
  <c r="X101" i="10"/>
  <c r="X102" i="10"/>
  <c r="X103" i="10"/>
  <c r="X104" i="10"/>
  <c r="X105" i="10"/>
  <c r="X106" i="10"/>
  <c r="X107" i="10"/>
  <c r="X108" i="10"/>
  <c r="X109" i="10"/>
  <c r="X110" i="10"/>
  <c r="X111" i="10"/>
  <c r="X112" i="10"/>
  <c r="X113" i="10"/>
  <c r="X114" i="10"/>
  <c r="X115" i="10"/>
  <c r="X116" i="10"/>
  <c r="X117" i="10"/>
  <c r="X118" i="10"/>
  <c r="X119" i="10"/>
  <c r="X120" i="10"/>
  <c r="X121" i="10"/>
  <c r="X122" i="10"/>
  <c r="X123" i="10"/>
  <c r="X124" i="10"/>
  <c r="X125" i="10"/>
  <c r="X126" i="10"/>
  <c r="X127" i="10"/>
  <c r="X128" i="10"/>
  <c r="X129" i="10"/>
  <c r="X130" i="10"/>
  <c r="X131" i="10"/>
  <c r="X132" i="10"/>
  <c r="X133" i="10"/>
  <c r="X134" i="10"/>
  <c r="X135" i="10"/>
  <c r="X136" i="10"/>
  <c r="X137" i="10"/>
  <c r="X138" i="10"/>
  <c r="X139" i="10"/>
  <c r="X140" i="10"/>
  <c r="X141" i="10"/>
  <c r="X142" i="10"/>
  <c r="X143" i="10"/>
  <c r="X144" i="10"/>
  <c r="X145" i="10"/>
  <c r="X146" i="10"/>
  <c r="X147" i="10"/>
  <c r="X148" i="10"/>
  <c r="X149" i="10"/>
  <c r="X150" i="10"/>
  <c r="X151" i="10"/>
  <c r="X152" i="10"/>
  <c r="X153" i="10"/>
  <c r="X154" i="10"/>
  <c r="X155" i="10"/>
  <c r="X156" i="10"/>
  <c r="X157" i="10"/>
  <c r="X158" i="10"/>
  <c r="X159" i="10"/>
  <c r="X160" i="10"/>
  <c r="X161" i="10"/>
  <c r="X162" i="10"/>
  <c r="X163" i="10"/>
  <c r="X164" i="10"/>
  <c r="X165" i="10"/>
  <c r="X166" i="10"/>
  <c r="X167" i="10"/>
  <c r="X168" i="10"/>
  <c r="X169" i="10"/>
  <c r="X170" i="10"/>
  <c r="X171" i="10"/>
  <c r="X172" i="10"/>
  <c r="X173" i="10"/>
  <c r="X174" i="10"/>
  <c r="X175" i="10"/>
  <c r="X176" i="10"/>
  <c r="X177" i="10"/>
  <c r="X178" i="10"/>
  <c r="X179" i="10"/>
  <c r="X180" i="10"/>
  <c r="X181" i="10"/>
  <c r="X182" i="10"/>
  <c r="X183" i="10"/>
  <c r="X184" i="10"/>
  <c r="X185" i="10"/>
  <c r="X186" i="10"/>
  <c r="X187" i="10"/>
  <c r="X188" i="10"/>
  <c r="X189" i="10"/>
  <c r="X190" i="10"/>
  <c r="X191" i="10"/>
  <c r="X192" i="10"/>
  <c r="X193" i="10"/>
  <c r="X194" i="10"/>
  <c r="X195" i="10"/>
  <c r="X196" i="10"/>
  <c r="X197" i="10"/>
  <c r="X198" i="10"/>
  <c r="X199" i="10"/>
  <c r="X200" i="10"/>
  <c r="X201" i="10"/>
  <c r="X202" i="10"/>
  <c r="X203" i="10"/>
  <c r="X204" i="10"/>
  <c r="X205" i="10"/>
  <c r="X206" i="10"/>
  <c r="X207" i="10"/>
  <c r="X208" i="10"/>
  <c r="X209" i="10"/>
  <c r="X210" i="10"/>
  <c r="X211" i="10"/>
  <c r="X212" i="10"/>
  <c r="X213" i="10"/>
  <c r="X214" i="10"/>
  <c r="X215" i="10"/>
  <c r="X216" i="10"/>
  <c r="X217" i="10"/>
  <c r="X218" i="10"/>
  <c r="X219" i="10"/>
  <c r="X220" i="10"/>
  <c r="X221" i="10"/>
  <c r="X222" i="10"/>
  <c r="X223" i="10"/>
  <c r="X224" i="10"/>
  <c r="X225" i="10"/>
  <c r="X226" i="10"/>
  <c r="X227" i="10"/>
  <c r="X228" i="10"/>
  <c r="X229" i="10"/>
  <c r="X230" i="10"/>
  <c r="X231" i="10"/>
  <c r="X232" i="10"/>
  <c r="X233" i="10"/>
  <c r="X234" i="10"/>
  <c r="X235" i="10"/>
  <c r="X236" i="10"/>
  <c r="X237" i="10"/>
  <c r="X238" i="10"/>
  <c r="X239" i="10"/>
  <c r="X240" i="10"/>
  <c r="X241" i="10"/>
  <c r="X242" i="10"/>
  <c r="X243" i="10"/>
  <c r="X244" i="10"/>
  <c r="X245" i="10"/>
  <c r="X246" i="10"/>
  <c r="X247" i="10"/>
  <c r="X248" i="10"/>
  <c r="X249" i="10"/>
  <c r="X250" i="10"/>
  <c r="X251" i="10"/>
  <c r="X252" i="10"/>
  <c r="X253" i="10"/>
  <c r="X254" i="10"/>
  <c r="X255" i="10"/>
  <c r="X256" i="10"/>
  <c r="X257" i="10"/>
  <c r="X258" i="10"/>
  <c r="X259" i="10"/>
  <c r="X260" i="10"/>
  <c r="X261" i="10"/>
  <c r="X262" i="10"/>
  <c r="X263" i="10"/>
  <c r="X264" i="10"/>
  <c r="X265" i="10"/>
  <c r="X266" i="10"/>
  <c r="X267" i="10"/>
  <c r="X268" i="10"/>
  <c r="X269" i="10"/>
  <c r="X270" i="10"/>
  <c r="X271" i="10"/>
  <c r="X272" i="10"/>
  <c r="X273" i="10"/>
  <c r="X274" i="10"/>
  <c r="X275" i="10"/>
  <c r="X276" i="10"/>
  <c r="X277" i="10"/>
  <c r="X278" i="10"/>
  <c r="X279" i="10"/>
  <c r="X280" i="10"/>
  <c r="X281" i="10"/>
  <c r="X282" i="10"/>
  <c r="X283" i="10"/>
  <c r="X284" i="10"/>
  <c r="X285" i="10"/>
  <c r="X286" i="10"/>
  <c r="X287" i="10"/>
  <c r="X288" i="10"/>
  <c r="X289" i="10"/>
  <c r="X290" i="10"/>
  <c r="X291" i="10"/>
  <c r="X292" i="10"/>
  <c r="X293" i="10"/>
  <c r="X294" i="10"/>
  <c r="X295" i="10"/>
  <c r="X296" i="10"/>
  <c r="X297" i="10"/>
  <c r="X298" i="10"/>
  <c r="X299" i="10"/>
  <c r="X300" i="10"/>
  <c r="X301" i="10"/>
  <c r="X302" i="10"/>
  <c r="X303" i="10"/>
  <c r="X304" i="10"/>
  <c r="X305" i="10"/>
  <c r="X306" i="10"/>
  <c r="X307" i="10"/>
  <c r="X308" i="10"/>
  <c r="X309" i="10"/>
  <c r="X310" i="10"/>
  <c r="X311" i="10"/>
  <c r="X312" i="10"/>
  <c r="X313" i="10"/>
  <c r="X314" i="10"/>
  <c r="X315" i="10"/>
  <c r="X316" i="10"/>
  <c r="X317" i="10"/>
  <c r="X318" i="10"/>
  <c r="X319" i="10"/>
  <c r="X320" i="10"/>
  <c r="X321" i="10"/>
  <c r="X322" i="10"/>
  <c r="X323" i="10"/>
  <c r="X324" i="10"/>
  <c r="X325" i="10"/>
  <c r="X326" i="10"/>
  <c r="X327" i="10"/>
  <c r="X328" i="10"/>
  <c r="X329" i="10"/>
  <c r="X330" i="10"/>
  <c r="X331" i="10"/>
  <c r="X332" i="10"/>
  <c r="X333" i="10"/>
  <c r="X334" i="10"/>
  <c r="X335" i="10"/>
  <c r="X336" i="10"/>
  <c r="X337" i="10"/>
  <c r="X338" i="10"/>
  <c r="X339" i="10"/>
  <c r="X340" i="10"/>
  <c r="X341" i="10"/>
  <c r="X342" i="10"/>
  <c r="X343" i="10"/>
  <c r="X344" i="10"/>
  <c r="X345" i="10"/>
  <c r="X346" i="10"/>
  <c r="X347" i="10"/>
  <c r="X348" i="10"/>
  <c r="X349" i="10"/>
  <c r="X350" i="10"/>
  <c r="X351" i="10"/>
  <c r="X352" i="10"/>
  <c r="X353" i="10"/>
  <c r="X354" i="10"/>
  <c r="X355" i="10"/>
  <c r="X356" i="10"/>
  <c r="X357" i="10"/>
  <c r="X358" i="10"/>
  <c r="X359" i="10"/>
  <c r="X360" i="10"/>
  <c r="X361" i="10"/>
  <c r="X362" i="10"/>
  <c r="X363" i="10"/>
  <c r="X364" i="10"/>
  <c r="X365" i="10"/>
  <c r="X366" i="10"/>
  <c r="X367" i="10"/>
  <c r="X368" i="10"/>
  <c r="X369" i="10"/>
  <c r="X370" i="10"/>
  <c r="X371" i="10"/>
  <c r="X372" i="10"/>
  <c r="X373" i="10"/>
  <c r="X374" i="10"/>
  <c r="X375" i="10"/>
  <c r="X376" i="10"/>
  <c r="X377" i="10"/>
  <c r="X378" i="10"/>
  <c r="X379" i="10"/>
  <c r="X380" i="10"/>
  <c r="X381" i="10"/>
  <c r="X382" i="10"/>
  <c r="X383" i="10"/>
  <c r="X384" i="10"/>
  <c r="X385" i="10"/>
  <c r="X386" i="10"/>
  <c r="X387" i="10"/>
  <c r="X388" i="10"/>
  <c r="X389" i="10"/>
  <c r="X390" i="10"/>
  <c r="X391" i="10"/>
  <c r="X392" i="10"/>
  <c r="X393" i="10"/>
  <c r="X394" i="10"/>
  <c r="X395" i="10"/>
  <c r="X396" i="10"/>
  <c r="X397" i="10"/>
  <c r="X398" i="10"/>
  <c r="X399" i="10"/>
  <c r="X400" i="10"/>
  <c r="X401" i="10"/>
  <c r="X402" i="10"/>
  <c r="X403" i="10"/>
  <c r="X404" i="10"/>
  <c r="X405" i="10"/>
  <c r="X406" i="10"/>
  <c r="X407" i="10"/>
  <c r="X408" i="10"/>
  <c r="X409" i="10"/>
  <c r="X410" i="10"/>
  <c r="X411" i="10"/>
  <c r="X412" i="10"/>
  <c r="X413" i="10"/>
  <c r="X414" i="10"/>
  <c r="X415" i="10"/>
  <c r="X416" i="10"/>
  <c r="X417" i="10"/>
  <c r="X418" i="10"/>
  <c r="X419" i="10"/>
  <c r="X420" i="10"/>
  <c r="X421" i="10"/>
  <c r="X422" i="10"/>
  <c r="X423" i="10"/>
  <c r="X424" i="10"/>
  <c r="X425" i="10"/>
  <c r="X426" i="10"/>
  <c r="X427" i="10"/>
  <c r="X428" i="10"/>
  <c r="X429" i="10"/>
  <c r="X430" i="10"/>
  <c r="X431" i="10"/>
  <c r="X432" i="10"/>
  <c r="X433" i="10"/>
  <c r="X434" i="10"/>
  <c r="X435" i="10"/>
  <c r="X436" i="10"/>
  <c r="X437" i="10"/>
  <c r="X438" i="10"/>
  <c r="X439" i="10"/>
  <c r="X440" i="10"/>
  <c r="X441" i="10"/>
  <c r="X442" i="10"/>
  <c r="X443" i="10"/>
  <c r="X444" i="10"/>
  <c r="X445" i="10"/>
  <c r="X446" i="10"/>
  <c r="X447" i="10"/>
  <c r="X448" i="10"/>
  <c r="X449" i="10"/>
  <c r="X450" i="10"/>
  <c r="X451" i="10"/>
  <c r="X452" i="10"/>
  <c r="X453" i="10"/>
  <c r="X454" i="10"/>
  <c r="X455" i="10"/>
  <c r="X456" i="10"/>
  <c r="X457" i="10"/>
  <c r="X458" i="10"/>
  <c r="X459" i="10"/>
  <c r="X460" i="10"/>
  <c r="X461" i="10"/>
  <c r="X462" i="10"/>
  <c r="X463" i="10"/>
  <c r="X464" i="10"/>
  <c r="X465" i="10"/>
  <c r="X466" i="10"/>
  <c r="X467" i="10"/>
  <c r="X468" i="10"/>
  <c r="X469" i="10"/>
  <c r="X470" i="10"/>
  <c r="X471" i="10"/>
  <c r="X472" i="10"/>
  <c r="X473" i="10"/>
  <c r="X474" i="10"/>
  <c r="X475" i="10"/>
  <c r="X476" i="10"/>
  <c r="X477" i="10"/>
  <c r="X478" i="10"/>
  <c r="X479" i="10"/>
  <c r="X480" i="10"/>
  <c r="X481" i="10"/>
  <c r="X482" i="10"/>
  <c r="X483" i="10"/>
  <c r="X484" i="10"/>
  <c r="X485" i="10"/>
  <c r="X486" i="10"/>
  <c r="X487" i="10"/>
  <c r="X488" i="10"/>
  <c r="X489" i="10"/>
  <c r="X490" i="10"/>
  <c r="X491" i="10"/>
  <c r="X492" i="10"/>
  <c r="X493" i="10"/>
  <c r="X494" i="10"/>
  <c r="X495" i="10"/>
  <c r="X496" i="10"/>
  <c r="X497" i="10"/>
  <c r="X498" i="10"/>
  <c r="X499" i="10"/>
  <c r="X500" i="10"/>
  <c r="X501" i="10"/>
  <c r="X502" i="10"/>
  <c r="X503" i="10"/>
  <c r="X504" i="10"/>
  <c r="X505" i="10"/>
  <c r="X506" i="10"/>
  <c r="X507" i="10"/>
  <c r="X508" i="10"/>
  <c r="X509" i="10"/>
  <c r="X510" i="10"/>
  <c r="X511" i="10"/>
  <c r="X512" i="10"/>
  <c r="X513" i="10"/>
  <c r="X514" i="10"/>
  <c r="X515" i="10"/>
  <c r="X516" i="10"/>
  <c r="X517" i="10"/>
  <c r="X518" i="10"/>
  <c r="X519" i="10"/>
  <c r="X520" i="10"/>
  <c r="X521" i="10"/>
  <c r="X522" i="10"/>
  <c r="X523" i="10"/>
  <c r="X524" i="10"/>
  <c r="X525" i="10"/>
  <c r="X526" i="10"/>
  <c r="X527" i="10"/>
  <c r="X528" i="10"/>
  <c r="X529" i="10"/>
  <c r="X530" i="10"/>
  <c r="X531" i="10"/>
  <c r="X532" i="10"/>
  <c r="X533" i="10"/>
  <c r="X534" i="10"/>
  <c r="X535" i="10"/>
  <c r="X536" i="10"/>
  <c r="X537" i="10"/>
  <c r="X538" i="10"/>
  <c r="X539" i="10"/>
  <c r="X540" i="10"/>
  <c r="X541" i="10"/>
  <c r="X542" i="10"/>
  <c r="X543" i="10"/>
  <c r="X544" i="10"/>
  <c r="X545" i="10"/>
  <c r="X546" i="10"/>
  <c r="X547" i="10"/>
  <c r="X548" i="10"/>
  <c r="X549" i="10"/>
  <c r="X550" i="10"/>
  <c r="X551" i="10"/>
  <c r="X552" i="10"/>
  <c r="X553" i="10"/>
  <c r="X554" i="10"/>
  <c r="X555" i="10"/>
  <c r="X556" i="10"/>
  <c r="X557" i="10"/>
  <c r="X558" i="10"/>
  <c r="X559" i="10"/>
  <c r="X560" i="10"/>
  <c r="X561" i="10"/>
  <c r="X562" i="10"/>
  <c r="X563" i="10"/>
  <c r="X564" i="10"/>
  <c r="X565" i="10"/>
  <c r="X566" i="10"/>
  <c r="X567" i="10"/>
  <c r="X568" i="10"/>
  <c r="X569" i="10"/>
  <c r="X570" i="10"/>
  <c r="X571" i="10"/>
  <c r="X572" i="10"/>
  <c r="X573" i="10"/>
  <c r="X574" i="10"/>
  <c r="X575" i="10"/>
  <c r="X576" i="10"/>
  <c r="X577" i="10"/>
  <c r="X578" i="10"/>
  <c r="X579" i="10"/>
  <c r="X580" i="10"/>
  <c r="X581" i="10"/>
  <c r="X582" i="10"/>
  <c r="X583" i="10"/>
  <c r="X584" i="10"/>
  <c r="X585" i="10"/>
  <c r="X586" i="10"/>
  <c r="X587" i="10"/>
  <c r="X588" i="10"/>
  <c r="X589" i="10"/>
  <c r="X590" i="10"/>
  <c r="X591" i="10"/>
  <c r="X592" i="10"/>
  <c r="X593" i="10"/>
  <c r="X594" i="10"/>
  <c r="X595" i="10"/>
  <c r="X596" i="10"/>
  <c r="X597" i="10"/>
  <c r="X598" i="10"/>
  <c r="X599" i="10"/>
  <c r="X600" i="10"/>
  <c r="X601" i="10"/>
  <c r="X602" i="10"/>
  <c r="X603" i="10"/>
  <c r="X604" i="10"/>
  <c r="X605" i="10"/>
  <c r="X606" i="10"/>
  <c r="X607" i="10"/>
  <c r="X608" i="10"/>
  <c r="X609" i="10"/>
  <c r="X610" i="10"/>
  <c r="X611" i="10"/>
  <c r="X612" i="10"/>
  <c r="X613" i="10"/>
  <c r="X614" i="10"/>
  <c r="X615" i="10"/>
  <c r="X616" i="10"/>
  <c r="X617" i="10"/>
  <c r="X618" i="10"/>
  <c r="X619" i="10"/>
  <c r="X620" i="10"/>
  <c r="X621" i="10"/>
  <c r="X622" i="10"/>
  <c r="X623" i="10"/>
  <c r="X624" i="10"/>
  <c r="X625" i="10"/>
  <c r="X626" i="10"/>
  <c r="X627" i="10"/>
  <c r="X628" i="10"/>
  <c r="X629" i="10"/>
  <c r="X630" i="10"/>
  <c r="X631" i="10"/>
  <c r="X632" i="10"/>
  <c r="X633" i="10"/>
  <c r="X634" i="10"/>
  <c r="X635" i="10"/>
  <c r="X636" i="10"/>
  <c r="X637" i="10"/>
  <c r="X638" i="10"/>
  <c r="X639" i="10"/>
  <c r="X640" i="10"/>
  <c r="X641" i="10"/>
  <c r="X642" i="10"/>
  <c r="X643" i="10"/>
  <c r="X644" i="10"/>
  <c r="X645" i="10"/>
  <c r="X646" i="10"/>
  <c r="X647" i="10"/>
  <c r="X648" i="10"/>
  <c r="X649" i="10"/>
  <c r="X650" i="10"/>
  <c r="X651" i="10"/>
  <c r="X652" i="10"/>
  <c r="X653" i="10"/>
  <c r="X654" i="10"/>
  <c r="X655" i="10"/>
  <c r="X656" i="10"/>
  <c r="X657" i="10"/>
  <c r="X658" i="10"/>
  <c r="X659" i="10"/>
  <c r="X660" i="10"/>
  <c r="X661" i="10"/>
  <c r="X662" i="10"/>
  <c r="X663" i="10"/>
  <c r="X664" i="10"/>
  <c r="X665" i="10"/>
  <c r="X666" i="10"/>
  <c r="X667" i="10"/>
  <c r="X668" i="10"/>
  <c r="X669" i="10"/>
  <c r="X670" i="10"/>
  <c r="X671" i="10"/>
  <c r="X672" i="10"/>
  <c r="X673" i="10"/>
  <c r="X674" i="10"/>
  <c r="X675" i="10"/>
  <c r="X676" i="10"/>
  <c r="X677" i="10"/>
  <c r="X678" i="10"/>
  <c r="X679" i="10"/>
  <c r="X680" i="10"/>
  <c r="X681" i="10"/>
  <c r="X682" i="10"/>
  <c r="X683" i="10"/>
  <c r="X684" i="10"/>
  <c r="X685" i="10"/>
  <c r="X686" i="10"/>
  <c r="X687" i="10"/>
  <c r="X688" i="10"/>
  <c r="X689" i="10"/>
  <c r="X690" i="10"/>
  <c r="X691" i="10"/>
  <c r="X692" i="10"/>
  <c r="X693" i="10"/>
  <c r="X694" i="10"/>
  <c r="X695" i="10"/>
  <c r="X696" i="10"/>
  <c r="X697" i="10"/>
  <c r="X698" i="10"/>
  <c r="X699" i="10"/>
  <c r="X700" i="10"/>
  <c r="X701" i="10"/>
  <c r="X702" i="10"/>
  <c r="X703" i="10"/>
  <c r="X704" i="10"/>
  <c r="X705" i="10"/>
  <c r="X706" i="10"/>
  <c r="X707" i="10"/>
  <c r="X708" i="10"/>
  <c r="X709" i="10"/>
  <c r="X710" i="10"/>
  <c r="X711" i="10"/>
  <c r="X712" i="10"/>
  <c r="X713" i="10"/>
  <c r="X714" i="10"/>
  <c r="X715" i="10"/>
  <c r="X716" i="10"/>
  <c r="X717" i="10"/>
  <c r="X718" i="10"/>
  <c r="X719" i="10"/>
  <c r="X720" i="10"/>
  <c r="X721" i="10"/>
  <c r="X722" i="10"/>
  <c r="X723" i="10"/>
  <c r="X724" i="10"/>
  <c r="X725" i="10"/>
  <c r="X726" i="10"/>
  <c r="X727" i="10"/>
  <c r="X728" i="10"/>
  <c r="X729" i="10"/>
  <c r="X730" i="10"/>
  <c r="X731" i="10"/>
  <c r="X732" i="10"/>
  <c r="X733" i="10"/>
  <c r="X734" i="10"/>
  <c r="X735" i="10"/>
  <c r="X736" i="10"/>
  <c r="X737" i="10"/>
  <c r="X738" i="10"/>
  <c r="X739" i="10"/>
  <c r="X740" i="10"/>
  <c r="X741" i="10"/>
  <c r="X742" i="10"/>
  <c r="X743" i="10"/>
  <c r="X744" i="10"/>
  <c r="X745" i="10"/>
  <c r="X746" i="10"/>
  <c r="X747" i="10"/>
  <c r="X748" i="10"/>
  <c r="X749" i="10"/>
  <c r="X750" i="10"/>
  <c r="X751" i="10"/>
  <c r="X752" i="10"/>
  <c r="X753" i="10"/>
  <c r="X754" i="10"/>
  <c r="X755" i="10"/>
  <c r="X756" i="10"/>
  <c r="X757" i="10"/>
  <c r="X758" i="10"/>
  <c r="X759" i="10"/>
  <c r="X760" i="10"/>
  <c r="X761" i="10"/>
  <c r="X762" i="10"/>
  <c r="X763" i="10"/>
  <c r="X764" i="10"/>
  <c r="X765" i="10"/>
  <c r="X766" i="10"/>
  <c r="X767" i="10"/>
  <c r="X768" i="10"/>
  <c r="X769" i="10"/>
  <c r="X770" i="10"/>
  <c r="X771" i="10"/>
  <c r="X772" i="10"/>
  <c r="X773" i="10"/>
  <c r="X774" i="10"/>
  <c r="X775" i="10"/>
  <c r="X776" i="10"/>
  <c r="X777" i="10"/>
  <c r="X778" i="10"/>
  <c r="X779" i="10"/>
  <c r="X780" i="10"/>
  <c r="X781" i="10"/>
  <c r="X782" i="10"/>
  <c r="X783" i="10"/>
  <c r="X784" i="10"/>
  <c r="X785" i="10"/>
  <c r="X786" i="10"/>
  <c r="X787" i="10"/>
  <c r="X788" i="10"/>
  <c r="X789" i="10"/>
  <c r="X790" i="10"/>
  <c r="X791" i="10"/>
  <c r="X792" i="10"/>
  <c r="X793" i="10"/>
  <c r="X794" i="10"/>
  <c r="X795" i="10"/>
  <c r="X796" i="10"/>
  <c r="X797" i="10"/>
  <c r="X798" i="10"/>
  <c r="X799" i="10"/>
  <c r="X800" i="10"/>
  <c r="X801" i="10"/>
  <c r="X802" i="10"/>
  <c r="X803" i="10"/>
  <c r="X804" i="10"/>
  <c r="X805" i="10"/>
  <c r="X806" i="10"/>
  <c r="X807" i="10"/>
  <c r="X808" i="10"/>
  <c r="X809" i="10"/>
  <c r="X810" i="10"/>
  <c r="X811" i="10"/>
  <c r="X812" i="10"/>
  <c r="X813" i="10"/>
  <c r="X814" i="10"/>
  <c r="X815" i="10"/>
  <c r="X816" i="10"/>
  <c r="X817" i="10"/>
  <c r="X818" i="10"/>
  <c r="X819" i="10"/>
  <c r="X820" i="10"/>
  <c r="X821" i="10"/>
  <c r="X822" i="10"/>
  <c r="X823" i="10"/>
  <c r="X824" i="10"/>
  <c r="X825" i="10"/>
  <c r="X826" i="10"/>
  <c r="X827" i="10"/>
  <c r="X828" i="10"/>
  <c r="X829" i="10"/>
  <c r="X830" i="10"/>
  <c r="X831" i="10"/>
  <c r="X832" i="10"/>
  <c r="X833" i="10"/>
  <c r="X834" i="10"/>
  <c r="X835" i="10"/>
  <c r="X836" i="10"/>
  <c r="X837" i="10"/>
  <c r="X838" i="10"/>
  <c r="X839" i="10"/>
  <c r="X840" i="10"/>
  <c r="X841" i="10"/>
  <c r="X842" i="10"/>
  <c r="X843" i="10"/>
  <c r="X844" i="10"/>
  <c r="X845" i="10"/>
  <c r="X846" i="10"/>
  <c r="X847" i="10"/>
  <c r="X848" i="10"/>
  <c r="X849" i="10"/>
  <c r="X850" i="10"/>
  <c r="X851" i="10"/>
  <c r="X852" i="10"/>
  <c r="X853" i="10"/>
  <c r="X854" i="10"/>
  <c r="X855" i="10"/>
  <c r="X856" i="10"/>
  <c r="X857" i="10"/>
  <c r="X858" i="10"/>
  <c r="X859" i="10"/>
  <c r="X860" i="10"/>
  <c r="X861" i="10"/>
  <c r="X862" i="10"/>
  <c r="X863" i="10"/>
  <c r="X864" i="10"/>
  <c r="X865" i="10"/>
  <c r="X866" i="10"/>
  <c r="X867" i="10"/>
  <c r="X868" i="10"/>
  <c r="X869" i="10"/>
  <c r="X870" i="10"/>
  <c r="X871" i="10"/>
  <c r="X872" i="10"/>
  <c r="X873" i="10"/>
  <c r="X874" i="10"/>
  <c r="X875" i="10"/>
  <c r="X876" i="10"/>
  <c r="X877" i="10"/>
  <c r="X878" i="10"/>
  <c r="X879" i="10"/>
  <c r="X880" i="10"/>
  <c r="X881" i="10"/>
  <c r="X882" i="10"/>
  <c r="X883" i="10"/>
  <c r="X884" i="10"/>
  <c r="X885" i="10"/>
  <c r="X886" i="10"/>
  <c r="X887" i="10"/>
  <c r="X888" i="10"/>
  <c r="X889" i="10"/>
  <c r="X890" i="10"/>
  <c r="X891" i="10"/>
  <c r="X892" i="10"/>
  <c r="X893" i="10"/>
  <c r="X894" i="10"/>
  <c r="X895" i="10"/>
  <c r="X896" i="10"/>
  <c r="X897" i="10"/>
  <c r="X898" i="10"/>
  <c r="X899" i="10"/>
  <c r="X900" i="10"/>
  <c r="X901" i="10"/>
  <c r="X902" i="10"/>
  <c r="X903" i="10"/>
  <c r="X904" i="10"/>
  <c r="X905" i="10"/>
  <c r="X906" i="10"/>
  <c r="X907" i="10"/>
  <c r="X908" i="10"/>
  <c r="X909" i="10"/>
  <c r="X910" i="10"/>
  <c r="X911" i="10"/>
  <c r="X912" i="10"/>
  <c r="X913" i="10"/>
  <c r="X914" i="10"/>
  <c r="X915" i="10"/>
  <c r="X916" i="10"/>
  <c r="X917" i="10"/>
  <c r="X918" i="10"/>
  <c r="X919" i="10"/>
  <c r="X920" i="10"/>
  <c r="X921" i="10"/>
  <c r="X922" i="10"/>
  <c r="X923" i="10"/>
  <c r="X924" i="10"/>
  <c r="X925" i="10"/>
  <c r="X926" i="10"/>
  <c r="X927" i="10"/>
  <c r="X928" i="10"/>
  <c r="X929" i="10"/>
  <c r="X930" i="10"/>
  <c r="X931" i="10"/>
  <c r="X932" i="10"/>
  <c r="X933" i="10"/>
  <c r="X934" i="10"/>
  <c r="X935" i="10"/>
  <c r="X936" i="10"/>
  <c r="X937" i="10"/>
  <c r="X938" i="10"/>
  <c r="X939" i="10"/>
  <c r="X940" i="10"/>
  <c r="X941" i="10"/>
  <c r="X942" i="10"/>
  <c r="X943" i="10"/>
  <c r="X944" i="10"/>
  <c r="X945" i="10"/>
  <c r="X946" i="10"/>
  <c r="X947" i="10"/>
  <c r="X948" i="10"/>
  <c r="X2" i="10"/>
  <c r="V5" i="10"/>
  <c r="C1" i="37" l="1"/>
  <c r="D47" i="37"/>
  <c r="A54" i="37" s="1"/>
  <c r="B54" i="37"/>
  <c r="O38" i="37"/>
  <c r="O37" i="37" s="1"/>
  <c r="J41" i="37" s="1"/>
  <c r="A42" i="37"/>
  <c r="O50" i="37"/>
  <c r="O49" i="37" s="1"/>
  <c r="J53" i="37" s="1"/>
  <c r="B42" i="37"/>
  <c r="B30" i="11" l="1"/>
  <c r="L3" i="10"/>
  <c r="L4" i="10"/>
  <c r="L5" i="10"/>
  <c r="L6" i="10"/>
  <c r="L7" i="10"/>
  <c r="L8" i="10"/>
  <c r="L9" i="10"/>
  <c r="L11" i="10"/>
  <c r="L12" i="10"/>
  <c r="L13" i="10"/>
  <c r="L14" i="10"/>
  <c r="L15" i="10"/>
  <c r="L16" i="10"/>
  <c r="L17" i="10"/>
  <c r="L18" i="10"/>
  <c r="L19" i="10"/>
  <c r="L20" i="10"/>
  <c r="L21" i="10"/>
  <c r="L22" i="10"/>
  <c r="L23" i="10"/>
  <c r="L24" i="10"/>
  <c r="L25" i="10"/>
  <c r="L26" i="10"/>
  <c r="L27" i="10"/>
  <c r="L28" i="10"/>
  <c r="L29" i="10"/>
  <c r="L30" i="10"/>
  <c r="L31" i="10"/>
  <c r="L32" i="10"/>
  <c r="L33" i="10"/>
  <c r="L34" i="10"/>
  <c r="L35" i="10"/>
  <c r="L36" i="10"/>
  <c r="L37" i="10"/>
  <c r="L38" i="10"/>
  <c r="L39" i="10"/>
  <c r="L40" i="10"/>
  <c r="L41" i="10"/>
  <c r="L42" i="10"/>
  <c r="L43" i="10"/>
  <c r="L44" i="10"/>
  <c r="L45" i="10"/>
  <c r="L46" i="10"/>
  <c r="L47" i="10"/>
  <c r="L48" i="10"/>
  <c r="L49" i="10"/>
  <c r="L51" i="10"/>
  <c r="L52" i="10"/>
  <c r="L53" i="10"/>
  <c r="L54" i="10"/>
  <c r="L55" i="10"/>
  <c r="L56" i="10"/>
  <c r="L57" i="10"/>
  <c r="L58" i="10"/>
  <c r="L59" i="10"/>
  <c r="L60" i="10"/>
  <c r="L61" i="10"/>
  <c r="L62" i="10"/>
  <c r="L63" i="10"/>
  <c r="L64" i="10"/>
  <c r="L65" i="10"/>
  <c r="L66" i="10"/>
  <c r="L67" i="10"/>
  <c r="L68" i="10"/>
  <c r="L69" i="10"/>
  <c r="L70" i="10"/>
  <c r="L71" i="10"/>
  <c r="L72" i="10"/>
  <c r="L73" i="10"/>
  <c r="L74" i="10"/>
  <c r="L75" i="10"/>
  <c r="L76" i="10"/>
  <c r="L77" i="10"/>
  <c r="L78" i="10"/>
  <c r="L79" i="10"/>
  <c r="L80" i="10"/>
  <c r="L82" i="10"/>
  <c r="L83" i="10"/>
  <c r="L85" i="10"/>
  <c r="L86" i="10"/>
  <c r="L91" i="10"/>
  <c r="L92" i="10"/>
  <c r="L94" i="10"/>
  <c r="L95" i="10"/>
  <c r="L96" i="10"/>
  <c r="L97" i="10"/>
  <c r="L98" i="10"/>
  <c r="L99" i="10"/>
  <c r="L100" i="10"/>
  <c r="L101" i="10"/>
  <c r="L102" i="10"/>
  <c r="L103" i="10"/>
  <c r="L104" i="10"/>
  <c r="L105" i="10"/>
  <c r="L107" i="10"/>
  <c r="L108" i="10"/>
  <c r="L109" i="10"/>
  <c r="L110" i="10"/>
  <c r="L111" i="10"/>
  <c r="L112" i="10"/>
  <c r="L113" i="10"/>
  <c r="L114" i="10"/>
  <c r="L115" i="10"/>
  <c r="L116" i="10"/>
  <c r="L117" i="10"/>
  <c r="L118" i="10"/>
  <c r="L119" i="10"/>
  <c r="L120" i="10"/>
  <c r="L121" i="10"/>
  <c r="L122" i="10"/>
  <c r="L123" i="10"/>
  <c r="L124" i="10"/>
  <c r="L125" i="10"/>
  <c r="L126" i="10"/>
  <c r="L127" i="10"/>
  <c r="L128" i="10"/>
  <c r="L129" i="10"/>
  <c r="L130" i="10"/>
  <c r="L131" i="10"/>
  <c r="L132" i="10"/>
  <c r="L133" i="10"/>
  <c r="L134" i="10"/>
  <c r="L135" i="10"/>
  <c r="L136" i="10"/>
  <c r="L137" i="10"/>
  <c r="L138" i="10"/>
  <c r="L139" i="10"/>
  <c r="L140" i="10"/>
  <c r="L141" i="10"/>
  <c r="L142" i="10"/>
  <c r="L143" i="10"/>
  <c r="L144" i="10"/>
  <c r="L145" i="10"/>
  <c r="L146" i="10"/>
  <c r="L147" i="10"/>
  <c r="L148" i="10"/>
  <c r="L149" i="10"/>
  <c r="L150" i="10"/>
  <c r="L151" i="10"/>
  <c r="L152" i="10"/>
  <c r="L153" i="10"/>
  <c r="L154" i="10"/>
  <c r="L155" i="10"/>
  <c r="L156" i="10"/>
  <c r="L157" i="10"/>
  <c r="L158" i="10"/>
  <c r="L159" i="10"/>
  <c r="L160" i="10"/>
  <c r="L161" i="10"/>
  <c r="L162" i="10"/>
  <c r="L163" i="10"/>
  <c r="L164" i="10"/>
  <c r="L165" i="10"/>
  <c r="L166" i="10"/>
  <c r="L167" i="10"/>
  <c r="L168" i="10"/>
  <c r="L169" i="10"/>
  <c r="L170" i="10"/>
  <c r="L171" i="10"/>
  <c r="L172" i="10"/>
  <c r="L173" i="10"/>
  <c r="L174" i="10"/>
  <c r="L175" i="10"/>
  <c r="L176" i="10"/>
  <c r="L177" i="10"/>
  <c r="L178" i="10"/>
  <c r="L179" i="10"/>
  <c r="L180" i="10"/>
  <c r="L181" i="10"/>
  <c r="L182" i="10"/>
  <c r="L183" i="10"/>
  <c r="L184" i="10"/>
  <c r="L185" i="10"/>
  <c r="L186" i="10"/>
  <c r="L187" i="10"/>
  <c r="L188" i="10"/>
  <c r="L189" i="10"/>
  <c r="L190" i="10"/>
  <c r="L191" i="10"/>
  <c r="L192" i="10"/>
  <c r="L193" i="10"/>
  <c r="L194" i="10"/>
  <c r="L195" i="10"/>
  <c r="L196" i="10"/>
  <c r="L197" i="10"/>
  <c r="L198" i="10"/>
  <c r="L199" i="10"/>
  <c r="L200" i="10"/>
  <c r="L201" i="10"/>
  <c r="L202" i="10"/>
  <c r="L203" i="10"/>
  <c r="L204" i="10"/>
  <c r="L205" i="10"/>
  <c r="L206" i="10"/>
  <c r="L207" i="10"/>
  <c r="L208" i="10"/>
  <c r="L209" i="10"/>
  <c r="L210" i="10"/>
  <c r="L211" i="10"/>
  <c r="L212" i="10"/>
  <c r="L213" i="10"/>
  <c r="L214" i="10"/>
  <c r="L215" i="10"/>
  <c r="L216" i="10"/>
  <c r="L217" i="10"/>
  <c r="L218" i="10"/>
  <c r="L219" i="10"/>
  <c r="L220" i="10"/>
  <c r="L221" i="10"/>
  <c r="L222" i="10"/>
  <c r="L223" i="10"/>
  <c r="L224" i="10"/>
  <c r="L225" i="10"/>
  <c r="L226" i="10"/>
  <c r="L227" i="10"/>
  <c r="L228" i="10"/>
  <c r="L229" i="10"/>
  <c r="L230" i="10"/>
  <c r="L231" i="10"/>
  <c r="L232" i="10"/>
  <c r="L233" i="10"/>
  <c r="L234" i="10"/>
  <c r="L235" i="10"/>
  <c r="L236" i="10"/>
  <c r="L237" i="10"/>
  <c r="L238" i="10"/>
  <c r="L239" i="10"/>
  <c r="L240" i="10"/>
  <c r="L241" i="10"/>
  <c r="L242" i="10"/>
  <c r="L243" i="10"/>
  <c r="L244" i="10"/>
  <c r="L245" i="10"/>
  <c r="L246" i="10"/>
  <c r="L247" i="10"/>
  <c r="L248" i="10"/>
  <c r="L249" i="10"/>
  <c r="L250" i="10"/>
  <c r="L251" i="10"/>
  <c r="L252" i="10"/>
  <c r="L253" i="10"/>
  <c r="L254" i="10"/>
  <c r="L255" i="10"/>
  <c r="L256" i="10"/>
  <c r="L257" i="10"/>
  <c r="L258" i="10"/>
  <c r="L259" i="10"/>
  <c r="L260" i="10"/>
  <c r="L261" i="10"/>
  <c r="L262" i="10"/>
  <c r="L263" i="10"/>
  <c r="L264" i="10"/>
  <c r="L265" i="10"/>
  <c r="L266" i="10"/>
  <c r="L267" i="10"/>
  <c r="L268" i="10"/>
  <c r="L269" i="10"/>
  <c r="L270" i="10"/>
  <c r="L271" i="10"/>
  <c r="L272" i="10"/>
  <c r="L273" i="10"/>
  <c r="L274" i="10"/>
  <c r="L275" i="10"/>
  <c r="L276" i="10"/>
  <c r="L277" i="10"/>
  <c r="L278" i="10"/>
  <c r="L279" i="10"/>
  <c r="L280" i="10"/>
  <c r="L281" i="10"/>
  <c r="L282" i="10"/>
  <c r="L283" i="10"/>
  <c r="L284" i="10"/>
  <c r="L285" i="10"/>
  <c r="L286" i="10"/>
  <c r="L287" i="10"/>
  <c r="L288" i="10"/>
  <c r="L289" i="10"/>
  <c r="L290" i="10"/>
  <c r="L291" i="10"/>
  <c r="L292" i="10"/>
  <c r="L293" i="10"/>
  <c r="L294" i="10"/>
  <c r="L295" i="10"/>
  <c r="L296" i="10"/>
  <c r="L297" i="10"/>
  <c r="L298" i="10"/>
  <c r="L299" i="10"/>
  <c r="L300" i="10"/>
  <c r="L301" i="10"/>
  <c r="L302" i="10"/>
  <c r="L303" i="10"/>
  <c r="L304" i="10"/>
  <c r="L305" i="10"/>
  <c r="L306" i="10"/>
  <c r="L307" i="10"/>
  <c r="L308" i="10"/>
  <c r="L309" i="10"/>
  <c r="L310" i="10"/>
  <c r="L311" i="10"/>
  <c r="L312" i="10"/>
  <c r="L313" i="10"/>
  <c r="L314" i="10"/>
  <c r="L315" i="10"/>
  <c r="L316" i="10"/>
  <c r="L317" i="10"/>
  <c r="L318" i="10"/>
  <c r="L319" i="10"/>
  <c r="L320" i="10"/>
  <c r="L321" i="10"/>
  <c r="L322" i="10"/>
  <c r="L323" i="10"/>
  <c r="L324" i="10"/>
  <c r="L325" i="10"/>
  <c r="L326" i="10"/>
  <c r="L327" i="10"/>
  <c r="L328" i="10"/>
  <c r="L329" i="10"/>
  <c r="L330" i="10"/>
  <c r="L331" i="10"/>
  <c r="L332" i="10"/>
  <c r="L333" i="10"/>
  <c r="L334" i="10"/>
  <c r="L335" i="10"/>
  <c r="L336" i="10"/>
  <c r="L337" i="10"/>
  <c r="L338" i="10"/>
  <c r="L339" i="10"/>
  <c r="L340" i="10"/>
  <c r="L341" i="10"/>
  <c r="L342" i="10"/>
  <c r="L343" i="10"/>
  <c r="L344" i="10"/>
  <c r="L345" i="10"/>
  <c r="L346" i="10"/>
  <c r="L347" i="10"/>
  <c r="L348" i="10"/>
  <c r="L349" i="10"/>
  <c r="L350" i="10"/>
  <c r="L351" i="10"/>
  <c r="L352" i="10"/>
  <c r="L353" i="10"/>
  <c r="L354" i="10"/>
  <c r="L355" i="10"/>
  <c r="L356" i="10"/>
  <c r="L357" i="10"/>
  <c r="L358" i="10"/>
  <c r="L359" i="10"/>
  <c r="L360" i="10"/>
  <c r="L361" i="10"/>
  <c r="L362" i="10"/>
  <c r="L363" i="10"/>
  <c r="L364" i="10"/>
  <c r="L365" i="10"/>
  <c r="L366" i="10"/>
  <c r="L367" i="10"/>
  <c r="L368" i="10"/>
  <c r="L369" i="10"/>
  <c r="L370" i="10"/>
  <c r="L371" i="10"/>
  <c r="L372" i="10"/>
  <c r="L373" i="10"/>
  <c r="L374" i="10"/>
  <c r="L375" i="10"/>
  <c r="L376" i="10"/>
  <c r="L377" i="10"/>
  <c r="L378" i="10"/>
  <c r="L379" i="10"/>
  <c r="L380" i="10"/>
  <c r="L381" i="10"/>
  <c r="L382" i="10"/>
  <c r="L383" i="10"/>
  <c r="L384" i="10"/>
  <c r="L385" i="10"/>
  <c r="L386" i="10"/>
  <c r="L387" i="10"/>
  <c r="L388" i="10"/>
  <c r="L389" i="10"/>
  <c r="L390" i="10"/>
  <c r="L391" i="10"/>
  <c r="L392" i="10"/>
  <c r="L393" i="10"/>
  <c r="L394" i="10"/>
  <c r="L395" i="10"/>
  <c r="L396" i="10"/>
  <c r="L397" i="10"/>
  <c r="L398" i="10"/>
  <c r="L399" i="10"/>
  <c r="L400" i="10"/>
  <c r="L401" i="10"/>
  <c r="L402" i="10"/>
  <c r="L403" i="10"/>
  <c r="L404" i="10"/>
  <c r="L405" i="10"/>
  <c r="L406" i="10"/>
  <c r="L407" i="10"/>
  <c r="L408" i="10"/>
  <c r="L409" i="10"/>
  <c r="L410" i="10"/>
  <c r="L411" i="10"/>
  <c r="L412" i="10"/>
  <c r="L413" i="10"/>
  <c r="L414" i="10"/>
  <c r="L415" i="10"/>
  <c r="L416" i="10"/>
  <c r="L417" i="10"/>
  <c r="L418" i="10"/>
  <c r="L419" i="10"/>
  <c r="L420" i="10"/>
  <c r="L421" i="10"/>
  <c r="L422" i="10"/>
  <c r="L423" i="10"/>
  <c r="L424" i="10"/>
  <c r="L425" i="10"/>
  <c r="L426" i="10"/>
  <c r="L427" i="10"/>
  <c r="L428" i="10"/>
  <c r="L429" i="10"/>
  <c r="L430" i="10"/>
  <c r="L431" i="10"/>
  <c r="L432" i="10"/>
  <c r="L433" i="10"/>
  <c r="L434" i="10"/>
  <c r="L435" i="10"/>
  <c r="L436" i="10"/>
  <c r="L437" i="10"/>
  <c r="L438" i="10"/>
  <c r="L439" i="10"/>
  <c r="L440" i="10"/>
  <c r="L441" i="10"/>
  <c r="L442" i="10"/>
  <c r="L443" i="10"/>
  <c r="L444" i="10"/>
  <c r="L445" i="10"/>
  <c r="L446" i="10"/>
  <c r="L447" i="10"/>
  <c r="L448" i="10"/>
  <c r="L449" i="10"/>
  <c r="L450" i="10"/>
  <c r="L451" i="10"/>
  <c r="L452" i="10"/>
  <c r="L453" i="10"/>
  <c r="L454" i="10"/>
  <c r="L455" i="10"/>
  <c r="L456" i="10"/>
  <c r="L457" i="10"/>
  <c r="L458" i="10"/>
  <c r="L459" i="10"/>
  <c r="L460" i="10"/>
  <c r="L461" i="10"/>
  <c r="L462" i="10"/>
  <c r="L463" i="10"/>
  <c r="L464" i="10"/>
  <c r="L465" i="10"/>
  <c r="L466" i="10"/>
  <c r="L467" i="10"/>
  <c r="L468" i="10"/>
  <c r="L469" i="10"/>
  <c r="L470" i="10"/>
  <c r="L471" i="10"/>
  <c r="L472" i="10"/>
  <c r="L473" i="10"/>
  <c r="L474" i="10"/>
  <c r="L475" i="10"/>
  <c r="L476" i="10"/>
  <c r="L477" i="10"/>
  <c r="L478" i="10"/>
  <c r="L479" i="10"/>
  <c r="L480" i="10"/>
  <c r="L481" i="10"/>
  <c r="L482" i="10"/>
  <c r="L483" i="10"/>
  <c r="L484" i="10"/>
  <c r="L485" i="10"/>
  <c r="L486" i="10"/>
  <c r="L487" i="10"/>
  <c r="L488" i="10"/>
  <c r="L489" i="10"/>
  <c r="L490" i="10"/>
  <c r="L491" i="10"/>
  <c r="L492" i="10"/>
  <c r="L493" i="10"/>
  <c r="L494" i="10"/>
  <c r="L495" i="10"/>
  <c r="L496" i="10"/>
  <c r="L497" i="10"/>
  <c r="L498" i="10"/>
  <c r="L499" i="10"/>
  <c r="L500" i="10"/>
  <c r="L501" i="10"/>
  <c r="L502" i="10"/>
  <c r="L503" i="10"/>
  <c r="L504" i="10"/>
  <c r="L505" i="10"/>
  <c r="L506" i="10"/>
  <c r="L507" i="10"/>
  <c r="L508" i="10"/>
  <c r="L509" i="10"/>
  <c r="L510" i="10"/>
  <c r="L511" i="10"/>
  <c r="L512" i="10"/>
  <c r="L513" i="10"/>
  <c r="L514" i="10"/>
  <c r="L515" i="10"/>
  <c r="L516" i="10"/>
  <c r="L517" i="10"/>
  <c r="L518" i="10"/>
  <c r="L519" i="10"/>
  <c r="L520" i="10"/>
  <c r="L521" i="10"/>
  <c r="L522" i="10"/>
  <c r="L523" i="10"/>
  <c r="L524" i="10"/>
  <c r="L525" i="10"/>
  <c r="L526" i="10"/>
  <c r="L527" i="10"/>
  <c r="L528" i="10"/>
  <c r="L529" i="10"/>
  <c r="L530" i="10"/>
  <c r="L531" i="10"/>
  <c r="L532" i="10"/>
  <c r="L533" i="10"/>
  <c r="L534" i="10"/>
  <c r="L535" i="10"/>
  <c r="L536" i="10"/>
  <c r="L537" i="10"/>
  <c r="L538" i="10"/>
  <c r="L539" i="10"/>
  <c r="L540" i="10"/>
  <c r="L541" i="10"/>
  <c r="L542" i="10"/>
  <c r="L543" i="10"/>
  <c r="L544" i="10"/>
  <c r="L545" i="10"/>
  <c r="L546" i="10"/>
  <c r="L547" i="10"/>
  <c r="L548" i="10"/>
  <c r="L549" i="10"/>
  <c r="L550" i="10"/>
  <c r="L551" i="10"/>
  <c r="L552" i="10"/>
  <c r="L553" i="10"/>
  <c r="L554" i="10"/>
  <c r="L555" i="10"/>
  <c r="L556" i="10"/>
  <c r="L557" i="10"/>
  <c r="L558" i="10"/>
  <c r="L559" i="10"/>
  <c r="L560" i="10"/>
  <c r="L561" i="10"/>
  <c r="L562" i="10"/>
  <c r="L563" i="10"/>
  <c r="L564" i="10"/>
  <c r="L565" i="10"/>
  <c r="L566" i="10"/>
  <c r="L567" i="10"/>
  <c r="L568" i="10"/>
  <c r="L569" i="10"/>
  <c r="L570" i="10"/>
  <c r="L571" i="10"/>
  <c r="L572" i="10"/>
  <c r="L573" i="10"/>
  <c r="L574" i="10"/>
  <c r="L575" i="10"/>
  <c r="L576" i="10"/>
  <c r="L577" i="10"/>
  <c r="L578" i="10"/>
  <c r="L579" i="10"/>
  <c r="L580" i="10"/>
  <c r="L581" i="10"/>
  <c r="L582" i="10"/>
  <c r="L583" i="10"/>
  <c r="L584" i="10"/>
  <c r="L585" i="10"/>
  <c r="L586" i="10"/>
  <c r="L587" i="10"/>
  <c r="L588" i="10"/>
  <c r="L589" i="10"/>
  <c r="L590" i="10"/>
  <c r="L591" i="10"/>
  <c r="L592" i="10"/>
  <c r="L593" i="10"/>
  <c r="L594" i="10"/>
  <c r="L595" i="10"/>
  <c r="L596" i="10"/>
  <c r="L597" i="10"/>
  <c r="L598" i="10"/>
  <c r="L599" i="10"/>
  <c r="L600" i="10"/>
  <c r="L601" i="10"/>
  <c r="L602" i="10"/>
  <c r="L603" i="10"/>
  <c r="L604" i="10"/>
  <c r="L605" i="10"/>
  <c r="L606" i="10"/>
  <c r="L607" i="10"/>
  <c r="L608" i="10"/>
  <c r="L609" i="10"/>
  <c r="L610" i="10"/>
  <c r="L611" i="10"/>
  <c r="L612" i="10"/>
  <c r="L613" i="10"/>
  <c r="L614" i="10"/>
  <c r="L615" i="10"/>
  <c r="L616" i="10"/>
  <c r="L617" i="10"/>
  <c r="L618" i="10"/>
  <c r="L619" i="10"/>
  <c r="L620" i="10"/>
  <c r="L621" i="10"/>
  <c r="L622" i="10"/>
  <c r="L623" i="10"/>
  <c r="L624" i="10"/>
  <c r="L625" i="10"/>
  <c r="L626" i="10"/>
  <c r="L627" i="10"/>
  <c r="L628" i="10"/>
  <c r="L629" i="10"/>
  <c r="L630" i="10"/>
  <c r="L631" i="10"/>
  <c r="L632" i="10"/>
  <c r="L633" i="10"/>
  <c r="L634" i="10"/>
  <c r="L635" i="10"/>
  <c r="L636" i="10"/>
  <c r="L637" i="10"/>
  <c r="L638" i="10"/>
  <c r="L639" i="10"/>
  <c r="L640" i="10"/>
  <c r="L641" i="10"/>
  <c r="L642" i="10"/>
  <c r="L643" i="10"/>
  <c r="L644" i="10"/>
  <c r="L645" i="10"/>
  <c r="L646" i="10"/>
  <c r="L647" i="10"/>
  <c r="L648" i="10"/>
  <c r="L649" i="10"/>
  <c r="L650" i="10"/>
  <c r="L651" i="10"/>
  <c r="L652" i="10"/>
  <c r="L653" i="10"/>
  <c r="L654" i="10"/>
  <c r="L655" i="10"/>
  <c r="L656" i="10"/>
  <c r="L657" i="10"/>
  <c r="L658" i="10"/>
  <c r="L659" i="10"/>
  <c r="L660" i="10"/>
  <c r="L661" i="10"/>
  <c r="L662" i="10"/>
  <c r="L663" i="10"/>
  <c r="L664" i="10"/>
  <c r="L665" i="10"/>
  <c r="L666" i="10"/>
  <c r="L667" i="10"/>
  <c r="L668" i="10"/>
  <c r="L669" i="10"/>
  <c r="L670" i="10"/>
  <c r="L671" i="10"/>
  <c r="L672" i="10"/>
  <c r="L673" i="10"/>
  <c r="L674" i="10"/>
  <c r="L675" i="10"/>
  <c r="L676" i="10"/>
  <c r="L677" i="10"/>
  <c r="L678" i="10"/>
  <c r="L679" i="10"/>
  <c r="L680" i="10"/>
  <c r="L681" i="10"/>
  <c r="L682" i="10"/>
  <c r="L683" i="10"/>
  <c r="L684" i="10"/>
  <c r="L685" i="10"/>
  <c r="L686" i="10"/>
  <c r="L687" i="10"/>
  <c r="L688" i="10"/>
  <c r="L689" i="10"/>
  <c r="L690" i="10"/>
  <c r="L691" i="10"/>
  <c r="L692" i="10"/>
  <c r="L693" i="10"/>
  <c r="L694" i="10"/>
  <c r="L695" i="10"/>
  <c r="L696" i="10"/>
  <c r="L697" i="10"/>
  <c r="L698" i="10"/>
  <c r="L699" i="10"/>
  <c r="L700" i="10"/>
  <c r="L701" i="10"/>
  <c r="L702" i="10"/>
  <c r="L703" i="10"/>
  <c r="L704" i="10"/>
  <c r="L705" i="10"/>
  <c r="L706" i="10"/>
  <c r="L707" i="10"/>
  <c r="L708" i="10"/>
  <c r="L709" i="10"/>
  <c r="L710" i="10"/>
  <c r="L711" i="10"/>
  <c r="L712" i="10"/>
  <c r="L713" i="10"/>
  <c r="L714" i="10"/>
  <c r="L715" i="10"/>
  <c r="L716" i="10"/>
  <c r="L717" i="10"/>
  <c r="L718" i="10"/>
  <c r="L719" i="10"/>
  <c r="L720" i="10"/>
  <c r="L721" i="10"/>
  <c r="L722" i="10"/>
  <c r="L723" i="10"/>
  <c r="L724" i="10"/>
  <c r="L725" i="10"/>
  <c r="L726" i="10"/>
  <c r="L727" i="10"/>
  <c r="L728" i="10"/>
  <c r="L729" i="10"/>
  <c r="L730" i="10"/>
  <c r="L731" i="10"/>
  <c r="L732" i="10"/>
  <c r="L733" i="10"/>
  <c r="L734" i="10"/>
  <c r="L735" i="10"/>
  <c r="L736" i="10"/>
  <c r="L737" i="10"/>
  <c r="L738" i="10"/>
  <c r="L739" i="10"/>
  <c r="L740" i="10"/>
  <c r="L741" i="10"/>
  <c r="L742" i="10"/>
  <c r="L743" i="10"/>
  <c r="L744" i="10"/>
  <c r="L745" i="10"/>
  <c r="L746" i="10"/>
  <c r="L747" i="10"/>
  <c r="L748" i="10"/>
  <c r="L749" i="10"/>
  <c r="L750" i="10"/>
  <c r="L751" i="10"/>
  <c r="L752" i="10"/>
  <c r="L753" i="10"/>
  <c r="L754" i="10"/>
  <c r="L755" i="10"/>
  <c r="L756" i="10"/>
  <c r="L757" i="10"/>
  <c r="L758" i="10"/>
  <c r="L759" i="10"/>
  <c r="L760" i="10"/>
  <c r="L761" i="10"/>
  <c r="L762" i="10"/>
  <c r="L763" i="10"/>
  <c r="L764" i="10"/>
  <c r="L765" i="10"/>
  <c r="L766" i="10"/>
  <c r="L767" i="10"/>
  <c r="L768" i="10"/>
  <c r="L769" i="10"/>
  <c r="L770" i="10"/>
  <c r="L771" i="10"/>
  <c r="L772" i="10"/>
  <c r="L773" i="10"/>
  <c r="L774" i="10"/>
  <c r="L775" i="10"/>
  <c r="L776" i="10"/>
  <c r="L777" i="10"/>
  <c r="L778" i="10"/>
  <c r="L779" i="10"/>
  <c r="L780" i="10"/>
  <c r="L781" i="10"/>
  <c r="L782" i="10"/>
  <c r="L783" i="10"/>
  <c r="L784" i="10"/>
  <c r="L785" i="10"/>
  <c r="L786" i="10"/>
  <c r="L787" i="10"/>
  <c r="L788" i="10"/>
  <c r="L789" i="10"/>
  <c r="L790" i="10"/>
  <c r="L791" i="10"/>
  <c r="L792" i="10"/>
  <c r="L793" i="10"/>
  <c r="L794" i="10"/>
  <c r="L795" i="10"/>
  <c r="L796" i="10"/>
  <c r="L797" i="10"/>
  <c r="L798" i="10"/>
  <c r="L799" i="10"/>
  <c r="L800" i="10"/>
  <c r="L801" i="10"/>
  <c r="L802" i="10"/>
  <c r="L803" i="10"/>
  <c r="L804" i="10"/>
  <c r="L805" i="10"/>
  <c r="L806" i="10"/>
  <c r="L807" i="10"/>
  <c r="L808" i="10"/>
  <c r="L809" i="10"/>
  <c r="L810" i="10"/>
  <c r="L811" i="10"/>
  <c r="L812" i="10"/>
  <c r="L813" i="10"/>
  <c r="L814" i="10"/>
  <c r="L815" i="10"/>
  <c r="L816" i="10"/>
  <c r="L817" i="10"/>
  <c r="L818" i="10"/>
  <c r="L819" i="10"/>
  <c r="L820" i="10"/>
  <c r="L821" i="10"/>
  <c r="L822" i="10"/>
  <c r="L823" i="10"/>
  <c r="L824" i="10"/>
  <c r="L825" i="10"/>
  <c r="L826" i="10"/>
  <c r="L827" i="10"/>
  <c r="L828" i="10"/>
  <c r="L829" i="10"/>
  <c r="L830" i="10"/>
  <c r="L831" i="10"/>
  <c r="L832" i="10"/>
  <c r="L833" i="10"/>
  <c r="L834" i="10"/>
  <c r="L835" i="10"/>
  <c r="L836" i="10"/>
  <c r="L837" i="10"/>
  <c r="L838" i="10"/>
  <c r="L839" i="10"/>
  <c r="L840" i="10"/>
  <c r="L841" i="10"/>
  <c r="L842" i="10"/>
  <c r="L843" i="10"/>
  <c r="L844" i="10"/>
  <c r="L845" i="10"/>
  <c r="L846" i="10"/>
  <c r="L847" i="10"/>
  <c r="L848" i="10"/>
  <c r="L849" i="10"/>
  <c r="L850" i="10"/>
  <c r="L851" i="10"/>
  <c r="L852" i="10"/>
  <c r="L853" i="10"/>
  <c r="L854" i="10"/>
  <c r="L855" i="10"/>
  <c r="L856" i="10"/>
  <c r="L857" i="10"/>
  <c r="L858" i="10"/>
  <c r="L859" i="10"/>
  <c r="L860" i="10"/>
  <c r="L861" i="10"/>
  <c r="L862" i="10"/>
  <c r="L863" i="10"/>
  <c r="L864" i="10"/>
  <c r="L865" i="10"/>
  <c r="L866" i="10"/>
  <c r="L867" i="10"/>
  <c r="L868" i="10"/>
  <c r="L869" i="10"/>
  <c r="L870" i="10"/>
  <c r="L871" i="10"/>
  <c r="L872" i="10"/>
  <c r="L873" i="10"/>
  <c r="L874" i="10"/>
  <c r="L875" i="10"/>
  <c r="L876" i="10"/>
  <c r="L877" i="10"/>
  <c r="L878" i="10"/>
  <c r="L879" i="10"/>
  <c r="L880" i="10"/>
  <c r="L881" i="10"/>
  <c r="L882" i="10"/>
  <c r="L883" i="10"/>
  <c r="L884" i="10"/>
  <c r="L885" i="10"/>
  <c r="L886" i="10"/>
  <c r="L887" i="10"/>
  <c r="L888" i="10"/>
  <c r="L889" i="10"/>
  <c r="L890" i="10"/>
  <c r="L891" i="10"/>
  <c r="L892" i="10"/>
  <c r="L893" i="10"/>
  <c r="L894" i="10"/>
  <c r="L895" i="10"/>
  <c r="L896" i="10"/>
  <c r="L897" i="10"/>
  <c r="L898" i="10"/>
  <c r="L899" i="10"/>
  <c r="L900" i="10"/>
  <c r="L901" i="10"/>
  <c r="L902" i="10"/>
  <c r="L903" i="10"/>
  <c r="L904" i="10"/>
  <c r="L905" i="10"/>
  <c r="L906" i="10"/>
  <c r="L907" i="10"/>
  <c r="L908" i="10"/>
  <c r="L909" i="10"/>
  <c r="L910" i="10"/>
  <c r="L911" i="10"/>
  <c r="L912" i="10"/>
  <c r="L913" i="10"/>
  <c r="L914" i="10"/>
  <c r="L915" i="10"/>
  <c r="L916" i="10"/>
  <c r="L917" i="10"/>
  <c r="L918" i="10"/>
  <c r="L919" i="10"/>
  <c r="L920" i="10"/>
  <c r="L921" i="10"/>
  <c r="L922" i="10"/>
  <c r="L923" i="10"/>
  <c r="L924" i="10"/>
  <c r="L925" i="10"/>
  <c r="L926" i="10"/>
  <c r="L927" i="10"/>
  <c r="L928" i="10"/>
  <c r="L929" i="10"/>
  <c r="L930" i="10"/>
  <c r="L931" i="10"/>
  <c r="L932" i="10"/>
  <c r="L933" i="10"/>
  <c r="L934" i="10"/>
  <c r="L935" i="10"/>
  <c r="L936" i="10"/>
  <c r="L937" i="10"/>
  <c r="L938" i="10"/>
  <c r="L939" i="10"/>
  <c r="L940" i="10"/>
  <c r="L941" i="10"/>
  <c r="L942" i="10"/>
  <c r="L943" i="10"/>
  <c r="L944" i="10"/>
  <c r="L945" i="10"/>
  <c r="L946" i="10"/>
  <c r="L947" i="10"/>
  <c r="L948" i="10"/>
  <c r="L2" i="10"/>
  <c r="A3" i="10" l="1"/>
  <c r="A4" i="10"/>
  <c r="A5" i="10"/>
  <c r="A6" i="10"/>
  <c r="A7" i="10"/>
  <c r="A8" i="10"/>
  <c r="A9" i="10"/>
  <c r="A10" i="10"/>
  <c r="A11" i="10"/>
  <c r="A12" i="10"/>
  <c r="A13" i="10"/>
  <c r="A14" i="10"/>
  <c r="A15" i="10"/>
  <c r="A16" i="10"/>
  <c r="A17" i="10"/>
  <c r="A18" i="10"/>
  <c r="A19" i="10"/>
  <c r="A20" i="10"/>
  <c r="A21" i="10"/>
  <c r="A22" i="10"/>
  <c r="A23" i="10"/>
  <c r="A24" i="10"/>
  <c r="A25" i="10"/>
  <c r="A26" i="10"/>
  <c r="A27" i="10"/>
  <c r="A28" i="10"/>
  <c r="A29" i="10"/>
  <c r="A30" i="10"/>
  <c r="A31" i="10"/>
  <c r="A32" i="10"/>
  <c r="A33" i="10"/>
  <c r="A34" i="10"/>
  <c r="A35" i="10"/>
  <c r="A36" i="10"/>
  <c r="A37" i="10"/>
  <c r="A38" i="10"/>
  <c r="A40" i="10"/>
  <c r="A41" i="10"/>
  <c r="A42" i="10"/>
  <c r="A43" i="10"/>
  <c r="A44" i="10"/>
  <c r="A45" i="10"/>
  <c r="A46" i="10"/>
  <c r="A47" i="10"/>
  <c r="A48" i="10"/>
  <c r="A49" i="10"/>
  <c r="A50" i="10"/>
  <c r="A51" i="10"/>
  <c r="A52" i="10"/>
  <c r="A53" i="10"/>
  <c r="A54" i="10"/>
  <c r="A55" i="10"/>
  <c r="A56" i="10"/>
  <c r="A57" i="10"/>
  <c r="A58" i="10"/>
  <c r="A59" i="10"/>
  <c r="A60" i="10"/>
  <c r="A61" i="10"/>
  <c r="A62" i="10"/>
  <c r="A63" i="10"/>
  <c r="A64" i="10"/>
  <c r="A65" i="10"/>
  <c r="A66" i="10"/>
  <c r="A67" i="10"/>
  <c r="A68" i="10"/>
  <c r="A69" i="10"/>
  <c r="A70" i="10"/>
  <c r="A71" i="10"/>
  <c r="A72" i="10"/>
  <c r="A73" i="10"/>
  <c r="A74" i="10"/>
  <c r="A75" i="10"/>
  <c r="A76" i="10"/>
  <c r="A77" i="10"/>
  <c r="A78" i="10"/>
  <c r="A79" i="10"/>
  <c r="A80" i="10"/>
  <c r="A81" i="10"/>
  <c r="A82" i="10"/>
  <c r="A83" i="10"/>
  <c r="A84" i="10"/>
  <c r="A85" i="10"/>
  <c r="A86" i="10"/>
  <c r="A91" i="10"/>
  <c r="A92" i="10"/>
  <c r="A94" i="10"/>
  <c r="A95" i="10"/>
  <c r="A96" i="10"/>
  <c r="A97" i="10"/>
  <c r="A98" i="10"/>
  <c r="A99" i="10"/>
  <c r="A100" i="10"/>
  <c r="A101" i="10"/>
  <c r="A102" i="10"/>
  <c r="A103" i="10"/>
  <c r="A104" i="10"/>
  <c r="A105" i="10"/>
  <c r="A106" i="10"/>
  <c r="A107" i="10"/>
  <c r="A108" i="10"/>
  <c r="A109" i="10"/>
  <c r="A110" i="10"/>
  <c r="A111" i="10"/>
  <c r="A112" i="10"/>
  <c r="A113" i="10"/>
  <c r="A114" i="10"/>
  <c r="A115" i="10"/>
  <c r="A116" i="10"/>
  <c r="A117" i="10"/>
  <c r="A118" i="10"/>
  <c r="A119" i="10"/>
  <c r="A120" i="10"/>
  <c r="A121" i="10"/>
  <c r="A122" i="10"/>
  <c r="A123" i="10"/>
  <c r="A124" i="10"/>
  <c r="A125" i="10"/>
  <c r="A126" i="10"/>
  <c r="A127" i="10"/>
  <c r="A128" i="10"/>
  <c r="A129" i="10"/>
  <c r="A130" i="10"/>
  <c r="A131" i="10"/>
  <c r="A132" i="10"/>
  <c r="A133" i="10"/>
  <c r="A134" i="10"/>
  <c r="A135" i="10"/>
  <c r="A136" i="10"/>
  <c r="A137" i="10"/>
  <c r="A138" i="10"/>
  <c r="A139" i="10"/>
  <c r="A140" i="10"/>
  <c r="A141" i="10"/>
  <c r="A142" i="10"/>
  <c r="A143" i="10"/>
  <c r="A144" i="10"/>
  <c r="A145" i="10"/>
  <c r="A146" i="10"/>
  <c r="A147" i="10"/>
  <c r="A148" i="10"/>
  <c r="A149" i="10"/>
  <c r="A150" i="10"/>
  <c r="A151" i="10"/>
  <c r="A152" i="10"/>
  <c r="A153" i="10"/>
  <c r="A154" i="10"/>
  <c r="A155" i="10"/>
  <c r="A156" i="10"/>
  <c r="A157" i="10"/>
  <c r="A158" i="10"/>
  <c r="A159" i="10"/>
  <c r="A160" i="10"/>
  <c r="A161" i="10"/>
  <c r="A162" i="10"/>
  <c r="A163" i="10"/>
  <c r="A164" i="10"/>
  <c r="A165" i="10"/>
  <c r="A166" i="10"/>
  <c r="A167" i="10"/>
  <c r="A168" i="10"/>
  <c r="A169" i="10"/>
  <c r="A170" i="10"/>
  <c r="A171" i="10"/>
  <c r="A172" i="10"/>
  <c r="A173" i="10"/>
  <c r="A174" i="10"/>
  <c r="A175" i="10"/>
  <c r="A176" i="10"/>
  <c r="A177" i="10"/>
  <c r="A178" i="10"/>
  <c r="A179" i="10"/>
  <c r="A180" i="10"/>
  <c r="A181" i="10"/>
  <c r="A182" i="10"/>
  <c r="A183" i="10"/>
  <c r="A184" i="10"/>
  <c r="A185" i="10"/>
  <c r="A186" i="10"/>
  <c r="A187" i="10"/>
  <c r="A188" i="10"/>
  <c r="A189" i="10"/>
  <c r="A190" i="10"/>
  <c r="A191" i="10"/>
  <c r="A192" i="10"/>
  <c r="A193" i="10"/>
  <c r="A194" i="10"/>
  <c r="A195" i="10"/>
  <c r="A196" i="10"/>
  <c r="A197" i="10"/>
  <c r="A198" i="10"/>
  <c r="A199" i="10"/>
  <c r="A200" i="10"/>
  <c r="A201" i="10"/>
  <c r="A202" i="10"/>
  <c r="A203" i="10"/>
  <c r="A204" i="10"/>
  <c r="A205" i="10"/>
  <c r="A206" i="10"/>
  <c r="A207" i="10"/>
  <c r="A208" i="10"/>
  <c r="A209" i="10"/>
  <c r="A210" i="10"/>
  <c r="A211" i="10"/>
  <c r="A212" i="10"/>
  <c r="A213" i="10"/>
  <c r="A214" i="10"/>
  <c r="A215" i="10"/>
  <c r="A216" i="10"/>
  <c r="A217" i="10"/>
  <c r="A218" i="10"/>
  <c r="A219" i="10"/>
  <c r="A220" i="10"/>
  <c r="A221" i="10"/>
  <c r="A222" i="10"/>
  <c r="A223" i="10"/>
  <c r="A224" i="10"/>
  <c r="A225" i="10"/>
  <c r="A226" i="10"/>
  <c r="A227" i="10"/>
  <c r="A228" i="10"/>
  <c r="A229" i="10"/>
  <c r="A230" i="10"/>
  <c r="A231" i="10"/>
  <c r="A232" i="10"/>
  <c r="A233" i="10"/>
  <c r="A234" i="10"/>
  <c r="A235" i="10"/>
  <c r="A236" i="10"/>
  <c r="A237" i="10"/>
  <c r="A238" i="10"/>
  <c r="A239" i="10"/>
  <c r="A240" i="10"/>
  <c r="A241" i="10"/>
  <c r="A242" i="10"/>
  <c r="A243" i="10"/>
  <c r="A244" i="10"/>
  <c r="A245" i="10"/>
  <c r="A246" i="10"/>
  <c r="A247" i="10"/>
  <c r="A248" i="10"/>
  <c r="A249" i="10"/>
  <c r="A250" i="10"/>
  <c r="A251" i="10"/>
  <c r="A252" i="10"/>
  <c r="A253" i="10"/>
  <c r="A254" i="10"/>
  <c r="A255" i="10"/>
  <c r="A256" i="10"/>
  <c r="A257" i="10"/>
  <c r="A258" i="10"/>
  <c r="A259" i="10"/>
  <c r="A260" i="10"/>
  <c r="A261" i="10"/>
  <c r="A262" i="10"/>
  <c r="A263" i="10"/>
  <c r="A264" i="10"/>
  <c r="A265" i="10"/>
  <c r="A266" i="10"/>
  <c r="A267" i="10"/>
  <c r="A268" i="10"/>
  <c r="A269" i="10"/>
  <c r="A270" i="10"/>
  <c r="A271" i="10"/>
  <c r="A272" i="10"/>
  <c r="A273" i="10"/>
  <c r="A274" i="10"/>
  <c r="A275" i="10"/>
  <c r="A276" i="10"/>
  <c r="A277" i="10"/>
  <c r="A278" i="10"/>
  <c r="A279" i="10"/>
  <c r="A280" i="10"/>
  <c r="A281" i="10"/>
  <c r="A282" i="10"/>
  <c r="A283" i="10"/>
  <c r="A284" i="10"/>
  <c r="A285" i="10"/>
  <c r="A286" i="10"/>
  <c r="A287" i="10"/>
  <c r="A288" i="10"/>
  <c r="A289" i="10"/>
  <c r="A290" i="10"/>
  <c r="A291" i="10"/>
  <c r="A292" i="10"/>
  <c r="A293" i="10"/>
  <c r="A294" i="10"/>
  <c r="A295" i="10"/>
  <c r="A296" i="10"/>
  <c r="A297" i="10"/>
  <c r="A298" i="10"/>
  <c r="A299" i="10"/>
  <c r="A300" i="10"/>
  <c r="A301" i="10"/>
  <c r="A302" i="10"/>
  <c r="A303" i="10"/>
  <c r="A304" i="10"/>
  <c r="A305" i="10"/>
  <c r="A306" i="10"/>
  <c r="A307" i="10"/>
  <c r="A308" i="10"/>
  <c r="A309" i="10"/>
  <c r="A310" i="10"/>
  <c r="A311" i="10"/>
  <c r="A312" i="10"/>
  <c r="A313" i="10"/>
  <c r="A314" i="10"/>
  <c r="A315" i="10"/>
  <c r="A316" i="10"/>
  <c r="A317" i="10"/>
  <c r="A318" i="10"/>
  <c r="A319" i="10"/>
  <c r="A320" i="10"/>
  <c r="A321" i="10"/>
  <c r="A322" i="10"/>
  <c r="A323" i="10"/>
  <c r="A324" i="10"/>
  <c r="A325" i="10"/>
  <c r="A326" i="10"/>
  <c r="A327" i="10"/>
  <c r="A328" i="10"/>
  <c r="A329" i="10"/>
  <c r="A330" i="10"/>
  <c r="A331" i="10"/>
  <c r="A332" i="10"/>
  <c r="A333" i="10"/>
  <c r="A334" i="10"/>
  <c r="A335" i="10"/>
  <c r="A336" i="10"/>
  <c r="A337" i="10"/>
  <c r="A338" i="10"/>
  <c r="A339" i="10"/>
  <c r="A340" i="10"/>
  <c r="A341" i="10"/>
  <c r="A342" i="10"/>
  <c r="A343" i="10"/>
  <c r="A344" i="10"/>
  <c r="A345" i="10"/>
  <c r="A346" i="10"/>
  <c r="A347" i="10"/>
  <c r="A348" i="10"/>
  <c r="A349" i="10"/>
  <c r="A350" i="10"/>
  <c r="A351" i="10"/>
  <c r="A352" i="10"/>
  <c r="A353" i="10"/>
  <c r="A354" i="10"/>
  <c r="A355" i="10"/>
  <c r="A356" i="10"/>
  <c r="A357" i="10"/>
  <c r="A358" i="10"/>
  <c r="A359" i="10"/>
  <c r="A360" i="10"/>
  <c r="A361" i="10"/>
  <c r="A362" i="10"/>
  <c r="A363" i="10"/>
  <c r="A364" i="10"/>
  <c r="A365" i="10"/>
  <c r="A366" i="10"/>
  <c r="A367" i="10"/>
  <c r="A368" i="10"/>
  <c r="A369" i="10"/>
  <c r="A370" i="10"/>
  <c r="A371" i="10"/>
  <c r="A372" i="10"/>
  <c r="A373" i="10"/>
  <c r="A374" i="10"/>
  <c r="A375" i="10"/>
  <c r="A376" i="10"/>
  <c r="A377" i="10"/>
  <c r="A378" i="10"/>
  <c r="A379" i="10"/>
  <c r="A380" i="10"/>
  <c r="A381" i="10"/>
  <c r="A382" i="10"/>
  <c r="A383" i="10"/>
  <c r="A384" i="10"/>
  <c r="A385" i="10"/>
  <c r="A386" i="10"/>
  <c r="A387" i="10"/>
  <c r="A388" i="10"/>
  <c r="A389" i="10"/>
  <c r="A390" i="10"/>
  <c r="A391" i="10"/>
  <c r="A392" i="10"/>
  <c r="A393" i="10"/>
  <c r="A394" i="10"/>
  <c r="A395" i="10"/>
  <c r="A396" i="10"/>
  <c r="A397" i="10"/>
  <c r="A398" i="10"/>
  <c r="A399" i="10"/>
  <c r="A400" i="10"/>
  <c r="A401" i="10"/>
  <c r="A402" i="10"/>
  <c r="A403" i="10"/>
  <c r="A404" i="10"/>
  <c r="A405" i="10"/>
  <c r="A406" i="10"/>
  <c r="A407" i="10"/>
  <c r="A408" i="10"/>
  <c r="A409" i="10"/>
  <c r="A410" i="10"/>
  <c r="A411" i="10"/>
  <c r="A412" i="10"/>
  <c r="A413" i="10"/>
  <c r="A414" i="10"/>
  <c r="A415" i="10"/>
  <c r="A416" i="10"/>
  <c r="A417" i="10"/>
  <c r="A418" i="10"/>
  <c r="A419" i="10"/>
  <c r="A420" i="10"/>
  <c r="A421" i="10"/>
  <c r="A422" i="10"/>
  <c r="A423" i="10"/>
  <c r="A424" i="10"/>
  <c r="A425" i="10"/>
  <c r="A426" i="10"/>
  <c r="A427" i="10"/>
  <c r="A428" i="10"/>
  <c r="A429" i="10"/>
  <c r="A430" i="10"/>
  <c r="A431" i="10"/>
  <c r="A432" i="10"/>
  <c r="A433" i="10"/>
  <c r="A434" i="10"/>
  <c r="A435" i="10"/>
  <c r="A436" i="10"/>
  <c r="A437" i="10"/>
  <c r="A438" i="10"/>
  <c r="A439" i="10"/>
  <c r="A440" i="10"/>
  <c r="A441" i="10"/>
  <c r="A442" i="10"/>
  <c r="A443" i="10"/>
  <c r="A444" i="10"/>
  <c r="A445" i="10"/>
  <c r="A446" i="10"/>
  <c r="A447" i="10"/>
  <c r="A448" i="10"/>
  <c r="A449" i="10"/>
  <c r="A450" i="10"/>
  <c r="A451" i="10"/>
  <c r="A452" i="10"/>
  <c r="A453" i="10"/>
  <c r="A454" i="10"/>
  <c r="A455" i="10"/>
  <c r="A456" i="10"/>
  <c r="A457" i="10"/>
  <c r="A458" i="10"/>
  <c r="A459" i="10"/>
  <c r="A460" i="10"/>
  <c r="A461" i="10"/>
  <c r="A462" i="10"/>
  <c r="A463" i="10"/>
  <c r="A464" i="10"/>
  <c r="A465" i="10"/>
  <c r="A466" i="10"/>
  <c r="A467" i="10"/>
  <c r="A468" i="10"/>
  <c r="A469" i="10"/>
  <c r="A470" i="10"/>
  <c r="A471" i="10"/>
  <c r="A472" i="10"/>
  <c r="A473" i="10"/>
  <c r="A474" i="10"/>
  <c r="A475" i="10"/>
  <c r="A476" i="10"/>
  <c r="A477" i="10"/>
  <c r="A478" i="10"/>
  <c r="A479" i="10"/>
  <c r="A480" i="10"/>
  <c r="A481" i="10"/>
  <c r="A482" i="10"/>
  <c r="A483" i="10"/>
  <c r="A484" i="10"/>
  <c r="A485" i="10"/>
  <c r="A486" i="10"/>
  <c r="A487" i="10"/>
  <c r="A488" i="10"/>
  <c r="A489" i="10"/>
  <c r="A490" i="10"/>
  <c r="A491" i="10"/>
  <c r="A492" i="10"/>
  <c r="A493" i="10"/>
  <c r="A494" i="10"/>
  <c r="A495" i="10"/>
  <c r="A496" i="10"/>
  <c r="A497" i="10"/>
  <c r="A498" i="10"/>
  <c r="A499" i="10"/>
  <c r="A500" i="10"/>
  <c r="A501" i="10"/>
  <c r="A502" i="10"/>
  <c r="A503" i="10"/>
  <c r="A504" i="10"/>
  <c r="A505" i="10"/>
  <c r="A506" i="10"/>
  <c r="A507" i="10"/>
  <c r="A508" i="10"/>
  <c r="A509" i="10"/>
  <c r="A510" i="10"/>
  <c r="A511" i="10"/>
  <c r="A512" i="10"/>
  <c r="A513" i="10"/>
  <c r="A514" i="10"/>
  <c r="A515" i="10"/>
  <c r="A516" i="10"/>
  <c r="A517" i="10"/>
  <c r="A518" i="10"/>
  <c r="A519" i="10"/>
  <c r="A520" i="10"/>
  <c r="A521" i="10"/>
  <c r="A522" i="10"/>
  <c r="A523" i="10"/>
  <c r="A524" i="10"/>
  <c r="A525" i="10"/>
  <c r="A526" i="10"/>
  <c r="A527" i="10"/>
  <c r="A528" i="10"/>
  <c r="A529" i="10"/>
  <c r="A530" i="10"/>
  <c r="A531" i="10"/>
  <c r="A532" i="10"/>
  <c r="A533" i="10"/>
  <c r="A534" i="10"/>
  <c r="A535" i="10"/>
  <c r="A536" i="10"/>
  <c r="A537" i="10"/>
  <c r="A538" i="10"/>
  <c r="A539" i="10"/>
  <c r="A540" i="10"/>
  <c r="A541" i="10"/>
  <c r="A542" i="10"/>
  <c r="A543" i="10"/>
  <c r="A544" i="10"/>
  <c r="A545" i="10"/>
  <c r="A546" i="10"/>
  <c r="A547" i="10"/>
  <c r="A548" i="10"/>
  <c r="A549" i="10"/>
  <c r="A550" i="10"/>
  <c r="A551" i="10"/>
  <c r="A552" i="10"/>
  <c r="A553" i="10"/>
  <c r="A554" i="10"/>
  <c r="A555" i="10"/>
  <c r="A556" i="10"/>
  <c r="A557" i="10"/>
  <c r="A558" i="10"/>
  <c r="A559" i="10"/>
  <c r="A560" i="10"/>
  <c r="A561" i="10"/>
  <c r="A562" i="10"/>
  <c r="A563" i="10"/>
  <c r="A564" i="10"/>
  <c r="A565" i="10"/>
  <c r="A566" i="10"/>
  <c r="A567" i="10"/>
  <c r="A568" i="10"/>
  <c r="A569" i="10"/>
  <c r="A570" i="10"/>
  <c r="A571" i="10"/>
  <c r="A572" i="10"/>
  <c r="A573" i="10"/>
  <c r="A574" i="10"/>
  <c r="A575" i="10"/>
  <c r="A576" i="10"/>
  <c r="A577" i="10"/>
  <c r="A578" i="10"/>
  <c r="A579" i="10"/>
  <c r="A580" i="10"/>
  <c r="A581" i="10"/>
  <c r="A582" i="10"/>
  <c r="A583" i="10"/>
  <c r="A584" i="10"/>
  <c r="A585" i="10"/>
  <c r="A586" i="10"/>
  <c r="A587" i="10"/>
  <c r="A588" i="10"/>
  <c r="A589" i="10"/>
  <c r="A590" i="10"/>
  <c r="A591" i="10"/>
  <c r="A592" i="10"/>
  <c r="A593" i="10"/>
  <c r="A594" i="10"/>
  <c r="A595" i="10"/>
  <c r="A596" i="10"/>
  <c r="A597" i="10"/>
  <c r="A598" i="10"/>
  <c r="A599" i="10"/>
  <c r="A600" i="10"/>
  <c r="A601" i="10"/>
  <c r="A602" i="10"/>
  <c r="A603" i="10"/>
  <c r="A604" i="10"/>
  <c r="A605" i="10"/>
  <c r="A606" i="10"/>
  <c r="A607" i="10"/>
  <c r="A608" i="10"/>
  <c r="A609" i="10"/>
  <c r="A610" i="10"/>
  <c r="A611" i="10"/>
  <c r="A612" i="10"/>
  <c r="A613" i="10"/>
  <c r="A614" i="10"/>
  <c r="A615" i="10"/>
  <c r="A616" i="10"/>
  <c r="A617" i="10"/>
  <c r="A618" i="10"/>
  <c r="A619" i="10"/>
  <c r="A620" i="10"/>
  <c r="A621" i="10"/>
  <c r="A622" i="10"/>
  <c r="A623" i="10"/>
  <c r="A624" i="10"/>
  <c r="A625" i="10"/>
  <c r="A626" i="10"/>
  <c r="A627" i="10"/>
  <c r="A628" i="10"/>
  <c r="A629" i="10"/>
  <c r="A630" i="10"/>
  <c r="A631" i="10"/>
  <c r="A632" i="10"/>
  <c r="A633" i="10"/>
  <c r="A634" i="10"/>
  <c r="A635" i="10"/>
  <c r="A636" i="10"/>
  <c r="A637" i="10"/>
  <c r="A638" i="10"/>
  <c r="A639" i="10"/>
  <c r="A640" i="10"/>
  <c r="A641" i="10"/>
  <c r="A642" i="10"/>
  <c r="A643" i="10"/>
  <c r="A644" i="10"/>
  <c r="A645" i="10"/>
  <c r="A646" i="10"/>
  <c r="A647" i="10"/>
  <c r="A648" i="10"/>
  <c r="A649" i="10"/>
  <c r="A650" i="10"/>
  <c r="A651" i="10"/>
  <c r="A652" i="10"/>
  <c r="A653" i="10"/>
  <c r="A654" i="10"/>
  <c r="A655" i="10"/>
  <c r="A656" i="10"/>
  <c r="A657" i="10"/>
  <c r="A658" i="10"/>
  <c r="A659" i="10"/>
  <c r="A660" i="10"/>
  <c r="A661" i="10"/>
  <c r="A662" i="10"/>
  <c r="A663" i="10"/>
  <c r="A664" i="10"/>
  <c r="A665" i="10"/>
  <c r="A666" i="10"/>
  <c r="A667" i="10"/>
  <c r="A668" i="10"/>
  <c r="A669" i="10"/>
  <c r="A670" i="10"/>
  <c r="A671" i="10"/>
  <c r="A672" i="10"/>
  <c r="A673" i="10"/>
  <c r="A674" i="10"/>
  <c r="A675" i="10"/>
  <c r="A676" i="10"/>
  <c r="A677" i="10"/>
  <c r="A678" i="10"/>
  <c r="A679" i="10"/>
  <c r="A680" i="10"/>
  <c r="A681" i="10"/>
  <c r="A682" i="10"/>
  <c r="A683" i="10"/>
  <c r="A684" i="10"/>
  <c r="A685" i="10"/>
  <c r="A686" i="10"/>
  <c r="A687" i="10"/>
  <c r="A688" i="10"/>
  <c r="A689" i="10"/>
  <c r="A690" i="10"/>
  <c r="A691" i="10"/>
  <c r="A692" i="10"/>
  <c r="A693" i="10"/>
  <c r="A694" i="10"/>
  <c r="A695" i="10"/>
  <c r="A696" i="10"/>
  <c r="A697" i="10"/>
  <c r="A698" i="10"/>
  <c r="A699" i="10"/>
  <c r="A700" i="10"/>
  <c r="A701" i="10"/>
  <c r="A702" i="10"/>
  <c r="A703" i="10"/>
  <c r="A704" i="10"/>
  <c r="A705" i="10"/>
  <c r="A706" i="10"/>
  <c r="A707" i="10"/>
  <c r="A708" i="10"/>
  <c r="A709" i="10"/>
  <c r="A710" i="10"/>
  <c r="A711" i="10"/>
  <c r="A712" i="10"/>
  <c r="A713" i="10"/>
  <c r="A714" i="10"/>
  <c r="A715" i="10"/>
  <c r="A716" i="10"/>
  <c r="A717" i="10"/>
  <c r="A718" i="10"/>
  <c r="A719" i="10"/>
  <c r="A720" i="10"/>
  <c r="A721" i="10"/>
  <c r="A722" i="10"/>
  <c r="A723" i="10"/>
  <c r="A724" i="10"/>
  <c r="A725" i="10"/>
  <c r="A726" i="10"/>
  <c r="A727" i="10"/>
  <c r="A728" i="10"/>
  <c r="A729" i="10"/>
  <c r="A730" i="10"/>
  <c r="A731" i="10"/>
  <c r="A732" i="10"/>
  <c r="A733" i="10"/>
  <c r="A734" i="10"/>
  <c r="A735" i="10"/>
  <c r="A736" i="10"/>
  <c r="A737" i="10"/>
  <c r="A738" i="10"/>
  <c r="A739" i="10"/>
  <c r="A740" i="10"/>
  <c r="A741" i="10"/>
  <c r="A742" i="10"/>
  <c r="A743" i="10"/>
  <c r="A744" i="10"/>
  <c r="A745" i="10"/>
  <c r="A746" i="10"/>
  <c r="A747" i="10"/>
  <c r="A748" i="10"/>
  <c r="A749" i="10"/>
  <c r="A750" i="10"/>
  <c r="A751" i="10"/>
  <c r="A752" i="10"/>
  <c r="A753" i="10"/>
  <c r="A754" i="10"/>
  <c r="A755" i="10"/>
  <c r="A756" i="10"/>
  <c r="A757" i="10"/>
  <c r="A758" i="10"/>
  <c r="A759" i="10"/>
  <c r="A760" i="10"/>
  <c r="A761" i="10"/>
  <c r="A762" i="10"/>
  <c r="A763" i="10"/>
  <c r="A764" i="10"/>
  <c r="A765" i="10"/>
  <c r="A766" i="10"/>
  <c r="A767" i="10"/>
  <c r="A768" i="10"/>
  <c r="A769" i="10"/>
  <c r="A770" i="10"/>
  <c r="A771" i="10"/>
  <c r="A772" i="10"/>
  <c r="A773" i="10"/>
  <c r="A774" i="10"/>
  <c r="A775" i="10"/>
  <c r="A776" i="10"/>
  <c r="A777" i="10"/>
  <c r="A778" i="10"/>
  <c r="A779" i="10"/>
  <c r="A780" i="10"/>
  <c r="A781" i="10"/>
  <c r="A782" i="10"/>
  <c r="A783" i="10"/>
  <c r="A784" i="10"/>
  <c r="A785" i="10"/>
  <c r="A786" i="10"/>
  <c r="A787" i="10"/>
  <c r="A788" i="10"/>
  <c r="A789" i="10"/>
  <c r="A790" i="10"/>
  <c r="A791" i="10"/>
  <c r="A792" i="10"/>
  <c r="A793" i="10"/>
  <c r="A794" i="10"/>
  <c r="A795" i="10"/>
  <c r="A796" i="10"/>
  <c r="A797" i="10"/>
  <c r="A798" i="10"/>
  <c r="A799" i="10"/>
  <c r="A800" i="10"/>
  <c r="A801" i="10"/>
  <c r="A802" i="10"/>
  <c r="A803" i="10"/>
  <c r="A804" i="10"/>
  <c r="A805" i="10"/>
  <c r="A806" i="10"/>
  <c r="A807" i="10"/>
  <c r="A808" i="10"/>
  <c r="A809" i="10"/>
  <c r="A810" i="10"/>
  <c r="A811" i="10"/>
  <c r="A812" i="10"/>
  <c r="A813" i="10"/>
  <c r="A814" i="10"/>
  <c r="A815" i="10"/>
  <c r="A816" i="10"/>
  <c r="A817" i="10"/>
  <c r="A818" i="10"/>
  <c r="A819" i="10"/>
  <c r="A820" i="10"/>
  <c r="A821" i="10"/>
  <c r="A822" i="10"/>
  <c r="A823" i="10"/>
  <c r="A824" i="10"/>
  <c r="A825" i="10"/>
  <c r="A826" i="10"/>
  <c r="A827" i="10"/>
  <c r="A828" i="10"/>
  <c r="A829" i="10"/>
  <c r="A830" i="10"/>
  <c r="A831" i="10"/>
  <c r="A832" i="10"/>
  <c r="A833" i="10"/>
  <c r="A834" i="10"/>
  <c r="A835" i="10"/>
  <c r="A836" i="10"/>
  <c r="A837" i="10"/>
  <c r="A838" i="10"/>
  <c r="A839" i="10"/>
  <c r="A840" i="10"/>
  <c r="A841" i="10"/>
  <c r="A842" i="10"/>
  <c r="A843" i="10"/>
  <c r="A844" i="10"/>
  <c r="A845" i="10"/>
  <c r="A846" i="10"/>
  <c r="A847" i="10"/>
  <c r="A848" i="10"/>
  <c r="A849" i="10"/>
  <c r="A850" i="10"/>
  <c r="A851" i="10"/>
  <c r="A852" i="10"/>
  <c r="A853" i="10"/>
  <c r="A854" i="10"/>
  <c r="A855" i="10"/>
  <c r="A856" i="10"/>
  <c r="A857" i="10"/>
  <c r="A858" i="10"/>
  <c r="A859" i="10"/>
  <c r="A860" i="10"/>
  <c r="A861" i="10"/>
  <c r="A862" i="10"/>
  <c r="A863" i="10"/>
  <c r="A864" i="10"/>
  <c r="A865" i="10"/>
  <c r="A866" i="10"/>
  <c r="A867" i="10"/>
  <c r="A868" i="10"/>
  <c r="A869" i="10"/>
  <c r="A870" i="10"/>
  <c r="A871" i="10"/>
  <c r="A872" i="10"/>
  <c r="A873" i="10"/>
  <c r="A874" i="10"/>
  <c r="A875" i="10"/>
  <c r="A876" i="10"/>
  <c r="A877" i="10"/>
  <c r="A878" i="10"/>
  <c r="A879" i="10"/>
  <c r="A880" i="10"/>
  <c r="A881" i="10"/>
  <c r="A882" i="10"/>
  <c r="A883" i="10"/>
  <c r="A884" i="10"/>
  <c r="A885" i="10"/>
  <c r="A886" i="10"/>
  <c r="A887" i="10"/>
  <c r="A888" i="10"/>
  <c r="A889" i="10"/>
  <c r="A890" i="10"/>
  <c r="A891" i="10"/>
  <c r="A892" i="10"/>
  <c r="A893" i="10"/>
  <c r="A894" i="10"/>
  <c r="A895" i="10"/>
  <c r="A896" i="10"/>
  <c r="A897" i="10"/>
  <c r="A898" i="10"/>
  <c r="A899" i="10"/>
  <c r="A900" i="10"/>
  <c r="A901" i="10"/>
  <c r="A902" i="10"/>
  <c r="A903" i="10"/>
  <c r="A904" i="10"/>
  <c r="A905" i="10"/>
  <c r="A906" i="10"/>
  <c r="A907" i="10"/>
  <c r="A908" i="10"/>
  <c r="A909" i="10"/>
  <c r="A910" i="10"/>
  <c r="A911" i="10"/>
  <c r="A912" i="10"/>
  <c r="A913" i="10"/>
  <c r="A914" i="10"/>
  <c r="A915" i="10"/>
  <c r="A916" i="10"/>
  <c r="A917" i="10"/>
  <c r="A918" i="10"/>
  <c r="A919" i="10"/>
  <c r="A920" i="10"/>
  <c r="A921" i="10"/>
  <c r="A922" i="10"/>
  <c r="A923" i="10"/>
  <c r="A924" i="10"/>
  <c r="A925" i="10"/>
  <c r="A926" i="10"/>
  <c r="A927" i="10"/>
  <c r="A928" i="10"/>
  <c r="A929" i="10"/>
  <c r="A930" i="10"/>
  <c r="A931" i="10"/>
  <c r="A932" i="10"/>
  <c r="A933" i="10"/>
  <c r="A934" i="10"/>
  <c r="A935" i="10"/>
  <c r="A936" i="10"/>
  <c r="A937" i="10"/>
  <c r="A938" i="10"/>
  <c r="A939" i="10"/>
  <c r="A940" i="10"/>
  <c r="A941" i="10"/>
  <c r="A942" i="10"/>
  <c r="A943" i="10"/>
  <c r="A944" i="10"/>
  <c r="A945" i="10"/>
  <c r="A946" i="10"/>
  <c r="A947" i="10"/>
  <c r="A948" i="10"/>
  <c r="A2" i="10"/>
  <c r="L952" i="10" l="1"/>
  <c r="B3" i="10" l="1"/>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33" i="10"/>
  <c r="B34" i="10"/>
  <c r="B35" i="10"/>
  <c r="B36" i="10"/>
  <c r="B37" i="10"/>
  <c r="B38" i="10"/>
  <c r="B39" i="10"/>
  <c r="B40" i="10"/>
  <c r="B41" i="10"/>
  <c r="B42" i="10"/>
  <c r="B43" i="10"/>
  <c r="B44" i="10"/>
  <c r="B45" i="10"/>
  <c r="B46" i="10"/>
  <c r="B47" i="10"/>
  <c r="B48" i="10"/>
  <c r="B49" i="10"/>
  <c r="B50" i="10"/>
  <c r="B51" i="10"/>
  <c r="B52" i="10"/>
  <c r="B53" i="10"/>
  <c r="B54" i="10"/>
  <c r="B55" i="10"/>
  <c r="B56" i="10"/>
  <c r="B57" i="10"/>
  <c r="B58" i="10"/>
  <c r="B59" i="10"/>
  <c r="B60" i="10"/>
  <c r="B61" i="10"/>
  <c r="B62" i="10"/>
  <c r="B63" i="10"/>
  <c r="B64" i="10"/>
  <c r="B65" i="10"/>
  <c r="B66" i="10"/>
  <c r="B67" i="10"/>
  <c r="B68" i="10"/>
  <c r="B69" i="10"/>
  <c r="B70" i="10"/>
  <c r="B71" i="10"/>
  <c r="B72" i="10"/>
  <c r="B73" i="10"/>
  <c r="B74" i="10"/>
  <c r="B75" i="10"/>
  <c r="B76" i="10"/>
  <c r="B77" i="10"/>
  <c r="B78" i="10"/>
  <c r="B79" i="10"/>
  <c r="B80" i="10"/>
  <c r="B81" i="10"/>
  <c r="B82" i="10"/>
  <c r="B83" i="10"/>
  <c r="B84" i="10"/>
  <c r="B85" i="10"/>
  <c r="B86" i="10"/>
  <c r="B91" i="10"/>
  <c r="B92" i="10"/>
  <c r="B94" i="10"/>
  <c r="B95" i="10"/>
  <c r="B96" i="10"/>
  <c r="B97" i="10"/>
  <c r="B98" i="10"/>
  <c r="B99" i="10"/>
  <c r="B100" i="10"/>
  <c r="B101" i="10"/>
  <c r="B102" i="10"/>
  <c r="B103" i="10"/>
  <c r="B104" i="10"/>
  <c r="B105" i="10"/>
  <c r="B106" i="10"/>
  <c r="B107" i="10"/>
  <c r="B108" i="10"/>
  <c r="B109" i="10"/>
  <c r="B110" i="10"/>
  <c r="B111" i="10"/>
  <c r="B112" i="10"/>
  <c r="B113" i="10"/>
  <c r="B114" i="10"/>
  <c r="B115" i="10"/>
  <c r="B116" i="10"/>
  <c r="B117" i="10"/>
  <c r="B118" i="10"/>
  <c r="B119" i="10"/>
  <c r="B120" i="10"/>
  <c r="B121" i="10"/>
  <c r="B122" i="10"/>
  <c r="B123" i="10"/>
  <c r="B124" i="10"/>
  <c r="B125" i="10"/>
  <c r="B126" i="10"/>
  <c r="B127" i="10"/>
  <c r="B128" i="10"/>
  <c r="B129" i="10"/>
  <c r="B130" i="10"/>
  <c r="B131" i="10"/>
  <c r="B132" i="10"/>
  <c r="B133" i="10"/>
  <c r="B134" i="10"/>
  <c r="B135" i="10"/>
  <c r="B136" i="10"/>
  <c r="B137" i="10"/>
  <c r="B138" i="10"/>
  <c r="B139" i="10"/>
  <c r="B140" i="10"/>
  <c r="B141" i="10"/>
  <c r="B142" i="10"/>
  <c r="B143" i="10"/>
  <c r="B144" i="10"/>
  <c r="B145" i="10"/>
  <c r="B146" i="10"/>
  <c r="B147" i="10"/>
  <c r="B148" i="10"/>
  <c r="B149" i="10"/>
  <c r="B150" i="10"/>
  <c r="B151" i="10"/>
  <c r="B152" i="10"/>
  <c r="B153" i="10"/>
  <c r="B154" i="10"/>
  <c r="B155" i="10"/>
  <c r="B156" i="10"/>
  <c r="B157" i="10"/>
  <c r="B158" i="10"/>
  <c r="B159" i="10"/>
  <c r="B160" i="10"/>
  <c r="B161" i="10"/>
  <c r="B162" i="10"/>
  <c r="B163" i="10"/>
  <c r="B164" i="10"/>
  <c r="B165" i="10"/>
  <c r="B166" i="10"/>
  <c r="B167" i="10"/>
  <c r="B168" i="10"/>
  <c r="B169" i="10"/>
  <c r="B170" i="10"/>
  <c r="B171" i="10"/>
  <c r="B172" i="10"/>
  <c r="B173" i="10"/>
  <c r="B174" i="10"/>
  <c r="B175" i="10"/>
  <c r="B176" i="10"/>
  <c r="B177" i="10"/>
  <c r="B178" i="10"/>
  <c r="B179" i="10"/>
  <c r="B180" i="10"/>
  <c r="B181" i="10"/>
  <c r="B182" i="10"/>
  <c r="B183" i="10"/>
  <c r="B184" i="10"/>
  <c r="B185" i="10"/>
  <c r="B186" i="10"/>
  <c r="B187" i="10"/>
  <c r="B188" i="10"/>
  <c r="B189" i="10"/>
  <c r="B190" i="10"/>
  <c r="B191" i="10"/>
  <c r="B192" i="10"/>
  <c r="B193" i="10"/>
  <c r="B194" i="10"/>
  <c r="B195" i="10"/>
  <c r="B196" i="10"/>
  <c r="B197" i="10"/>
  <c r="B198" i="10"/>
  <c r="B199" i="10"/>
  <c r="B200" i="10"/>
  <c r="B201" i="10"/>
  <c r="B202" i="10"/>
  <c r="B203" i="10"/>
  <c r="B204" i="10"/>
  <c r="B205" i="10"/>
  <c r="B206" i="10"/>
  <c r="B207" i="10"/>
  <c r="B208" i="10"/>
  <c r="B209" i="10"/>
  <c r="B210" i="10"/>
  <c r="B211" i="10"/>
  <c r="B212" i="10"/>
  <c r="B213" i="10"/>
  <c r="B214" i="10"/>
  <c r="B215" i="10"/>
  <c r="B216" i="10"/>
  <c r="B217" i="10"/>
  <c r="B218" i="10"/>
  <c r="B219" i="10"/>
  <c r="B220" i="10"/>
  <c r="B221" i="10"/>
  <c r="B222" i="10"/>
  <c r="B223" i="10"/>
  <c r="B224" i="10"/>
  <c r="B225" i="10"/>
  <c r="B226" i="10"/>
  <c r="B227" i="10"/>
  <c r="B228" i="10"/>
  <c r="B229" i="10"/>
  <c r="B230" i="10"/>
  <c r="B231" i="10"/>
  <c r="B232" i="10"/>
  <c r="B233" i="10"/>
  <c r="B234" i="10"/>
  <c r="B235" i="10"/>
  <c r="B236" i="10"/>
  <c r="B237" i="10"/>
  <c r="B238" i="10"/>
  <c r="B239" i="10"/>
  <c r="B240" i="10"/>
  <c r="B241" i="10"/>
  <c r="B242" i="10"/>
  <c r="B243" i="10"/>
  <c r="B244" i="10"/>
  <c r="B245" i="10"/>
  <c r="B246" i="10"/>
  <c r="B247" i="10"/>
  <c r="B248" i="10"/>
  <c r="B249" i="10"/>
  <c r="B250" i="10"/>
  <c r="B251" i="10"/>
  <c r="B252" i="10"/>
  <c r="B253" i="10"/>
  <c r="B254" i="10"/>
  <c r="B255" i="10"/>
  <c r="B256" i="10"/>
  <c r="B257" i="10"/>
  <c r="B258" i="10"/>
  <c r="B259" i="10"/>
  <c r="B260" i="10"/>
  <c r="B261" i="10"/>
  <c r="B262" i="10"/>
  <c r="B263" i="10"/>
  <c r="B264" i="10"/>
  <c r="B265" i="10"/>
  <c r="B266" i="10"/>
  <c r="B267" i="10"/>
  <c r="B268" i="10"/>
  <c r="B269" i="10"/>
  <c r="B270" i="10"/>
  <c r="B271" i="10"/>
  <c r="B272" i="10"/>
  <c r="B273" i="10"/>
  <c r="B274" i="10"/>
  <c r="B275" i="10"/>
  <c r="B276" i="10"/>
  <c r="B277" i="10"/>
  <c r="B278" i="10"/>
  <c r="B279" i="10"/>
  <c r="B280" i="10"/>
  <c r="B281" i="10"/>
  <c r="B282" i="10"/>
  <c r="B283" i="10"/>
  <c r="B284" i="10"/>
  <c r="B285" i="10"/>
  <c r="B286" i="10"/>
  <c r="B287" i="10"/>
  <c r="B288" i="10"/>
  <c r="B289" i="10"/>
  <c r="B290" i="10"/>
  <c r="B291" i="10"/>
  <c r="B292" i="10"/>
  <c r="B293" i="10"/>
  <c r="B294" i="10"/>
  <c r="B295" i="10"/>
  <c r="B296" i="10"/>
  <c r="B297" i="10"/>
  <c r="B298" i="10"/>
  <c r="B299" i="10"/>
  <c r="B300" i="10"/>
  <c r="B301" i="10"/>
  <c r="B302" i="10"/>
  <c r="B303" i="10"/>
  <c r="B304" i="10"/>
  <c r="B305" i="10"/>
  <c r="B306" i="10"/>
  <c r="B307" i="10"/>
  <c r="B308" i="10"/>
  <c r="B309" i="10"/>
  <c r="B310" i="10"/>
  <c r="B311" i="10"/>
  <c r="B312" i="10"/>
  <c r="B313" i="10"/>
  <c r="B314" i="10"/>
  <c r="B315" i="10"/>
  <c r="B316" i="10"/>
  <c r="B317" i="10"/>
  <c r="B318" i="10"/>
  <c r="B319" i="10"/>
  <c r="B320" i="10"/>
  <c r="B321" i="10"/>
  <c r="B322" i="10"/>
  <c r="B323" i="10"/>
  <c r="B324" i="10"/>
  <c r="B325" i="10"/>
  <c r="B326" i="10"/>
  <c r="B327" i="10"/>
  <c r="B328" i="10"/>
  <c r="B329" i="10"/>
  <c r="B330" i="10"/>
  <c r="B331" i="10"/>
  <c r="B332" i="10"/>
  <c r="B333" i="10"/>
  <c r="B334" i="10"/>
  <c r="B335" i="10"/>
  <c r="B336" i="10"/>
  <c r="B337" i="10"/>
  <c r="B338" i="10"/>
  <c r="B339" i="10"/>
  <c r="B340" i="10"/>
  <c r="B341" i="10"/>
  <c r="B342" i="10"/>
  <c r="B343" i="10"/>
  <c r="B344" i="10"/>
  <c r="B345" i="10"/>
  <c r="B346" i="10"/>
  <c r="B347" i="10"/>
  <c r="B348" i="10"/>
  <c r="B349" i="10"/>
  <c r="B350" i="10"/>
  <c r="B351" i="10"/>
  <c r="B352" i="10"/>
  <c r="B353" i="10"/>
  <c r="B354" i="10"/>
  <c r="B355" i="10"/>
  <c r="B356" i="10"/>
  <c r="B357" i="10"/>
  <c r="B358" i="10"/>
  <c r="B359" i="10"/>
  <c r="B360" i="10"/>
  <c r="B361" i="10"/>
  <c r="B362" i="10"/>
  <c r="B363" i="10"/>
  <c r="B364" i="10"/>
  <c r="B365" i="10"/>
  <c r="B366" i="10"/>
  <c r="B367" i="10"/>
  <c r="B368" i="10"/>
  <c r="B369" i="10"/>
  <c r="B370" i="10"/>
  <c r="B371" i="10"/>
  <c r="B372" i="10"/>
  <c r="B373" i="10"/>
  <c r="B374" i="10"/>
  <c r="B375" i="10"/>
  <c r="B376" i="10"/>
  <c r="B377" i="10"/>
  <c r="B378" i="10"/>
  <c r="B379" i="10"/>
  <c r="B380" i="10"/>
  <c r="B381" i="10"/>
  <c r="B382" i="10"/>
  <c r="B383" i="10"/>
  <c r="B384" i="10"/>
  <c r="B385" i="10"/>
  <c r="B386" i="10"/>
  <c r="B387" i="10"/>
  <c r="B388" i="10"/>
  <c r="B389" i="10"/>
  <c r="B390" i="10"/>
  <c r="B391" i="10"/>
  <c r="B392" i="10"/>
  <c r="B393" i="10"/>
  <c r="B394" i="10"/>
  <c r="B395" i="10"/>
  <c r="B396" i="10"/>
  <c r="B397" i="10"/>
  <c r="B398" i="10"/>
  <c r="B399" i="10"/>
  <c r="B400" i="10"/>
  <c r="B401" i="10"/>
  <c r="B402" i="10"/>
  <c r="B403" i="10"/>
  <c r="B404" i="10"/>
  <c r="B405" i="10"/>
  <c r="B406" i="10"/>
  <c r="B407" i="10"/>
  <c r="B408" i="10"/>
  <c r="B409" i="10"/>
  <c r="B410" i="10"/>
  <c r="B411" i="10"/>
  <c r="B412" i="10"/>
  <c r="B413" i="10"/>
  <c r="B414" i="10"/>
  <c r="B415" i="10"/>
  <c r="B416" i="10"/>
  <c r="B417" i="10"/>
  <c r="B418" i="10"/>
  <c r="B419" i="10"/>
  <c r="B420" i="10"/>
  <c r="B421" i="10"/>
  <c r="B422" i="10"/>
  <c r="B423" i="10"/>
  <c r="B424" i="10"/>
  <c r="B425" i="10"/>
  <c r="B426" i="10"/>
  <c r="B427" i="10"/>
  <c r="B428" i="10"/>
  <c r="B429" i="10"/>
  <c r="B430" i="10"/>
  <c r="B431" i="10"/>
  <c r="B432" i="10"/>
  <c r="B433" i="10"/>
  <c r="B434" i="10"/>
  <c r="B435" i="10"/>
  <c r="B436" i="10"/>
  <c r="B437" i="10"/>
  <c r="B438" i="10"/>
  <c r="B439" i="10"/>
  <c r="B440" i="10"/>
  <c r="B441" i="10"/>
  <c r="B442" i="10"/>
  <c r="B443" i="10"/>
  <c r="B444" i="10"/>
  <c r="B445" i="10"/>
  <c r="B446" i="10"/>
  <c r="B447" i="10"/>
  <c r="B448" i="10"/>
  <c r="B449" i="10"/>
  <c r="B450" i="10"/>
  <c r="B451" i="10"/>
  <c r="B452" i="10"/>
  <c r="B453" i="10"/>
  <c r="B454" i="10"/>
  <c r="B455" i="10"/>
  <c r="B456" i="10"/>
  <c r="B457" i="10"/>
  <c r="B458" i="10"/>
  <c r="B459" i="10"/>
  <c r="B460" i="10"/>
  <c r="B461" i="10"/>
  <c r="B462" i="10"/>
  <c r="B463" i="10"/>
  <c r="B464" i="10"/>
  <c r="B465" i="10"/>
  <c r="B466" i="10"/>
  <c r="B467" i="10"/>
  <c r="B468" i="10"/>
  <c r="B469" i="10"/>
  <c r="B470" i="10"/>
  <c r="B471" i="10"/>
  <c r="B472" i="10"/>
  <c r="B473" i="10"/>
  <c r="B474" i="10"/>
  <c r="B475" i="10"/>
  <c r="B476" i="10"/>
  <c r="B477" i="10"/>
  <c r="B478" i="10"/>
  <c r="B479" i="10"/>
  <c r="B480" i="10"/>
  <c r="B481" i="10"/>
  <c r="B482" i="10"/>
  <c r="B483" i="10"/>
  <c r="B484" i="10"/>
  <c r="B485" i="10"/>
  <c r="B486" i="10"/>
  <c r="B487" i="10"/>
  <c r="B488" i="10"/>
  <c r="B489" i="10"/>
  <c r="B490" i="10"/>
  <c r="B491" i="10"/>
  <c r="B492" i="10"/>
  <c r="B493" i="10"/>
  <c r="B494" i="10"/>
  <c r="B495" i="10"/>
  <c r="B496" i="10"/>
  <c r="B497" i="10"/>
  <c r="B498" i="10"/>
  <c r="B499" i="10"/>
  <c r="B500" i="10"/>
  <c r="B501" i="10"/>
  <c r="B502" i="10"/>
  <c r="B503" i="10"/>
  <c r="B504" i="10"/>
  <c r="B505" i="10"/>
  <c r="B506" i="10"/>
  <c r="B507" i="10"/>
  <c r="B508" i="10"/>
  <c r="B509" i="10"/>
  <c r="B510" i="10"/>
  <c r="B511" i="10"/>
  <c r="B512" i="10"/>
  <c r="B513" i="10"/>
  <c r="B514" i="10"/>
  <c r="B515" i="10"/>
  <c r="B516" i="10"/>
  <c r="B517" i="10"/>
  <c r="B518" i="10"/>
  <c r="B519" i="10"/>
  <c r="B520" i="10"/>
  <c r="B521" i="10"/>
  <c r="B522" i="10"/>
  <c r="B523" i="10"/>
  <c r="B524" i="10"/>
  <c r="B525" i="10"/>
  <c r="B526" i="10"/>
  <c r="B527" i="10"/>
  <c r="B528" i="10"/>
  <c r="B529" i="10"/>
  <c r="B530" i="10"/>
  <c r="B531" i="10"/>
  <c r="B532" i="10"/>
  <c r="B533" i="10"/>
  <c r="B534" i="10"/>
  <c r="B535" i="10"/>
  <c r="B536" i="10"/>
  <c r="B537" i="10"/>
  <c r="B538" i="10"/>
  <c r="B539" i="10"/>
  <c r="B540" i="10"/>
  <c r="B541" i="10"/>
  <c r="B542" i="10"/>
  <c r="B543" i="10"/>
  <c r="B544" i="10"/>
  <c r="B545" i="10"/>
  <c r="B546" i="10"/>
  <c r="B547" i="10"/>
  <c r="B548" i="10"/>
  <c r="B549" i="10"/>
  <c r="B550" i="10"/>
  <c r="B551" i="10"/>
  <c r="B552" i="10"/>
  <c r="B553" i="10"/>
  <c r="B554" i="10"/>
  <c r="B555" i="10"/>
  <c r="B556" i="10"/>
  <c r="B557" i="10"/>
  <c r="B558" i="10"/>
  <c r="B559" i="10"/>
  <c r="B560" i="10"/>
  <c r="B561" i="10"/>
  <c r="B562" i="10"/>
  <c r="B563" i="10"/>
  <c r="B564" i="10"/>
  <c r="B565" i="10"/>
  <c r="B566" i="10"/>
  <c r="B567" i="10"/>
  <c r="B568" i="10"/>
  <c r="B569" i="10"/>
  <c r="B570" i="10"/>
  <c r="B571" i="10"/>
  <c r="B572" i="10"/>
  <c r="B573" i="10"/>
  <c r="B574" i="10"/>
  <c r="B575" i="10"/>
  <c r="B576" i="10"/>
  <c r="B577" i="10"/>
  <c r="B578" i="10"/>
  <c r="B579" i="10"/>
  <c r="B580" i="10"/>
  <c r="B581" i="10"/>
  <c r="B582" i="10"/>
  <c r="B583" i="10"/>
  <c r="B584" i="10"/>
  <c r="B585" i="10"/>
  <c r="B586" i="10"/>
  <c r="B587" i="10"/>
  <c r="B588" i="10"/>
  <c r="B589" i="10"/>
  <c r="B590" i="10"/>
  <c r="B591" i="10"/>
  <c r="B592" i="10"/>
  <c r="B593" i="10"/>
  <c r="B594" i="10"/>
  <c r="B595" i="10"/>
  <c r="B596" i="10"/>
  <c r="B597" i="10"/>
  <c r="B598" i="10"/>
  <c r="B599" i="10"/>
  <c r="B600" i="10"/>
  <c r="B601" i="10"/>
  <c r="B602" i="10"/>
  <c r="B603" i="10"/>
  <c r="B604" i="10"/>
  <c r="B605" i="10"/>
  <c r="B606" i="10"/>
  <c r="B607" i="10"/>
  <c r="B608" i="10"/>
  <c r="B609" i="10"/>
  <c r="B610" i="10"/>
  <c r="B611" i="10"/>
  <c r="B612" i="10"/>
  <c r="B613" i="10"/>
  <c r="B614" i="10"/>
  <c r="B615" i="10"/>
  <c r="B616" i="10"/>
  <c r="B617" i="10"/>
  <c r="B618" i="10"/>
  <c r="B619" i="10"/>
  <c r="B620" i="10"/>
  <c r="B621" i="10"/>
  <c r="B622" i="10"/>
  <c r="B623" i="10"/>
  <c r="B624" i="10"/>
  <c r="B625" i="10"/>
  <c r="B626" i="10"/>
  <c r="B627" i="10"/>
  <c r="B628" i="10"/>
  <c r="B629" i="10"/>
  <c r="B630" i="10"/>
  <c r="B631" i="10"/>
  <c r="B632" i="10"/>
  <c r="B633" i="10"/>
  <c r="B634" i="10"/>
  <c r="B635" i="10"/>
  <c r="B636" i="10"/>
  <c r="B637" i="10"/>
  <c r="B638" i="10"/>
  <c r="B639" i="10"/>
  <c r="B640" i="10"/>
  <c r="B641" i="10"/>
  <c r="B642" i="10"/>
  <c r="B643" i="10"/>
  <c r="B644" i="10"/>
  <c r="B645" i="10"/>
  <c r="B646" i="10"/>
  <c r="B647" i="10"/>
  <c r="B648" i="10"/>
  <c r="B649" i="10"/>
  <c r="B650" i="10"/>
  <c r="B651" i="10"/>
  <c r="B652" i="10"/>
  <c r="B653" i="10"/>
  <c r="B654" i="10"/>
  <c r="B655" i="10"/>
  <c r="B656" i="10"/>
  <c r="B657" i="10"/>
  <c r="B658" i="10"/>
  <c r="B659" i="10"/>
  <c r="B660" i="10"/>
  <c r="B661" i="10"/>
  <c r="B662" i="10"/>
  <c r="B663" i="10"/>
  <c r="B664" i="10"/>
  <c r="B665" i="10"/>
  <c r="B666" i="10"/>
  <c r="B667" i="10"/>
  <c r="B668" i="10"/>
  <c r="B669" i="10"/>
  <c r="B670" i="10"/>
  <c r="B671" i="10"/>
  <c r="B672" i="10"/>
  <c r="B673" i="10"/>
  <c r="B674" i="10"/>
  <c r="B675" i="10"/>
  <c r="B676" i="10"/>
  <c r="B677" i="10"/>
  <c r="B678" i="10"/>
  <c r="B679" i="10"/>
  <c r="B680" i="10"/>
  <c r="B681" i="10"/>
  <c r="B682" i="10"/>
  <c r="B683" i="10"/>
  <c r="B684" i="10"/>
  <c r="B685" i="10"/>
  <c r="B686" i="10"/>
  <c r="B687" i="10"/>
  <c r="B688" i="10"/>
  <c r="B689" i="10"/>
  <c r="B690" i="10"/>
  <c r="B691" i="10"/>
  <c r="B692" i="10"/>
  <c r="B693" i="10"/>
  <c r="B694" i="10"/>
  <c r="B695" i="10"/>
  <c r="B696" i="10"/>
  <c r="B697" i="10"/>
  <c r="B698" i="10"/>
  <c r="B699" i="10"/>
  <c r="B700" i="10"/>
  <c r="B701" i="10"/>
  <c r="B702" i="10"/>
  <c r="B703" i="10"/>
  <c r="B704" i="10"/>
  <c r="B705" i="10"/>
  <c r="B706" i="10"/>
  <c r="B707" i="10"/>
  <c r="B708" i="10"/>
  <c r="B709" i="10"/>
  <c r="B710" i="10"/>
  <c r="B711" i="10"/>
  <c r="B712" i="10"/>
  <c r="B713" i="10"/>
  <c r="B714" i="10"/>
  <c r="B715" i="10"/>
  <c r="B716" i="10"/>
  <c r="B717" i="10"/>
  <c r="B718" i="10"/>
  <c r="B719" i="10"/>
  <c r="B720" i="10"/>
  <c r="B721" i="10"/>
  <c r="B722" i="10"/>
  <c r="B723" i="10"/>
  <c r="B724" i="10"/>
  <c r="B725" i="10"/>
  <c r="B726" i="10"/>
  <c r="B727" i="10"/>
  <c r="B728" i="10"/>
  <c r="B729" i="10"/>
  <c r="B730" i="10"/>
  <c r="B731" i="10"/>
  <c r="B732" i="10"/>
  <c r="B733" i="10"/>
  <c r="B734" i="10"/>
  <c r="B735" i="10"/>
  <c r="B736" i="10"/>
  <c r="B737" i="10"/>
  <c r="B738" i="10"/>
  <c r="B739" i="10"/>
  <c r="B740" i="10"/>
  <c r="B741" i="10"/>
  <c r="B742" i="10"/>
  <c r="B743" i="10"/>
  <c r="B744" i="10"/>
  <c r="B745" i="10"/>
  <c r="B746" i="10"/>
  <c r="B747" i="10"/>
  <c r="B748" i="10"/>
  <c r="B749" i="10"/>
  <c r="B750" i="10"/>
  <c r="B751" i="10"/>
  <c r="B752" i="10"/>
  <c r="B753" i="10"/>
  <c r="B754" i="10"/>
  <c r="B755" i="10"/>
  <c r="B756" i="10"/>
  <c r="B757" i="10"/>
  <c r="B758" i="10"/>
  <c r="B759" i="10"/>
  <c r="B760" i="10"/>
  <c r="B761" i="10"/>
  <c r="B762" i="10"/>
  <c r="B763" i="10"/>
  <c r="B764" i="10"/>
  <c r="B765" i="10"/>
  <c r="B766" i="10"/>
  <c r="B767" i="10"/>
  <c r="B768" i="10"/>
  <c r="B769" i="10"/>
  <c r="B770" i="10"/>
  <c r="B771" i="10"/>
  <c r="B772" i="10"/>
  <c r="B773" i="10"/>
  <c r="B774" i="10"/>
  <c r="B775" i="10"/>
  <c r="B776" i="10"/>
  <c r="B777" i="10"/>
  <c r="B778" i="10"/>
  <c r="B779" i="10"/>
  <c r="B780" i="10"/>
  <c r="B781" i="10"/>
  <c r="B782" i="10"/>
  <c r="B783" i="10"/>
  <c r="B784" i="10"/>
  <c r="B785" i="10"/>
  <c r="B786" i="10"/>
  <c r="B787" i="10"/>
  <c r="B788" i="10"/>
  <c r="B789" i="10"/>
  <c r="B790" i="10"/>
  <c r="B791" i="10"/>
  <c r="B792" i="10"/>
  <c r="B793" i="10"/>
  <c r="B794" i="10"/>
  <c r="B795" i="10"/>
  <c r="B796" i="10"/>
  <c r="B797" i="10"/>
  <c r="B798" i="10"/>
  <c r="B799" i="10"/>
  <c r="B800" i="10"/>
  <c r="B801" i="10"/>
  <c r="B802" i="10"/>
  <c r="B803" i="10"/>
  <c r="B804" i="10"/>
  <c r="B805" i="10"/>
  <c r="B806" i="10"/>
  <c r="B807" i="10"/>
  <c r="B808" i="10"/>
  <c r="B809" i="10"/>
  <c r="B810" i="10"/>
  <c r="B811" i="10"/>
  <c r="B812" i="10"/>
  <c r="B813" i="10"/>
  <c r="B814" i="10"/>
  <c r="B815" i="10"/>
  <c r="B816" i="10"/>
  <c r="B817" i="10"/>
  <c r="B818" i="10"/>
  <c r="B819" i="10"/>
  <c r="B820" i="10"/>
  <c r="B821" i="10"/>
  <c r="B822" i="10"/>
  <c r="B823" i="10"/>
  <c r="B824" i="10"/>
  <c r="B825" i="10"/>
  <c r="B826" i="10"/>
  <c r="B827" i="10"/>
  <c r="B828" i="10"/>
  <c r="B829" i="10"/>
  <c r="B830" i="10"/>
  <c r="B831" i="10"/>
  <c r="B832" i="10"/>
  <c r="B833" i="10"/>
  <c r="B834" i="10"/>
  <c r="B835" i="10"/>
  <c r="B836" i="10"/>
  <c r="B837" i="10"/>
  <c r="B838" i="10"/>
  <c r="B839" i="10"/>
  <c r="B840" i="10"/>
  <c r="B841" i="10"/>
  <c r="B842" i="10"/>
  <c r="B843" i="10"/>
  <c r="B844" i="10"/>
  <c r="B845" i="10"/>
  <c r="B846" i="10"/>
  <c r="B847" i="10"/>
  <c r="B848" i="10"/>
  <c r="B849" i="10"/>
  <c r="B850" i="10"/>
  <c r="B851" i="10"/>
  <c r="B852" i="10"/>
  <c r="B853" i="10"/>
  <c r="B854" i="10"/>
  <c r="B855" i="10"/>
  <c r="B856" i="10"/>
  <c r="B857" i="10"/>
  <c r="B858" i="10"/>
  <c r="B859" i="10"/>
  <c r="B860" i="10"/>
  <c r="B861" i="10"/>
  <c r="B862" i="10"/>
  <c r="B863" i="10"/>
  <c r="B864" i="10"/>
  <c r="B865" i="10"/>
  <c r="B866" i="10"/>
  <c r="B867" i="10"/>
  <c r="B868" i="10"/>
  <c r="B869" i="10"/>
  <c r="B870" i="10"/>
  <c r="B871" i="10"/>
  <c r="B872" i="10"/>
  <c r="B873" i="10"/>
  <c r="B874" i="10"/>
  <c r="B875" i="10"/>
  <c r="B876" i="10"/>
  <c r="B877" i="10"/>
  <c r="B878" i="10"/>
  <c r="B879" i="10"/>
  <c r="B880" i="10"/>
  <c r="B881" i="10"/>
  <c r="B882" i="10"/>
  <c r="B883" i="10"/>
  <c r="B884" i="10"/>
  <c r="B885" i="10"/>
  <c r="B886" i="10"/>
  <c r="B887" i="10"/>
  <c r="B888" i="10"/>
  <c r="B889" i="10"/>
  <c r="B890" i="10"/>
  <c r="B891" i="10"/>
  <c r="B892" i="10"/>
  <c r="B893" i="10"/>
  <c r="B894" i="10"/>
  <c r="B895" i="10"/>
  <c r="B896" i="10"/>
  <c r="B897" i="10"/>
  <c r="B898" i="10"/>
  <c r="B899" i="10"/>
  <c r="B900" i="10"/>
  <c r="B901" i="10"/>
  <c r="B902" i="10"/>
  <c r="B903" i="10"/>
  <c r="B904" i="10"/>
  <c r="B905" i="10"/>
  <c r="B906" i="10"/>
  <c r="B907" i="10"/>
  <c r="B908" i="10"/>
  <c r="B909" i="10"/>
  <c r="B910" i="10"/>
  <c r="B911" i="10"/>
  <c r="B912" i="10"/>
  <c r="B913" i="10"/>
  <c r="B914" i="10"/>
  <c r="B915" i="10"/>
  <c r="B916" i="10"/>
  <c r="B917" i="10"/>
  <c r="B918" i="10"/>
  <c r="B919" i="10"/>
  <c r="B920" i="10"/>
  <c r="B921" i="10"/>
  <c r="B922" i="10"/>
  <c r="B923" i="10"/>
  <c r="B924" i="10"/>
  <c r="B925" i="10"/>
  <c r="B926" i="10"/>
  <c r="B927" i="10"/>
  <c r="B928" i="10"/>
  <c r="B929" i="10"/>
  <c r="B930" i="10"/>
  <c r="B931" i="10"/>
  <c r="B932" i="10"/>
  <c r="B933" i="10"/>
  <c r="B934" i="10"/>
  <c r="B935" i="10"/>
  <c r="B936" i="10"/>
  <c r="B937" i="10"/>
  <c r="B938" i="10"/>
  <c r="B939" i="10"/>
  <c r="B940" i="10"/>
  <c r="B941" i="10"/>
  <c r="B942" i="10"/>
  <c r="B943" i="10"/>
  <c r="B944" i="10"/>
  <c r="B945" i="10"/>
  <c r="B946" i="10"/>
  <c r="B947" i="10"/>
  <c r="B948" i="10"/>
  <c r="B2" i="10"/>
  <c r="F175" i="10"/>
  <c r="H175" i="10" s="1"/>
  <c r="F176" i="10"/>
  <c r="H176" i="10" s="1"/>
  <c r="F177" i="10"/>
  <c r="H177" i="10" s="1"/>
  <c r="F178" i="10"/>
  <c r="H178" i="10" s="1"/>
  <c r="F179" i="10"/>
  <c r="H179" i="10" s="1"/>
  <c r="F180" i="10"/>
  <c r="H180" i="10" s="1"/>
  <c r="F181" i="10"/>
  <c r="H181" i="10" s="1"/>
  <c r="F182" i="10"/>
  <c r="H182" i="10" s="1"/>
  <c r="F183" i="10"/>
  <c r="H183" i="10" s="1"/>
  <c r="F184" i="10"/>
  <c r="H184" i="10" s="1"/>
  <c r="F185" i="10"/>
  <c r="H185" i="10" s="1"/>
  <c r="F186" i="10"/>
  <c r="H186" i="10" s="1"/>
  <c r="F187" i="10"/>
  <c r="H187" i="10" s="1"/>
  <c r="F188" i="10"/>
  <c r="H188" i="10" s="1"/>
  <c r="F189" i="10"/>
  <c r="H189" i="10" s="1"/>
  <c r="F190" i="10"/>
  <c r="H190" i="10" s="1"/>
  <c r="F191" i="10"/>
  <c r="H191" i="10" s="1"/>
  <c r="F192" i="10"/>
  <c r="H192" i="10" s="1"/>
  <c r="F193" i="10"/>
  <c r="H193" i="10" s="1"/>
  <c r="F194" i="10"/>
  <c r="H194" i="10" s="1"/>
  <c r="F195" i="10"/>
  <c r="H195" i="10" s="1"/>
  <c r="F196" i="10"/>
  <c r="H196" i="10" s="1"/>
  <c r="F197" i="10"/>
  <c r="H197" i="10" s="1"/>
  <c r="F198" i="10"/>
  <c r="H198" i="10" s="1"/>
  <c r="F199" i="10"/>
  <c r="H199" i="10" s="1"/>
  <c r="F200" i="10"/>
  <c r="H200" i="10" s="1"/>
  <c r="F201" i="10"/>
  <c r="H201" i="10" s="1"/>
  <c r="F202" i="10"/>
  <c r="H202" i="10" s="1"/>
  <c r="F203" i="10"/>
  <c r="H203" i="10" s="1"/>
  <c r="F204" i="10"/>
  <c r="H204" i="10" s="1"/>
  <c r="F205" i="10"/>
  <c r="H205" i="10" s="1"/>
  <c r="F206" i="10"/>
  <c r="H206" i="10" s="1"/>
  <c r="F207" i="10"/>
  <c r="H207" i="10" s="1"/>
  <c r="F208" i="10"/>
  <c r="H208" i="10" s="1"/>
  <c r="F209" i="10"/>
  <c r="H209" i="10" s="1"/>
  <c r="F210" i="10"/>
  <c r="H210" i="10" s="1"/>
  <c r="F211" i="10"/>
  <c r="H211" i="10" s="1"/>
  <c r="F212" i="10"/>
  <c r="H212" i="10" s="1"/>
  <c r="F213" i="10"/>
  <c r="H213" i="10" s="1"/>
  <c r="F214" i="10"/>
  <c r="H214" i="10" s="1"/>
  <c r="F215" i="10"/>
  <c r="H215" i="10" s="1"/>
  <c r="F216" i="10"/>
  <c r="H216" i="10" s="1"/>
  <c r="F217" i="10"/>
  <c r="H217" i="10" s="1"/>
  <c r="F218" i="10"/>
  <c r="H218" i="10" s="1"/>
  <c r="F219" i="10"/>
  <c r="H219" i="10" s="1"/>
  <c r="F220" i="10"/>
  <c r="H220" i="10" s="1"/>
  <c r="F221" i="10"/>
  <c r="H221" i="10" s="1"/>
  <c r="F222" i="10"/>
  <c r="H222" i="10" s="1"/>
  <c r="F223" i="10"/>
  <c r="H223" i="10" s="1"/>
  <c r="F224" i="10"/>
  <c r="H224" i="10" s="1"/>
  <c r="F225" i="10"/>
  <c r="H225" i="10" s="1"/>
  <c r="F226" i="10"/>
  <c r="H226" i="10" s="1"/>
  <c r="F227" i="10"/>
  <c r="H227" i="10" s="1"/>
  <c r="F228" i="10"/>
  <c r="H228" i="10" s="1"/>
  <c r="F229" i="10"/>
  <c r="H229" i="10" s="1"/>
  <c r="F230" i="10"/>
  <c r="H230" i="10" s="1"/>
  <c r="F231" i="10"/>
  <c r="H231" i="10" s="1"/>
  <c r="F232" i="10"/>
  <c r="H232" i="10" s="1"/>
  <c r="F233" i="10"/>
  <c r="H233" i="10" s="1"/>
  <c r="F234" i="10"/>
  <c r="H234" i="10" s="1"/>
  <c r="F235" i="10"/>
  <c r="H235" i="10" s="1"/>
  <c r="F236" i="10"/>
  <c r="H236" i="10" s="1"/>
  <c r="F237" i="10"/>
  <c r="H237" i="10" s="1"/>
  <c r="F238" i="10"/>
  <c r="H238" i="10" s="1"/>
  <c r="F239" i="10"/>
  <c r="H239" i="10" s="1"/>
  <c r="F240" i="10"/>
  <c r="H240" i="10" s="1"/>
  <c r="F241" i="10"/>
  <c r="H241" i="10" s="1"/>
  <c r="F242" i="10"/>
  <c r="H242" i="10" s="1"/>
  <c r="F243" i="10"/>
  <c r="H243" i="10" s="1"/>
  <c r="F244" i="10"/>
  <c r="H244" i="10" s="1"/>
  <c r="F245" i="10"/>
  <c r="H245" i="10" s="1"/>
  <c r="F246" i="10"/>
  <c r="H246" i="10" s="1"/>
  <c r="F247" i="10"/>
  <c r="H247" i="10" s="1"/>
  <c r="F248" i="10"/>
  <c r="H248" i="10" s="1"/>
  <c r="F249" i="10"/>
  <c r="H249" i="10" s="1"/>
  <c r="F250" i="10"/>
  <c r="H250" i="10" s="1"/>
  <c r="F251" i="10"/>
  <c r="H251" i="10" s="1"/>
  <c r="F252" i="10"/>
  <c r="H252" i="10" s="1"/>
  <c r="F253" i="10"/>
  <c r="H253" i="10" s="1"/>
  <c r="F254" i="10"/>
  <c r="H254" i="10" s="1"/>
  <c r="F255" i="10"/>
  <c r="H255" i="10" s="1"/>
  <c r="F256" i="10"/>
  <c r="H256" i="10" s="1"/>
  <c r="F257" i="10"/>
  <c r="H257" i="10" s="1"/>
  <c r="F258" i="10"/>
  <c r="H258" i="10" s="1"/>
  <c r="F259" i="10"/>
  <c r="H259" i="10" s="1"/>
  <c r="F260" i="10"/>
  <c r="H260" i="10" s="1"/>
  <c r="F261" i="10"/>
  <c r="H261" i="10" s="1"/>
  <c r="F262" i="10"/>
  <c r="H262" i="10" s="1"/>
  <c r="F263" i="10"/>
  <c r="H263" i="10" s="1"/>
  <c r="F264" i="10"/>
  <c r="H264" i="10" s="1"/>
  <c r="F265" i="10"/>
  <c r="H265" i="10" s="1"/>
  <c r="F266" i="10"/>
  <c r="H266" i="10" s="1"/>
  <c r="F267" i="10"/>
  <c r="H267" i="10" s="1"/>
  <c r="F268" i="10"/>
  <c r="H268" i="10" s="1"/>
  <c r="F269" i="10"/>
  <c r="H269" i="10" s="1"/>
  <c r="F270" i="10"/>
  <c r="H270" i="10" s="1"/>
  <c r="F271" i="10"/>
  <c r="H271" i="10" s="1"/>
  <c r="F272" i="10"/>
  <c r="H272" i="10" s="1"/>
  <c r="F273" i="10"/>
  <c r="H273" i="10" s="1"/>
  <c r="F274" i="10"/>
  <c r="H274" i="10" s="1"/>
  <c r="F275" i="10"/>
  <c r="H275" i="10" s="1"/>
  <c r="F276" i="10"/>
  <c r="H276" i="10" s="1"/>
  <c r="F277" i="10"/>
  <c r="H277" i="10" s="1"/>
  <c r="F278" i="10"/>
  <c r="H278" i="10" s="1"/>
  <c r="F279" i="10"/>
  <c r="H279" i="10" s="1"/>
  <c r="F280" i="10"/>
  <c r="H280" i="10" s="1"/>
  <c r="F281" i="10"/>
  <c r="H281" i="10" s="1"/>
  <c r="F282" i="10"/>
  <c r="H282" i="10" s="1"/>
  <c r="F283" i="10"/>
  <c r="H283" i="10" s="1"/>
  <c r="F284" i="10"/>
  <c r="H284" i="10" s="1"/>
  <c r="F285" i="10"/>
  <c r="H285" i="10" s="1"/>
  <c r="F286" i="10"/>
  <c r="H286" i="10" s="1"/>
  <c r="F287" i="10"/>
  <c r="H287" i="10" s="1"/>
  <c r="F288" i="10"/>
  <c r="H288" i="10" s="1"/>
  <c r="F289" i="10"/>
  <c r="H289" i="10" s="1"/>
  <c r="F290" i="10"/>
  <c r="H290" i="10" s="1"/>
  <c r="F291" i="10"/>
  <c r="H291" i="10" s="1"/>
  <c r="F292" i="10"/>
  <c r="H292" i="10" s="1"/>
  <c r="F293" i="10"/>
  <c r="H293" i="10" s="1"/>
  <c r="F294" i="10"/>
  <c r="H294" i="10" s="1"/>
  <c r="F295" i="10"/>
  <c r="H295" i="10" s="1"/>
  <c r="F296" i="10"/>
  <c r="H296" i="10" s="1"/>
  <c r="F297" i="10"/>
  <c r="H297" i="10" s="1"/>
  <c r="F298" i="10"/>
  <c r="H298" i="10" s="1"/>
  <c r="F299" i="10"/>
  <c r="H299" i="10" s="1"/>
  <c r="F300" i="10"/>
  <c r="H300" i="10" s="1"/>
  <c r="F301" i="10"/>
  <c r="H301" i="10" s="1"/>
  <c r="F302" i="10"/>
  <c r="H302" i="10" s="1"/>
  <c r="F303" i="10"/>
  <c r="H303" i="10" s="1"/>
  <c r="F304" i="10"/>
  <c r="H304" i="10" s="1"/>
  <c r="F305" i="10"/>
  <c r="H305" i="10" s="1"/>
  <c r="F306" i="10"/>
  <c r="H306" i="10" s="1"/>
  <c r="F307" i="10"/>
  <c r="H307" i="10" s="1"/>
  <c r="F308" i="10"/>
  <c r="H308" i="10" s="1"/>
  <c r="F309" i="10"/>
  <c r="H309" i="10" s="1"/>
  <c r="F310" i="10"/>
  <c r="H310" i="10" s="1"/>
  <c r="F311" i="10"/>
  <c r="H311" i="10" s="1"/>
  <c r="F312" i="10"/>
  <c r="H312" i="10" s="1"/>
  <c r="F313" i="10"/>
  <c r="H313" i="10" s="1"/>
  <c r="F314" i="10"/>
  <c r="H314" i="10" s="1"/>
  <c r="F315" i="10"/>
  <c r="H315" i="10" s="1"/>
  <c r="F316" i="10"/>
  <c r="H316" i="10" s="1"/>
  <c r="F317" i="10"/>
  <c r="H317" i="10" s="1"/>
  <c r="F318" i="10"/>
  <c r="H318" i="10" s="1"/>
  <c r="F319" i="10"/>
  <c r="H319" i="10" s="1"/>
  <c r="F320" i="10"/>
  <c r="H320" i="10" s="1"/>
  <c r="F321" i="10"/>
  <c r="H321" i="10" s="1"/>
  <c r="F322" i="10"/>
  <c r="H322" i="10" s="1"/>
  <c r="F323" i="10"/>
  <c r="H323" i="10" s="1"/>
  <c r="F324" i="10"/>
  <c r="H324" i="10" s="1"/>
  <c r="F325" i="10"/>
  <c r="H325" i="10" s="1"/>
  <c r="F326" i="10"/>
  <c r="H326" i="10" s="1"/>
  <c r="F327" i="10"/>
  <c r="H327" i="10" s="1"/>
  <c r="F328" i="10"/>
  <c r="H328" i="10" s="1"/>
  <c r="F329" i="10"/>
  <c r="H329" i="10" s="1"/>
  <c r="F330" i="10"/>
  <c r="H330" i="10" s="1"/>
  <c r="F331" i="10"/>
  <c r="H331" i="10" s="1"/>
  <c r="F332" i="10"/>
  <c r="H332" i="10" s="1"/>
  <c r="F333" i="10"/>
  <c r="H333" i="10" s="1"/>
  <c r="F334" i="10"/>
  <c r="H334" i="10" s="1"/>
  <c r="F335" i="10"/>
  <c r="H335" i="10" s="1"/>
  <c r="F336" i="10"/>
  <c r="H336" i="10" s="1"/>
  <c r="F337" i="10"/>
  <c r="H337" i="10" s="1"/>
  <c r="F338" i="10"/>
  <c r="H338" i="10" s="1"/>
  <c r="F339" i="10"/>
  <c r="H339" i="10" s="1"/>
  <c r="F340" i="10"/>
  <c r="H340" i="10" s="1"/>
  <c r="F341" i="10"/>
  <c r="H341" i="10" s="1"/>
  <c r="F342" i="10"/>
  <c r="H342" i="10" s="1"/>
  <c r="F343" i="10"/>
  <c r="H343" i="10" s="1"/>
  <c r="F344" i="10"/>
  <c r="H344" i="10" s="1"/>
  <c r="F345" i="10"/>
  <c r="H345" i="10" s="1"/>
  <c r="F346" i="10"/>
  <c r="H346" i="10" s="1"/>
  <c r="F347" i="10"/>
  <c r="H347" i="10" s="1"/>
  <c r="F348" i="10"/>
  <c r="H348" i="10" s="1"/>
  <c r="F349" i="10"/>
  <c r="H349" i="10" s="1"/>
  <c r="F350" i="10"/>
  <c r="H350" i="10" s="1"/>
  <c r="F351" i="10"/>
  <c r="H351" i="10" s="1"/>
  <c r="F352" i="10"/>
  <c r="H352" i="10" s="1"/>
  <c r="F353" i="10"/>
  <c r="H353" i="10" s="1"/>
  <c r="F354" i="10"/>
  <c r="H354" i="10" s="1"/>
  <c r="F355" i="10"/>
  <c r="H355" i="10" s="1"/>
  <c r="F356" i="10"/>
  <c r="H356" i="10" s="1"/>
  <c r="F357" i="10"/>
  <c r="H357" i="10" s="1"/>
  <c r="F358" i="10"/>
  <c r="H358" i="10" s="1"/>
  <c r="F359" i="10"/>
  <c r="H359" i="10" s="1"/>
  <c r="F360" i="10"/>
  <c r="H360" i="10" s="1"/>
  <c r="F361" i="10"/>
  <c r="H361" i="10" s="1"/>
  <c r="F362" i="10"/>
  <c r="H362" i="10" s="1"/>
  <c r="F363" i="10"/>
  <c r="H363" i="10" s="1"/>
  <c r="F364" i="10"/>
  <c r="H364" i="10" s="1"/>
  <c r="F365" i="10"/>
  <c r="H365" i="10" s="1"/>
  <c r="F366" i="10"/>
  <c r="H366" i="10" s="1"/>
  <c r="F367" i="10"/>
  <c r="H367" i="10" s="1"/>
  <c r="F368" i="10"/>
  <c r="H368" i="10" s="1"/>
  <c r="F369" i="10"/>
  <c r="H369" i="10" s="1"/>
  <c r="F370" i="10"/>
  <c r="H370" i="10" s="1"/>
  <c r="F371" i="10"/>
  <c r="H371" i="10" s="1"/>
  <c r="F372" i="10"/>
  <c r="H372" i="10" s="1"/>
  <c r="F373" i="10"/>
  <c r="H373" i="10" s="1"/>
  <c r="F374" i="10"/>
  <c r="H374" i="10" s="1"/>
  <c r="F375" i="10"/>
  <c r="H375" i="10" s="1"/>
  <c r="F376" i="10"/>
  <c r="H376" i="10" s="1"/>
  <c r="F377" i="10"/>
  <c r="H377" i="10" s="1"/>
  <c r="F378" i="10"/>
  <c r="H378" i="10" s="1"/>
  <c r="F379" i="10"/>
  <c r="H379" i="10" s="1"/>
  <c r="F380" i="10"/>
  <c r="H380" i="10" s="1"/>
  <c r="F381" i="10"/>
  <c r="H381" i="10" s="1"/>
  <c r="F382" i="10"/>
  <c r="H382" i="10" s="1"/>
  <c r="F383" i="10"/>
  <c r="H383" i="10" s="1"/>
  <c r="F384" i="10"/>
  <c r="H384" i="10" s="1"/>
  <c r="F385" i="10"/>
  <c r="H385" i="10" s="1"/>
  <c r="F386" i="10"/>
  <c r="H386" i="10" s="1"/>
  <c r="F387" i="10"/>
  <c r="H387" i="10" s="1"/>
  <c r="F388" i="10"/>
  <c r="H388" i="10" s="1"/>
  <c r="F389" i="10"/>
  <c r="H389" i="10" s="1"/>
  <c r="F390" i="10"/>
  <c r="H390" i="10" s="1"/>
  <c r="F391" i="10"/>
  <c r="H391" i="10" s="1"/>
  <c r="F392" i="10"/>
  <c r="H392" i="10" s="1"/>
  <c r="F393" i="10"/>
  <c r="H393" i="10" s="1"/>
  <c r="F394" i="10"/>
  <c r="H394" i="10" s="1"/>
  <c r="F395" i="10"/>
  <c r="H395" i="10" s="1"/>
  <c r="F396" i="10"/>
  <c r="H396" i="10" s="1"/>
  <c r="F397" i="10"/>
  <c r="H397" i="10" s="1"/>
  <c r="F398" i="10"/>
  <c r="H398" i="10" s="1"/>
  <c r="F399" i="10"/>
  <c r="H399" i="10" s="1"/>
  <c r="F400" i="10"/>
  <c r="H400" i="10" s="1"/>
  <c r="F401" i="10"/>
  <c r="H401" i="10" s="1"/>
  <c r="F402" i="10"/>
  <c r="H402" i="10" s="1"/>
  <c r="F403" i="10"/>
  <c r="H403" i="10" s="1"/>
  <c r="F404" i="10"/>
  <c r="H404" i="10" s="1"/>
  <c r="F405" i="10"/>
  <c r="H405" i="10" s="1"/>
  <c r="F406" i="10"/>
  <c r="H406" i="10" s="1"/>
  <c r="F407" i="10"/>
  <c r="H407" i="10" s="1"/>
  <c r="F408" i="10"/>
  <c r="H408" i="10" s="1"/>
  <c r="F409" i="10"/>
  <c r="H409" i="10" s="1"/>
  <c r="F410" i="10"/>
  <c r="H410" i="10" s="1"/>
  <c r="F411" i="10"/>
  <c r="H411" i="10" s="1"/>
  <c r="F412" i="10"/>
  <c r="H412" i="10" s="1"/>
  <c r="F413" i="10"/>
  <c r="H413" i="10" s="1"/>
  <c r="F414" i="10"/>
  <c r="H414" i="10" s="1"/>
  <c r="F415" i="10"/>
  <c r="H415" i="10" s="1"/>
  <c r="F416" i="10"/>
  <c r="H416" i="10" s="1"/>
  <c r="F417" i="10"/>
  <c r="H417" i="10" s="1"/>
  <c r="F418" i="10"/>
  <c r="H418" i="10" s="1"/>
  <c r="F419" i="10"/>
  <c r="H419" i="10" s="1"/>
  <c r="F420" i="10"/>
  <c r="H420" i="10" s="1"/>
  <c r="F421" i="10"/>
  <c r="H421" i="10" s="1"/>
  <c r="F422" i="10"/>
  <c r="H422" i="10" s="1"/>
  <c r="F423" i="10"/>
  <c r="H423" i="10" s="1"/>
  <c r="F424" i="10"/>
  <c r="H424" i="10" s="1"/>
  <c r="F425" i="10"/>
  <c r="H425" i="10" s="1"/>
  <c r="F426" i="10"/>
  <c r="H426" i="10" s="1"/>
  <c r="F427" i="10"/>
  <c r="H427" i="10" s="1"/>
  <c r="F428" i="10"/>
  <c r="H428" i="10" s="1"/>
  <c r="F429" i="10"/>
  <c r="H429" i="10" s="1"/>
  <c r="F430" i="10"/>
  <c r="H430" i="10" s="1"/>
  <c r="F431" i="10"/>
  <c r="H431" i="10" s="1"/>
  <c r="F432" i="10"/>
  <c r="H432" i="10" s="1"/>
  <c r="F433" i="10"/>
  <c r="H433" i="10" s="1"/>
  <c r="F434" i="10"/>
  <c r="H434" i="10" s="1"/>
  <c r="F435" i="10"/>
  <c r="H435" i="10" s="1"/>
  <c r="F436" i="10"/>
  <c r="H436" i="10" s="1"/>
  <c r="F437" i="10"/>
  <c r="H437" i="10" s="1"/>
  <c r="F438" i="10"/>
  <c r="H438" i="10" s="1"/>
  <c r="F439" i="10"/>
  <c r="H439" i="10" s="1"/>
  <c r="F440" i="10"/>
  <c r="H440" i="10" s="1"/>
  <c r="F441" i="10"/>
  <c r="H441" i="10" s="1"/>
  <c r="F442" i="10"/>
  <c r="H442" i="10" s="1"/>
  <c r="F443" i="10"/>
  <c r="H443" i="10" s="1"/>
  <c r="F444" i="10"/>
  <c r="H444" i="10" s="1"/>
  <c r="F445" i="10"/>
  <c r="H445" i="10" s="1"/>
  <c r="F446" i="10"/>
  <c r="H446" i="10" s="1"/>
  <c r="F447" i="10"/>
  <c r="H447" i="10" s="1"/>
  <c r="F448" i="10"/>
  <c r="H448" i="10" s="1"/>
  <c r="F449" i="10"/>
  <c r="H449" i="10" s="1"/>
  <c r="F450" i="10"/>
  <c r="H450" i="10" s="1"/>
  <c r="F451" i="10"/>
  <c r="H451" i="10" s="1"/>
  <c r="F452" i="10"/>
  <c r="H452" i="10" s="1"/>
  <c r="F453" i="10"/>
  <c r="H453" i="10" s="1"/>
  <c r="F454" i="10"/>
  <c r="H454" i="10" s="1"/>
  <c r="F455" i="10"/>
  <c r="H455" i="10" s="1"/>
  <c r="F456" i="10"/>
  <c r="H456" i="10" s="1"/>
  <c r="F457" i="10"/>
  <c r="H457" i="10" s="1"/>
  <c r="F458" i="10"/>
  <c r="H458" i="10" s="1"/>
  <c r="F459" i="10"/>
  <c r="H459" i="10" s="1"/>
  <c r="F460" i="10"/>
  <c r="H460" i="10" s="1"/>
  <c r="F461" i="10"/>
  <c r="H461" i="10" s="1"/>
  <c r="F462" i="10"/>
  <c r="H462" i="10" s="1"/>
  <c r="F463" i="10"/>
  <c r="H463" i="10" s="1"/>
  <c r="F464" i="10"/>
  <c r="H464" i="10" s="1"/>
  <c r="F465" i="10"/>
  <c r="H465" i="10" s="1"/>
  <c r="F466" i="10"/>
  <c r="H466" i="10" s="1"/>
  <c r="F467" i="10"/>
  <c r="H467" i="10" s="1"/>
  <c r="F468" i="10"/>
  <c r="H468" i="10" s="1"/>
  <c r="F469" i="10"/>
  <c r="H469" i="10" s="1"/>
  <c r="F470" i="10"/>
  <c r="H470" i="10" s="1"/>
  <c r="F471" i="10"/>
  <c r="H471" i="10" s="1"/>
  <c r="F472" i="10"/>
  <c r="H472" i="10" s="1"/>
  <c r="F473" i="10"/>
  <c r="H473" i="10" s="1"/>
  <c r="F474" i="10"/>
  <c r="H474" i="10" s="1"/>
  <c r="F475" i="10"/>
  <c r="H475" i="10" s="1"/>
  <c r="F476" i="10"/>
  <c r="H476" i="10" s="1"/>
  <c r="F477" i="10"/>
  <c r="H477" i="10" s="1"/>
  <c r="F478" i="10"/>
  <c r="H478" i="10" s="1"/>
  <c r="F479" i="10"/>
  <c r="H479" i="10" s="1"/>
  <c r="F480" i="10"/>
  <c r="H480" i="10" s="1"/>
  <c r="F481" i="10"/>
  <c r="H481" i="10" s="1"/>
  <c r="F482" i="10"/>
  <c r="H482" i="10" s="1"/>
  <c r="F483" i="10"/>
  <c r="H483" i="10" s="1"/>
  <c r="F484" i="10"/>
  <c r="H484" i="10" s="1"/>
  <c r="F485" i="10"/>
  <c r="H485" i="10" s="1"/>
  <c r="F486" i="10"/>
  <c r="H486" i="10" s="1"/>
  <c r="F487" i="10"/>
  <c r="H487" i="10" s="1"/>
  <c r="F488" i="10"/>
  <c r="H488" i="10" s="1"/>
  <c r="F489" i="10"/>
  <c r="H489" i="10" s="1"/>
  <c r="F490" i="10"/>
  <c r="H490" i="10" s="1"/>
  <c r="F491" i="10"/>
  <c r="H491" i="10" s="1"/>
  <c r="F492" i="10"/>
  <c r="H492" i="10" s="1"/>
  <c r="F493" i="10"/>
  <c r="H493" i="10" s="1"/>
  <c r="F494" i="10"/>
  <c r="H494" i="10" s="1"/>
  <c r="F495" i="10"/>
  <c r="H495" i="10" s="1"/>
  <c r="F496" i="10"/>
  <c r="H496" i="10" s="1"/>
  <c r="F497" i="10"/>
  <c r="H497" i="10" s="1"/>
  <c r="F498" i="10"/>
  <c r="H498" i="10" s="1"/>
  <c r="F499" i="10"/>
  <c r="H499" i="10" s="1"/>
  <c r="F500" i="10"/>
  <c r="H500" i="10" s="1"/>
  <c r="F501" i="10"/>
  <c r="H501" i="10" s="1"/>
  <c r="F502" i="10"/>
  <c r="H502" i="10" s="1"/>
  <c r="F503" i="10"/>
  <c r="H503" i="10" s="1"/>
  <c r="F504" i="10"/>
  <c r="H504" i="10" s="1"/>
  <c r="F505" i="10"/>
  <c r="H505" i="10" s="1"/>
  <c r="F506" i="10"/>
  <c r="H506" i="10" s="1"/>
  <c r="F507" i="10"/>
  <c r="H507" i="10" s="1"/>
  <c r="F508" i="10"/>
  <c r="H508" i="10" s="1"/>
  <c r="F509" i="10"/>
  <c r="H509" i="10" s="1"/>
  <c r="F510" i="10"/>
  <c r="H510" i="10" s="1"/>
  <c r="F511" i="10"/>
  <c r="H511" i="10" s="1"/>
  <c r="F512" i="10"/>
  <c r="H512" i="10" s="1"/>
  <c r="F513" i="10"/>
  <c r="H513" i="10" s="1"/>
  <c r="F514" i="10"/>
  <c r="H514" i="10" s="1"/>
  <c r="F515" i="10"/>
  <c r="H515" i="10" s="1"/>
  <c r="F516" i="10"/>
  <c r="H516" i="10" s="1"/>
  <c r="F517" i="10"/>
  <c r="H517" i="10" s="1"/>
  <c r="F518" i="10"/>
  <c r="H518" i="10" s="1"/>
  <c r="F519" i="10"/>
  <c r="H519" i="10" s="1"/>
  <c r="F520" i="10"/>
  <c r="H520" i="10" s="1"/>
  <c r="F521" i="10"/>
  <c r="H521" i="10" s="1"/>
  <c r="F522" i="10"/>
  <c r="H522" i="10" s="1"/>
  <c r="F523" i="10"/>
  <c r="H523" i="10" s="1"/>
  <c r="F524" i="10"/>
  <c r="H524" i="10" s="1"/>
  <c r="F525" i="10"/>
  <c r="H525" i="10" s="1"/>
  <c r="F526" i="10"/>
  <c r="H526" i="10" s="1"/>
  <c r="F527" i="10"/>
  <c r="H527" i="10" s="1"/>
  <c r="F528" i="10"/>
  <c r="H528" i="10" s="1"/>
  <c r="F529" i="10"/>
  <c r="H529" i="10" s="1"/>
  <c r="F530" i="10"/>
  <c r="H530" i="10" s="1"/>
  <c r="F531" i="10"/>
  <c r="H531" i="10" s="1"/>
  <c r="F532" i="10"/>
  <c r="H532" i="10" s="1"/>
  <c r="F533" i="10"/>
  <c r="H533" i="10" s="1"/>
  <c r="F534" i="10"/>
  <c r="H534" i="10" s="1"/>
  <c r="F535" i="10"/>
  <c r="H535" i="10" s="1"/>
  <c r="F536" i="10"/>
  <c r="H536" i="10" s="1"/>
  <c r="F537" i="10"/>
  <c r="H537" i="10" s="1"/>
  <c r="F538" i="10"/>
  <c r="H538" i="10" s="1"/>
  <c r="F539" i="10"/>
  <c r="H539" i="10" s="1"/>
  <c r="F540" i="10"/>
  <c r="H540" i="10" s="1"/>
  <c r="F541" i="10"/>
  <c r="H541" i="10" s="1"/>
  <c r="F542" i="10"/>
  <c r="H542" i="10" s="1"/>
  <c r="F543" i="10"/>
  <c r="H543" i="10" s="1"/>
  <c r="F544" i="10"/>
  <c r="H544" i="10" s="1"/>
  <c r="F545" i="10"/>
  <c r="H545" i="10" s="1"/>
  <c r="F546" i="10"/>
  <c r="H546" i="10" s="1"/>
  <c r="F547" i="10"/>
  <c r="H547" i="10" s="1"/>
  <c r="F548" i="10"/>
  <c r="H548" i="10" s="1"/>
  <c r="F549" i="10"/>
  <c r="H549" i="10" s="1"/>
  <c r="F550" i="10"/>
  <c r="H550" i="10" s="1"/>
  <c r="F551" i="10"/>
  <c r="H551" i="10" s="1"/>
  <c r="F552" i="10"/>
  <c r="H552" i="10" s="1"/>
  <c r="F553" i="10"/>
  <c r="H553" i="10" s="1"/>
  <c r="F554" i="10"/>
  <c r="H554" i="10" s="1"/>
  <c r="F555" i="10"/>
  <c r="H555" i="10" s="1"/>
  <c r="F556" i="10"/>
  <c r="H556" i="10" s="1"/>
  <c r="F557" i="10"/>
  <c r="H557" i="10" s="1"/>
  <c r="F558" i="10"/>
  <c r="H558" i="10" s="1"/>
  <c r="F559" i="10"/>
  <c r="H559" i="10" s="1"/>
  <c r="F560" i="10"/>
  <c r="H560" i="10" s="1"/>
  <c r="F561" i="10"/>
  <c r="H561" i="10" s="1"/>
  <c r="F562" i="10"/>
  <c r="H562" i="10" s="1"/>
  <c r="F563" i="10"/>
  <c r="H563" i="10" s="1"/>
  <c r="F564" i="10"/>
  <c r="H564" i="10" s="1"/>
  <c r="F565" i="10"/>
  <c r="H565" i="10" s="1"/>
  <c r="F566" i="10"/>
  <c r="H566" i="10" s="1"/>
  <c r="F567" i="10"/>
  <c r="H567" i="10" s="1"/>
  <c r="F568" i="10"/>
  <c r="H568" i="10" s="1"/>
  <c r="F569" i="10"/>
  <c r="H569" i="10" s="1"/>
  <c r="F570" i="10"/>
  <c r="H570" i="10" s="1"/>
  <c r="F571" i="10"/>
  <c r="H571" i="10" s="1"/>
  <c r="F572" i="10"/>
  <c r="H572" i="10" s="1"/>
  <c r="F573" i="10"/>
  <c r="H573" i="10" s="1"/>
  <c r="F574" i="10"/>
  <c r="H574" i="10" s="1"/>
  <c r="F575" i="10"/>
  <c r="H575" i="10" s="1"/>
  <c r="F576" i="10"/>
  <c r="H576" i="10" s="1"/>
  <c r="F577" i="10"/>
  <c r="H577" i="10" s="1"/>
  <c r="F578" i="10"/>
  <c r="H578" i="10" s="1"/>
  <c r="F579" i="10"/>
  <c r="H579" i="10" s="1"/>
  <c r="F580" i="10"/>
  <c r="H580" i="10" s="1"/>
  <c r="F581" i="10"/>
  <c r="H581" i="10" s="1"/>
  <c r="F582" i="10"/>
  <c r="H582" i="10" s="1"/>
  <c r="F583" i="10"/>
  <c r="H583" i="10" s="1"/>
  <c r="F584" i="10"/>
  <c r="H584" i="10" s="1"/>
  <c r="F585" i="10"/>
  <c r="H585" i="10" s="1"/>
  <c r="F586" i="10"/>
  <c r="H586" i="10" s="1"/>
  <c r="F587" i="10"/>
  <c r="H587" i="10" s="1"/>
  <c r="F588" i="10"/>
  <c r="H588" i="10" s="1"/>
  <c r="F589" i="10"/>
  <c r="H589" i="10" s="1"/>
  <c r="F590" i="10"/>
  <c r="H590" i="10" s="1"/>
  <c r="F591" i="10"/>
  <c r="H591" i="10" s="1"/>
  <c r="F592" i="10"/>
  <c r="H592" i="10" s="1"/>
  <c r="F593" i="10"/>
  <c r="H593" i="10" s="1"/>
  <c r="F594" i="10"/>
  <c r="H594" i="10" s="1"/>
  <c r="F595" i="10"/>
  <c r="H595" i="10" s="1"/>
  <c r="F596" i="10"/>
  <c r="H596" i="10" s="1"/>
  <c r="F597" i="10"/>
  <c r="H597" i="10" s="1"/>
  <c r="F598" i="10"/>
  <c r="H598" i="10" s="1"/>
  <c r="F599" i="10"/>
  <c r="H599" i="10" s="1"/>
  <c r="F600" i="10"/>
  <c r="H600" i="10" s="1"/>
  <c r="F601" i="10"/>
  <c r="H601" i="10" s="1"/>
  <c r="F602" i="10"/>
  <c r="H602" i="10" s="1"/>
  <c r="F603" i="10"/>
  <c r="H603" i="10" s="1"/>
  <c r="F604" i="10"/>
  <c r="H604" i="10" s="1"/>
  <c r="F605" i="10"/>
  <c r="H605" i="10" s="1"/>
  <c r="F606" i="10"/>
  <c r="H606" i="10" s="1"/>
  <c r="F607" i="10"/>
  <c r="H607" i="10" s="1"/>
  <c r="F608" i="10"/>
  <c r="H608" i="10" s="1"/>
  <c r="F609" i="10"/>
  <c r="H609" i="10" s="1"/>
  <c r="F610" i="10"/>
  <c r="H610" i="10" s="1"/>
  <c r="F611" i="10"/>
  <c r="H611" i="10" s="1"/>
  <c r="F612" i="10"/>
  <c r="H612" i="10" s="1"/>
  <c r="F613" i="10"/>
  <c r="H613" i="10" s="1"/>
  <c r="F614" i="10"/>
  <c r="H614" i="10" s="1"/>
  <c r="F615" i="10"/>
  <c r="H615" i="10" s="1"/>
  <c r="F616" i="10"/>
  <c r="H616" i="10" s="1"/>
  <c r="F617" i="10"/>
  <c r="H617" i="10" s="1"/>
  <c r="F618" i="10"/>
  <c r="H618" i="10" s="1"/>
  <c r="F619" i="10"/>
  <c r="H619" i="10" s="1"/>
  <c r="F620" i="10"/>
  <c r="H620" i="10" s="1"/>
  <c r="F621" i="10"/>
  <c r="H621" i="10" s="1"/>
  <c r="F622" i="10"/>
  <c r="H622" i="10" s="1"/>
  <c r="F623" i="10"/>
  <c r="H623" i="10" s="1"/>
  <c r="F624" i="10"/>
  <c r="H624" i="10" s="1"/>
  <c r="F625" i="10"/>
  <c r="H625" i="10" s="1"/>
  <c r="F626" i="10"/>
  <c r="H626" i="10" s="1"/>
  <c r="F627" i="10"/>
  <c r="H627" i="10" s="1"/>
  <c r="F628" i="10"/>
  <c r="H628" i="10" s="1"/>
  <c r="F629" i="10"/>
  <c r="H629" i="10" s="1"/>
  <c r="F630" i="10"/>
  <c r="H630" i="10" s="1"/>
  <c r="F631" i="10"/>
  <c r="H631" i="10" s="1"/>
  <c r="F632" i="10"/>
  <c r="H632" i="10" s="1"/>
  <c r="F633" i="10"/>
  <c r="H633" i="10" s="1"/>
  <c r="F634" i="10"/>
  <c r="H634" i="10" s="1"/>
  <c r="F635" i="10"/>
  <c r="H635" i="10" s="1"/>
  <c r="F636" i="10"/>
  <c r="H636" i="10" s="1"/>
  <c r="F637" i="10"/>
  <c r="H637" i="10" s="1"/>
  <c r="F638" i="10"/>
  <c r="H638" i="10" s="1"/>
  <c r="F639" i="10"/>
  <c r="H639" i="10" s="1"/>
  <c r="F640" i="10"/>
  <c r="H640" i="10" s="1"/>
  <c r="F641" i="10"/>
  <c r="H641" i="10" s="1"/>
  <c r="F642" i="10"/>
  <c r="H642" i="10" s="1"/>
  <c r="F643" i="10"/>
  <c r="H643" i="10" s="1"/>
  <c r="F644" i="10"/>
  <c r="H644" i="10" s="1"/>
  <c r="F645" i="10"/>
  <c r="H645" i="10" s="1"/>
  <c r="F646" i="10"/>
  <c r="H646" i="10" s="1"/>
  <c r="F647" i="10"/>
  <c r="H647" i="10" s="1"/>
  <c r="F648" i="10"/>
  <c r="H648" i="10" s="1"/>
  <c r="F649" i="10"/>
  <c r="H649" i="10" s="1"/>
  <c r="F650" i="10"/>
  <c r="H650" i="10" s="1"/>
  <c r="F651" i="10"/>
  <c r="H651" i="10" s="1"/>
  <c r="F652" i="10"/>
  <c r="H652" i="10" s="1"/>
  <c r="F653" i="10"/>
  <c r="H653" i="10" s="1"/>
  <c r="F654" i="10"/>
  <c r="H654" i="10" s="1"/>
  <c r="F655" i="10"/>
  <c r="H655" i="10" s="1"/>
  <c r="F656" i="10"/>
  <c r="H656" i="10" s="1"/>
  <c r="F657" i="10"/>
  <c r="H657" i="10" s="1"/>
  <c r="F658" i="10"/>
  <c r="H658" i="10" s="1"/>
  <c r="F659" i="10"/>
  <c r="H659" i="10" s="1"/>
  <c r="F660" i="10"/>
  <c r="H660" i="10" s="1"/>
  <c r="F661" i="10"/>
  <c r="H661" i="10" s="1"/>
  <c r="F662" i="10"/>
  <c r="H662" i="10" s="1"/>
  <c r="F663" i="10"/>
  <c r="H663" i="10" s="1"/>
  <c r="F664" i="10"/>
  <c r="H664" i="10" s="1"/>
  <c r="F665" i="10"/>
  <c r="H665" i="10" s="1"/>
  <c r="F666" i="10"/>
  <c r="H666" i="10" s="1"/>
  <c r="F667" i="10"/>
  <c r="H667" i="10" s="1"/>
  <c r="F668" i="10"/>
  <c r="H668" i="10" s="1"/>
  <c r="F669" i="10"/>
  <c r="H669" i="10" s="1"/>
  <c r="F670" i="10"/>
  <c r="H670" i="10" s="1"/>
  <c r="F671" i="10"/>
  <c r="H671" i="10" s="1"/>
  <c r="F672" i="10"/>
  <c r="H672" i="10" s="1"/>
  <c r="F673" i="10"/>
  <c r="H673" i="10" s="1"/>
  <c r="F674" i="10"/>
  <c r="H674" i="10" s="1"/>
  <c r="F675" i="10"/>
  <c r="H675" i="10" s="1"/>
  <c r="F676" i="10"/>
  <c r="H676" i="10" s="1"/>
  <c r="F677" i="10"/>
  <c r="H677" i="10" s="1"/>
  <c r="F678" i="10"/>
  <c r="H678" i="10" s="1"/>
  <c r="F679" i="10"/>
  <c r="H679" i="10" s="1"/>
  <c r="F680" i="10"/>
  <c r="H680" i="10" s="1"/>
  <c r="F681" i="10"/>
  <c r="H681" i="10" s="1"/>
  <c r="F682" i="10"/>
  <c r="H682" i="10" s="1"/>
  <c r="F683" i="10"/>
  <c r="H683" i="10" s="1"/>
  <c r="F684" i="10"/>
  <c r="H684" i="10" s="1"/>
  <c r="F685" i="10"/>
  <c r="H685" i="10" s="1"/>
  <c r="F686" i="10"/>
  <c r="H686" i="10" s="1"/>
  <c r="F687" i="10"/>
  <c r="H687" i="10" s="1"/>
  <c r="F688" i="10"/>
  <c r="H688" i="10" s="1"/>
  <c r="F689" i="10"/>
  <c r="H689" i="10" s="1"/>
  <c r="F690" i="10"/>
  <c r="H690" i="10" s="1"/>
  <c r="F691" i="10"/>
  <c r="H691" i="10" s="1"/>
  <c r="F692" i="10"/>
  <c r="H692" i="10" s="1"/>
  <c r="F693" i="10"/>
  <c r="H693" i="10" s="1"/>
  <c r="F694" i="10"/>
  <c r="H694" i="10" s="1"/>
  <c r="F695" i="10"/>
  <c r="H695" i="10" s="1"/>
  <c r="F696" i="10"/>
  <c r="H696" i="10" s="1"/>
  <c r="F697" i="10"/>
  <c r="H697" i="10" s="1"/>
  <c r="F698" i="10"/>
  <c r="H698" i="10" s="1"/>
  <c r="F699" i="10"/>
  <c r="H699" i="10" s="1"/>
  <c r="F700" i="10"/>
  <c r="H700" i="10" s="1"/>
  <c r="F701" i="10"/>
  <c r="H701" i="10" s="1"/>
  <c r="F702" i="10"/>
  <c r="H702" i="10" s="1"/>
  <c r="F703" i="10"/>
  <c r="H703" i="10" s="1"/>
  <c r="F704" i="10"/>
  <c r="H704" i="10" s="1"/>
  <c r="F705" i="10"/>
  <c r="H705" i="10" s="1"/>
  <c r="F706" i="10"/>
  <c r="H706" i="10" s="1"/>
  <c r="F707" i="10"/>
  <c r="H707" i="10" s="1"/>
  <c r="F708" i="10"/>
  <c r="H708" i="10" s="1"/>
  <c r="F709" i="10"/>
  <c r="H709" i="10" s="1"/>
  <c r="F710" i="10"/>
  <c r="H710" i="10" s="1"/>
  <c r="F711" i="10"/>
  <c r="H711" i="10" s="1"/>
  <c r="F712" i="10"/>
  <c r="H712" i="10" s="1"/>
  <c r="F713" i="10"/>
  <c r="H713" i="10" s="1"/>
  <c r="F714" i="10"/>
  <c r="H714" i="10" s="1"/>
  <c r="F715" i="10"/>
  <c r="H715" i="10" s="1"/>
  <c r="F716" i="10"/>
  <c r="H716" i="10" s="1"/>
  <c r="F717" i="10"/>
  <c r="H717" i="10" s="1"/>
  <c r="F718" i="10"/>
  <c r="H718" i="10" s="1"/>
  <c r="F719" i="10"/>
  <c r="H719" i="10" s="1"/>
  <c r="F720" i="10"/>
  <c r="H720" i="10" s="1"/>
  <c r="F721" i="10"/>
  <c r="H721" i="10" s="1"/>
  <c r="F722" i="10"/>
  <c r="H722" i="10" s="1"/>
  <c r="F723" i="10"/>
  <c r="H723" i="10" s="1"/>
  <c r="F724" i="10"/>
  <c r="H724" i="10" s="1"/>
  <c r="F725" i="10"/>
  <c r="H725" i="10" s="1"/>
  <c r="F726" i="10"/>
  <c r="H726" i="10" s="1"/>
  <c r="F727" i="10"/>
  <c r="H727" i="10" s="1"/>
  <c r="F728" i="10"/>
  <c r="H728" i="10" s="1"/>
  <c r="F729" i="10"/>
  <c r="H729" i="10" s="1"/>
  <c r="F730" i="10"/>
  <c r="H730" i="10" s="1"/>
  <c r="F731" i="10"/>
  <c r="H731" i="10" s="1"/>
  <c r="F732" i="10"/>
  <c r="H732" i="10" s="1"/>
  <c r="F733" i="10"/>
  <c r="H733" i="10" s="1"/>
  <c r="F734" i="10"/>
  <c r="H734" i="10" s="1"/>
  <c r="F735" i="10"/>
  <c r="H735" i="10" s="1"/>
  <c r="F736" i="10"/>
  <c r="H736" i="10" s="1"/>
  <c r="F737" i="10"/>
  <c r="H737" i="10" s="1"/>
  <c r="F738" i="10"/>
  <c r="H738" i="10" s="1"/>
  <c r="F739" i="10"/>
  <c r="H739" i="10" s="1"/>
  <c r="F740" i="10"/>
  <c r="H740" i="10" s="1"/>
  <c r="F741" i="10"/>
  <c r="H741" i="10" s="1"/>
  <c r="F742" i="10"/>
  <c r="H742" i="10" s="1"/>
  <c r="F743" i="10"/>
  <c r="H743" i="10" s="1"/>
  <c r="F744" i="10"/>
  <c r="H744" i="10" s="1"/>
  <c r="F745" i="10"/>
  <c r="H745" i="10" s="1"/>
  <c r="F746" i="10"/>
  <c r="H746" i="10" s="1"/>
  <c r="F747" i="10"/>
  <c r="H747" i="10" s="1"/>
  <c r="F748" i="10"/>
  <c r="H748" i="10" s="1"/>
  <c r="F749" i="10"/>
  <c r="H749" i="10" s="1"/>
  <c r="F750" i="10"/>
  <c r="H750" i="10" s="1"/>
  <c r="F751" i="10"/>
  <c r="H751" i="10" s="1"/>
  <c r="F752" i="10"/>
  <c r="H752" i="10" s="1"/>
  <c r="F753" i="10"/>
  <c r="H753" i="10" s="1"/>
  <c r="F754" i="10"/>
  <c r="H754" i="10" s="1"/>
  <c r="F755" i="10"/>
  <c r="H755" i="10" s="1"/>
  <c r="F756" i="10"/>
  <c r="H756" i="10" s="1"/>
  <c r="F757" i="10"/>
  <c r="H757" i="10" s="1"/>
  <c r="F758" i="10"/>
  <c r="H758" i="10" s="1"/>
  <c r="F759" i="10"/>
  <c r="H759" i="10" s="1"/>
  <c r="F760" i="10"/>
  <c r="H760" i="10" s="1"/>
  <c r="F761" i="10"/>
  <c r="H761" i="10" s="1"/>
  <c r="F762" i="10"/>
  <c r="H762" i="10" s="1"/>
  <c r="F763" i="10"/>
  <c r="H763" i="10" s="1"/>
  <c r="F764" i="10"/>
  <c r="H764" i="10" s="1"/>
  <c r="F765" i="10"/>
  <c r="H765" i="10" s="1"/>
  <c r="F766" i="10"/>
  <c r="H766" i="10" s="1"/>
  <c r="F767" i="10"/>
  <c r="H767" i="10" s="1"/>
  <c r="F768" i="10"/>
  <c r="H768" i="10" s="1"/>
  <c r="F769" i="10"/>
  <c r="H769" i="10" s="1"/>
  <c r="F770" i="10"/>
  <c r="H770" i="10" s="1"/>
  <c r="F771" i="10"/>
  <c r="H771" i="10" s="1"/>
  <c r="F772" i="10"/>
  <c r="H772" i="10" s="1"/>
  <c r="F773" i="10"/>
  <c r="H773" i="10" s="1"/>
  <c r="F774" i="10"/>
  <c r="H774" i="10" s="1"/>
  <c r="F775" i="10"/>
  <c r="H775" i="10" s="1"/>
  <c r="F776" i="10"/>
  <c r="H776" i="10" s="1"/>
  <c r="F777" i="10"/>
  <c r="H777" i="10" s="1"/>
  <c r="F778" i="10"/>
  <c r="H778" i="10" s="1"/>
  <c r="F779" i="10"/>
  <c r="H779" i="10" s="1"/>
  <c r="F780" i="10"/>
  <c r="H780" i="10" s="1"/>
  <c r="F781" i="10"/>
  <c r="H781" i="10" s="1"/>
  <c r="F782" i="10"/>
  <c r="H782" i="10" s="1"/>
  <c r="F783" i="10"/>
  <c r="H783" i="10" s="1"/>
  <c r="F784" i="10"/>
  <c r="H784" i="10" s="1"/>
  <c r="F785" i="10"/>
  <c r="H785" i="10" s="1"/>
  <c r="F786" i="10"/>
  <c r="H786" i="10" s="1"/>
  <c r="F787" i="10"/>
  <c r="H787" i="10" s="1"/>
  <c r="F788" i="10"/>
  <c r="H788" i="10" s="1"/>
  <c r="F789" i="10"/>
  <c r="H789" i="10" s="1"/>
  <c r="F790" i="10"/>
  <c r="H790" i="10" s="1"/>
  <c r="F791" i="10"/>
  <c r="H791" i="10" s="1"/>
  <c r="F792" i="10"/>
  <c r="H792" i="10" s="1"/>
  <c r="F793" i="10"/>
  <c r="H793" i="10" s="1"/>
  <c r="F794" i="10"/>
  <c r="H794" i="10" s="1"/>
  <c r="F795" i="10"/>
  <c r="H795" i="10" s="1"/>
  <c r="F796" i="10"/>
  <c r="H796" i="10" s="1"/>
  <c r="F797" i="10"/>
  <c r="H797" i="10" s="1"/>
  <c r="F798" i="10"/>
  <c r="H798" i="10" s="1"/>
  <c r="F799" i="10"/>
  <c r="H799" i="10" s="1"/>
  <c r="F800" i="10"/>
  <c r="H800" i="10" s="1"/>
  <c r="F801" i="10"/>
  <c r="H801" i="10" s="1"/>
  <c r="F802" i="10"/>
  <c r="H802" i="10" s="1"/>
  <c r="F803" i="10"/>
  <c r="H803" i="10" s="1"/>
  <c r="F804" i="10"/>
  <c r="H804" i="10" s="1"/>
  <c r="F805" i="10"/>
  <c r="H805" i="10" s="1"/>
  <c r="F806" i="10"/>
  <c r="H806" i="10" s="1"/>
  <c r="F807" i="10"/>
  <c r="H807" i="10" s="1"/>
  <c r="F808" i="10"/>
  <c r="H808" i="10" s="1"/>
  <c r="F809" i="10"/>
  <c r="H809" i="10" s="1"/>
  <c r="F810" i="10"/>
  <c r="H810" i="10" s="1"/>
  <c r="F811" i="10"/>
  <c r="H811" i="10" s="1"/>
  <c r="F812" i="10"/>
  <c r="H812" i="10" s="1"/>
  <c r="F813" i="10"/>
  <c r="H813" i="10" s="1"/>
  <c r="F814" i="10"/>
  <c r="H814" i="10" s="1"/>
  <c r="F815" i="10"/>
  <c r="H815" i="10" s="1"/>
  <c r="F816" i="10"/>
  <c r="H816" i="10" s="1"/>
  <c r="F817" i="10"/>
  <c r="H817" i="10" s="1"/>
  <c r="F818" i="10"/>
  <c r="H818" i="10" s="1"/>
  <c r="F819" i="10"/>
  <c r="H819" i="10" s="1"/>
  <c r="F820" i="10"/>
  <c r="H820" i="10" s="1"/>
  <c r="F821" i="10"/>
  <c r="H821" i="10" s="1"/>
  <c r="F822" i="10"/>
  <c r="H822" i="10" s="1"/>
  <c r="F823" i="10"/>
  <c r="H823" i="10" s="1"/>
  <c r="F824" i="10"/>
  <c r="H824" i="10" s="1"/>
  <c r="F825" i="10"/>
  <c r="H825" i="10" s="1"/>
  <c r="F826" i="10"/>
  <c r="H826" i="10" s="1"/>
  <c r="F827" i="10"/>
  <c r="H827" i="10" s="1"/>
  <c r="F828" i="10"/>
  <c r="H828" i="10" s="1"/>
  <c r="F829" i="10"/>
  <c r="H829" i="10" s="1"/>
  <c r="F830" i="10"/>
  <c r="H830" i="10" s="1"/>
  <c r="F831" i="10"/>
  <c r="H831" i="10" s="1"/>
  <c r="F832" i="10"/>
  <c r="H832" i="10" s="1"/>
  <c r="F833" i="10"/>
  <c r="H833" i="10" s="1"/>
  <c r="F834" i="10"/>
  <c r="H834" i="10" s="1"/>
  <c r="F835" i="10"/>
  <c r="H835" i="10" s="1"/>
  <c r="F836" i="10"/>
  <c r="H836" i="10" s="1"/>
  <c r="F837" i="10"/>
  <c r="H837" i="10" s="1"/>
  <c r="F838" i="10"/>
  <c r="H838" i="10" s="1"/>
  <c r="F839" i="10"/>
  <c r="H839" i="10" s="1"/>
  <c r="F840" i="10"/>
  <c r="H840" i="10" s="1"/>
  <c r="F841" i="10"/>
  <c r="H841" i="10" s="1"/>
  <c r="F842" i="10"/>
  <c r="H842" i="10" s="1"/>
  <c r="F843" i="10"/>
  <c r="H843" i="10" s="1"/>
  <c r="F844" i="10"/>
  <c r="H844" i="10" s="1"/>
  <c r="F845" i="10"/>
  <c r="H845" i="10" s="1"/>
  <c r="F846" i="10"/>
  <c r="H846" i="10" s="1"/>
  <c r="F847" i="10"/>
  <c r="H847" i="10" s="1"/>
  <c r="F848" i="10"/>
  <c r="H848" i="10" s="1"/>
  <c r="F849" i="10"/>
  <c r="H849" i="10" s="1"/>
  <c r="F850" i="10"/>
  <c r="H850" i="10" s="1"/>
  <c r="F851" i="10"/>
  <c r="H851" i="10" s="1"/>
  <c r="F852" i="10"/>
  <c r="H852" i="10" s="1"/>
  <c r="F853" i="10"/>
  <c r="H853" i="10" s="1"/>
  <c r="F854" i="10"/>
  <c r="H854" i="10" s="1"/>
  <c r="F855" i="10"/>
  <c r="H855" i="10" s="1"/>
  <c r="F856" i="10"/>
  <c r="H856" i="10" s="1"/>
  <c r="F857" i="10"/>
  <c r="H857" i="10" s="1"/>
  <c r="F858" i="10"/>
  <c r="H858" i="10" s="1"/>
  <c r="F859" i="10"/>
  <c r="H859" i="10" s="1"/>
  <c r="F860" i="10"/>
  <c r="H860" i="10" s="1"/>
  <c r="F861" i="10"/>
  <c r="H861" i="10" s="1"/>
  <c r="F862" i="10"/>
  <c r="H862" i="10" s="1"/>
  <c r="F863" i="10"/>
  <c r="H863" i="10" s="1"/>
  <c r="F864" i="10"/>
  <c r="H864" i="10" s="1"/>
  <c r="F865" i="10"/>
  <c r="H865" i="10" s="1"/>
  <c r="F866" i="10"/>
  <c r="H866" i="10" s="1"/>
  <c r="F867" i="10"/>
  <c r="H867" i="10" s="1"/>
  <c r="F868" i="10"/>
  <c r="H868" i="10" s="1"/>
  <c r="F869" i="10"/>
  <c r="H869" i="10" s="1"/>
  <c r="F870" i="10"/>
  <c r="H870" i="10" s="1"/>
  <c r="F871" i="10"/>
  <c r="H871" i="10" s="1"/>
  <c r="F872" i="10"/>
  <c r="H872" i="10" s="1"/>
  <c r="F873" i="10"/>
  <c r="H873" i="10" s="1"/>
  <c r="F874" i="10"/>
  <c r="H874" i="10" s="1"/>
  <c r="F875" i="10"/>
  <c r="H875" i="10" s="1"/>
  <c r="F876" i="10"/>
  <c r="H876" i="10" s="1"/>
  <c r="F877" i="10"/>
  <c r="H877" i="10" s="1"/>
  <c r="F878" i="10"/>
  <c r="H878" i="10" s="1"/>
  <c r="F879" i="10"/>
  <c r="H879" i="10" s="1"/>
  <c r="F880" i="10"/>
  <c r="H880" i="10" s="1"/>
  <c r="F881" i="10"/>
  <c r="H881" i="10" s="1"/>
  <c r="F882" i="10"/>
  <c r="H882" i="10" s="1"/>
  <c r="F883" i="10"/>
  <c r="H883" i="10" s="1"/>
  <c r="F884" i="10"/>
  <c r="H884" i="10" s="1"/>
  <c r="F885" i="10"/>
  <c r="H885" i="10" s="1"/>
  <c r="F886" i="10"/>
  <c r="H886" i="10" s="1"/>
  <c r="F887" i="10"/>
  <c r="H887" i="10" s="1"/>
  <c r="F888" i="10"/>
  <c r="H888" i="10" s="1"/>
  <c r="F889" i="10"/>
  <c r="H889" i="10" s="1"/>
  <c r="F890" i="10"/>
  <c r="H890" i="10" s="1"/>
  <c r="F891" i="10"/>
  <c r="H891" i="10" s="1"/>
  <c r="F892" i="10"/>
  <c r="H892" i="10" s="1"/>
  <c r="F893" i="10"/>
  <c r="H893" i="10" s="1"/>
  <c r="F894" i="10"/>
  <c r="H894" i="10" s="1"/>
  <c r="F895" i="10"/>
  <c r="H895" i="10" s="1"/>
  <c r="F896" i="10"/>
  <c r="H896" i="10" s="1"/>
  <c r="F897" i="10"/>
  <c r="H897" i="10" s="1"/>
  <c r="F898" i="10"/>
  <c r="H898" i="10" s="1"/>
  <c r="F899" i="10"/>
  <c r="H899" i="10" s="1"/>
  <c r="F900" i="10"/>
  <c r="H900" i="10" s="1"/>
  <c r="F901" i="10"/>
  <c r="H901" i="10" s="1"/>
  <c r="F902" i="10"/>
  <c r="H902" i="10" s="1"/>
  <c r="F903" i="10"/>
  <c r="H903" i="10" s="1"/>
  <c r="F904" i="10"/>
  <c r="H904" i="10" s="1"/>
  <c r="F905" i="10"/>
  <c r="H905" i="10" s="1"/>
  <c r="F906" i="10"/>
  <c r="H906" i="10" s="1"/>
  <c r="F907" i="10"/>
  <c r="H907" i="10" s="1"/>
  <c r="F908" i="10"/>
  <c r="H908" i="10" s="1"/>
  <c r="F909" i="10"/>
  <c r="H909" i="10" s="1"/>
  <c r="F910" i="10"/>
  <c r="H910" i="10" s="1"/>
  <c r="F911" i="10"/>
  <c r="H911" i="10" s="1"/>
  <c r="F912" i="10"/>
  <c r="H912" i="10" s="1"/>
  <c r="F913" i="10"/>
  <c r="H913" i="10" s="1"/>
  <c r="F914" i="10"/>
  <c r="H914" i="10" s="1"/>
  <c r="F915" i="10"/>
  <c r="H915" i="10" s="1"/>
  <c r="F916" i="10"/>
  <c r="H916" i="10" s="1"/>
  <c r="F917" i="10"/>
  <c r="H917" i="10" s="1"/>
  <c r="F918" i="10"/>
  <c r="H918" i="10" s="1"/>
  <c r="F919" i="10"/>
  <c r="H919" i="10" s="1"/>
  <c r="F920" i="10"/>
  <c r="H920" i="10" s="1"/>
  <c r="F921" i="10"/>
  <c r="H921" i="10" s="1"/>
  <c r="F922" i="10"/>
  <c r="H922" i="10" s="1"/>
  <c r="F923" i="10"/>
  <c r="H923" i="10" s="1"/>
  <c r="F924" i="10"/>
  <c r="H924" i="10" s="1"/>
  <c r="F925" i="10"/>
  <c r="H925" i="10" s="1"/>
  <c r="F926" i="10"/>
  <c r="H926" i="10" s="1"/>
  <c r="F927" i="10"/>
  <c r="H927" i="10" s="1"/>
  <c r="F928" i="10"/>
  <c r="H928" i="10" s="1"/>
  <c r="F929" i="10"/>
  <c r="H929" i="10" s="1"/>
  <c r="F930" i="10"/>
  <c r="H930" i="10" s="1"/>
  <c r="F931" i="10"/>
  <c r="H931" i="10" s="1"/>
  <c r="F932" i="10"/>
  <c r="H932" i="10" s="1"/>
  <c r="F933" i="10"/>
  <c r="H933" i="10" s="1"/>
  <c r="F934" i="10"/>
  <c r="H934" i="10" s="1"/>
  <c r="F935" i="10"/>
  <c r="H935" i="10" s="1"/>
  <c r="F936" i="10"/>
  <c r="H936" i="10" s="1"/>
  <c r="F937" i="10"/>
  <c r="H937" i="10" s="1"/>
  <c r="F938" i="10"/>
  <c r="H938" i="10" s="1"/>
  <c r="F939" i="10"/>
  <c r="H939" i="10" s="1"/>
  <c r="F940" i="10"/>
  <c r="H940" i="10" s="1"/>
  <c r="F941" i="10"/>
  <c r="H941" i="10" s="1"/>
  <c r="F942" i="10"/>
  <c r="H942" i="10" s="1"/>
  <c r="F943" i="10"/>
  <c r="H943" i="10" s="1"/>
  <c r="F944" i="10"/>
  <c r="H944" i="10" s="1"/>
  <c r="F945" i="10"/>
  <c r="H945" i="10" s="1"/>
  <c r="F946" i="10"/>
  <c r="H946" i="10" s="1"/>
  <c r="F947" i="10"/>
  <c r="H947" i="10" s="1"/>
  <c r="F948" i="10"/>
  <c r="H948" i="10" s="1"/>
  <c r="F174" i="10"/>
  <c r="H174" i="10" s="1"/>
  <c r="J174" i="10"/>
  <c r="K174" i="10"/>
  <c r="AD174" i="10"/>
  <c r="J175" i="10"/>
  <c r="K175" i="10"/>
  <c r="AD175" i="10"/>
  <c r="J176" i="10"/>
  <c r="K176" i="10"/>
  <c r="AD176" i="10"/>
  <c r="J177" i="10"/>
  <c r="K177" i="10"/>
  <c r="AD177" i="10"/>
  <c r="J178" i="10"/>
  <c r="K178" i="10"/>
  <c r="AD178" i="10"/>
  <c r="J179" i="10"/>
  <c r="K179" i="10"/>
  <c r="AD179" i="10"/>
  <c r="J180" i="10"/>
  <c r="K180" i="10"/>
  <c r="AD180" i="10"/>
  <c r="J181" i="10"/>
  <c r="K181" i="10"/>
  <c r="AD181" i="10"/>
  <c r="J182" i="10"/>
  <c r="K182" i="10"/>
  <c r="AD182" i="10"/>
  <c r="J183" i="10"/>
  <c r="K183" i="10"/>
  <c r="AD183" i="10"/>
  <c r="J184" i="10"/>
  <c r="K184" i="10"/>
  <c r="AD184" i="10"/>
  <c r="J185" i="10"/>
  <c r="K185" i="10"/>
  <c r="AD185" i="10"/>
  <c r="J186" i="10"/>
  <c r="K186" i="10"/>
  <c r="AD186" i="10"/>
  <c r="J187" i="10"/>
  <c r="K187" i="10"/>
  <c r="AD187" i="10"/>
  <c r="J188" i="10"/>
  <c r="K188" i="10"/>
  <c r="AD188" i="10"/>
  <c r="J189" i="10"/>
  <c r="K189" i="10"/>
  <c r="AD189" i="10"/>
  <c r="J190" i="10"/>
  <c r="K190" i="10"/>
  <c r="AD190" i="10"/>
  <c r="J191" i="10"/>
  <c r="K191" i="10"/>
  <c r="AD191" i="10"/>
  <c r="J192" i="10"/>
  <c r="K192" i="10"/>
  <c r="AD192" i="10"/>
  <c r="J193" i="10"/>
  <c r="K193" i="10"/>
  <c r="AD193" i="10"/>
  <c r="J194" i="10"/>
  <c r="K194" i="10"/>
  <c r="AD194" i="10"/>
  <c r="J195" i="10"/>
  <c r="K195" i="10"/>
  <c r="AD195" i="10"/>
  <c r="J196" i="10"/>
  <c r="K196" i="10"/>
  <c r="AD196" i="10"/>
  <c r="J197" i="10"/>
  <c r="K197" i="10"/>
  <c r="AD197" i="10"/>
  <c r="J198" i="10"/>
  <c r="K198" i="10"/>
  <c r="AD198" i="10"/>
  <c r="J199" i="10"/>
  <c r="K199" i="10"/>
  <c r="AD199" i="10"/>
  <c r="J200" i="10"/>
  <c r="K200" i="10"/>
  <c r="AD200" i="10"/>
  <c r="J201" i="10"/>
  <c r="K201" i="10"/>
  <c r="AD201" i="10"/>
  <c r="J202" i="10"/>
  <c r="K202" i="10"/>
  <c r="AD202" i="10"/>
  <c r="J203" i="10"/>
  <c r="K203" i="10"/>
  <c r="AD203" i="10"/>
  <c r="J204" i="10"/>
  <c r="K204" i="10"/>
  <c r="AD204" i="10"/>
  <c r="J205" i="10"/>
  <c r="K205" i="10"/>
  <c r="AD205" i="10"/>
  <c r="J206" i="10"/>
  <c r="K206" i="10"/>
  <c r="AD206" i="10"/>
  <c r="J207" i="10"/>
  <c r="K207" i="10"/>
  <c r="AD207" i="10"/>
  <c r="J208" i="10"/>
  <c r="K208" i="10"/>
  <c r="AD208" i="10"/>
  <c r="J209" i="10"/>
  <c r="K209" i="10"/>
  <c r="AD209" i="10"/>
  <c r="J210" i="10"/>
  <c r="K210" i="10"/>
  <c r="AD210" i="10"/>
  <c r="J211" i="10"/>
  <c r="K211" i="10"/>
  <c r="AD211" i="10"/>
  <c r="J212" i="10"/>
  <c r="K212" i="10"/>
  <c r="AD212" i="10"/>
  <c r="J213" i="10"/>
  <c r="K213" i="10"/>
  <c r="AD213" i="10"/>
  <c r="J214" i="10"/>
  <c r="K214" i="10"/>
  <c r="AD214" i="10"/>
  <c r="J215" i="10"/>
  <c r="K215" i="10"/>
  <c r="AD215" i="10"/>
  <c r="J216" i="10"/>
  <c r="K216" i="10"/>
  <c r="AD216" i="10"/>
  <c r="J217" i="10"/>
  <c r="K217" i="10"/>
  <c r="AD217" i="10"/>
  <c r="J218" i="10"/>
  <c r="K218" i="10"/>
  <c r="AD218" i="10"/>
  <c r="J219" i="10"/>
  <c r="K219" i="10"/>
  <c r="AD219" i="10"/>
  <c r="J220" i="10"/>
  <c r="K220" i="10"/>
  <c r="AD220" i="10"/>
  <c r="J221" i="10"/>
  <c r="K221" i="10"/>
  <c r="AD221" i="10"/>
  <c r="J222" i="10"/>
  <c r="K222" i="10"/>
  <c r="AD222" i="10"/>
  <c r="J223" i="10"/>
  <c r="K223" i="10"/>
  <c r="AD223" i="10"/>
  <c r="J224" i="10"/>
  <c r="K224" i="10"/>
  <c r="AD224" i="10"/>
  <c r="J225" i="10"/>
  <c r="K225" i="10"/>
  <c r="AD225" i="10"/>
  <c r="J226" i="10"/>
  <c r="K226" i="10"/>
  <c r="AD226" i="10"/>
  <c r="J227" i="10"/>
  <c r="K227" i="10"/>
  <c r="AD227" i="10"/>
  <c r="J228" i="10"/>
  <c r="K228" i="10"/>
  <c r="AD228" i="10"/>
  <c r="J229" i="10"/>
  <c r="K229" i="10"/>
  <c r="AD229" i="10"/>
  <c r="J230" i="10"/>
  <c r="K230" i="10"/>
  <c r="AD230" i="10"/>
  <c r="J231" i="10"/>
  <c r="K231" i="10"/>
  <c r="AD231" i="10"/>
  <c r="J232" i="10"/>
  <c r="K232" i="10"/>
  <c r="AD232" i="10"/>
  <c r="J233" i="10"/>
  <c r="K233" i="10"/>
  <c r="AD233" i="10"/>
  <c r="J234" i="10"/>
  <c r="K234" i="10"/>
  <c r="AD234" i="10"/>
  <c r="H158" i="10"/>
  <c r="H159" i="10"/>
  <c r="H160" i="10"/>
  <c r="H161" i="10"/>
  <c r="H162" i="10"/>
  <c r="H163" i="10"/>
  <c r="H164" i="10"/>
  <c r="H165" i="10"/>
  <c r="H166" i="10"/>
  <c r="H167" i="10"/>
  <c r="H168" i="10"/>
  <c r="H157" i="10"/>
  <c r="H137" i="10"/>
  <c r="H138" i="10"/>
  <c r="H139" i="10"/>
  <c r="H140" i="10"/>
  <c r="H141" i="10"/>
  <c r="H142" i="10"/>
  <c r="H143" i="10"/>
  <c r="H144" i="10"/>
  <c r="H145" i="10"/>
  <c r="H146" i="10"/>
  <c r="H147" i="10"/>
  <c r="H148" i="10"/>
  <c r="H149" i="10"/>
  <c r="H150" i="10"/>
  <c r="H151" i="10"/>
  <c r="H152" i="10"/>
  <c r="H153" i="10"/>
  <c r="H154" i="10"/>
  <c r="H155" i="10"/>
  <c r="H136" i="10"/>
  <c r="I28" i="10" l="1"/>
  <c r="J28" i="10"/>
  <c r="K28" i="10"/>
  <c r="I29" i="10"/>
  <c r="J29" i="10"/>
  <c r="K29" i="10"/>
  <c r="I30" i="10"/>
  <c r="J30" i="10"/>
  <c r="K30" i="10"/>
  <c r="I31" i="10"/>
  <c r="J31" i="10"/>
  <c r="K31" i="10"/>
  <c r="I32" i="10"/>
  <c r="J32" i="10"/>
  <c r="K32" i="10"/>
  <c r="I33" i="10"/>
  <c r="J33" i="10"/>
  <c r="K33" i="10"/>
  <c r="I34" i="10"/>
  <c r="J34" i="10"/>
  <c r="K34" i="10"/>
  <c r="I35" i="10"/>
  <c r="J35" i="10"/>
  <c r="K35" i="10"/>
  <c r="I36" i="10"/>
  <c r="J36" i="10"/>
  <c r="K36" i="10"/>
  <c r="I37" i="10"/>
  <c r="J37" i="10"/>
  <c r="K37" i="10"/>
  <c r="I38" i="10"/>
  <c r="J38" i="10"/>
  <c r="K38" i="10"/>
  <c r="I39" i="10"/>
  <c r="J39" i="10"/>
  <c r="K39" i="10"/>
  <c r="I40" i="10"/>
  <c r="J40" i="10"/>
  <c r="K40" i="10"/>
  <c r="I41" i="10"/>
  <c r="J41" i="10"/>
  <c r="K41" i="10"/>
  <c r="I42" i="10"/>
  <c r="J42" i="10"/>
  <c r="K42" i="10"/>
  <c r="I43" i="10"/>
  <c r="J43" i="10"/>
  <c r="K43" i="10"/>
  <c r="I44" i="10"/>
  <c r="J44" i="10"/>
  <c r="K44" i="10"/>
  <c r="I45" i="10"/>
  <c r="J45" i="10"/>
  <c r="K45" i="10"/>
  <c r="I46" i="10"/>
  <c r="J46" i="10"/>
  <c r="K46" i="10"/>
  <c r="I47" i="10"/>
  <c r="J47" i="10"/>
  <c r="K47" i="10"/>
  <c r="I48" i="10"/>
  <c r="J48" i="10"/>
  <c r="K48" i="10"/>
  <c r="I49" i="10"/>
  <c r="J49" i="10"/>
  <c r="K49" i="10"/>
  <c r="I50" i="10"/>
  <c r="J50" i="10"/>
  <c r="K50" i="10"/>
  <c r="I51" i="10"/>
  <c r="J51" i="10"/>
  <c r="K51" i="10"/>
  <c r="I52" i="10"/>
  <c r="J52" i="10"/>
  <c r="K52" i="10"/>
  <c r="I53" i="10"/>
  <c r="J53" i="10"/>
  <c r="K53" i="10"/>
  <c r="I54" i="10"/>
  <c r="J54" i="10"/>
  <c r="K54" i="10"/>
  <c r="I55" i="10"/>
  <c r="J55" i="10"/>
  <c r="K55" i="10"/>
  <c r="I56" i="10"/>
  <c r="J56" i="10"/>
  <c r="K56" i="10"/>
  <c r="I57" i="10"/>
  <c r="J57" i="10"/>
  <c r="K57" i="10"/>
  <c r="I58" i="10"/>
  <c r="J58" i="10"/>
  <c r="K58" i="10"/>
  <c r="I59" i="10"/>
  <c r="J59" i="10"/>
  <c r="K59" i="10"/>
  <c r="I60" i="10"/>
  <c r="J60" i="10"/>
  <c r="K60" i="10"/>
  <c r="I61" i="10"/>
  <c r="J61" i="10"/>
  <c r="K61" i="10"/>
  <c r="I62" i="10"/>
  <c r="J62" i="10"/>
  <c r="K62" i="10"/>
  <c r="I63" i="10"/>
  <c r="J63" i="10"/>
  <c r="K63" i="10"/>
  <c r="I64" i="10"/>
  <c r="J64" i="10"/>
  <c r="K64" i="10"/>
  <c r="I65" i="10"/>
  <c r="J65" i="10"/>
  <c r="K65" i="10"/>
  <c r="I66" i="10"/>
  <c r="J66" i="10"/>
  <c r="K66" i="10"/>
  <c r="I67" i="10"/>
  <c r="J67" i="10"/>
  <c r="K67" i="10"/>
  <c r="I68" i="10"/>
  <c r="J68" i="10"/>
  <c r="K68" i="10"/>
  <c r="I69" i="10"/>
  <c r="J69" i="10"/>
  <c r="K69" i="10"/>
  <c r="I70" i="10"/>
  <c r="J70" i="10"/>
  <c r="K70" i="10"/>
  <c r="I71" i="10"/>
  <c r="J71" i="10"/>
  <c r="K71" i="10"/>
  <c r="I72" i="10"/>
  <c r="J72" i="10"/>
  <c r="K72" i="10"/>
  <c r="I73" i="10"/>
  <c r="J73" i="10"/>
  <c r="K73" i="10"/>
  <c r="I74" i="10"/>
  <c r="J74" i="10"/>
  <c r="K74" i="10"/>
  <c r="I75" i="10"/>
  <c r="J75" i="10"/>
  <c r="K75" i="10"/>
  <c r="I76" i="10"/>
  <c r="J76" i="10"/>
  <c r="K76" i="10"/>
  <c r="I77" i="10"/>
  <c r="J77" i="10"/>
  <c r="K77" i="10"/>
  <c r="I78" i="10"/>
  <c r="J78" i="10"/>
  <c r="K78" i="10"/>
  <c r="I79" i="10"/>
  <c r="J79" i="10"/>
  <c r="K79" i="10"/>
  <c r="I80" i="10"/>
  <c r="J80" i="10"/>
  <c r="K80" i="10"/>
  <c r="I81" i="10"/>
  <c r="J81" i="10"/>
  <c r="K81" i="10"/>
  <c r="I82" i="10"/>
  <c r="J82" i="10"/>
  <c r="K82" i="10"/>
  <c r="I83" i="10"/>
  <c r="J83" i="10"/>
  <c r="K83" i="10"/>
  <c r="I84" i="10"/>
  <c r="J84" i="10"/>
  <c r="K84" i="10"/>
  <c r="I85" i="10"/>
  <c r="J85" i="10"/>
  <c r="K85" i="10"/>
  <c r="I86" i="10"/>
  <c r="J86" i="10"/>
  <c r="K86" i="10"/>
  <c r="I91" i="10"/>
  <c r="J91" i="10"/>
  <c r="K91" i="10"/>
  <c r="I92" i="10"/>
  <c r="J92" i="10"/>
  <c r="K92" i="10"/>
  <c r="I94" i="10"/>
  <c r="J94" i="10"/>
  <c r="K94" i="10"/>
  <c r="I95" i="10"/>
  <c r="J95" i="10"/>
  <c r="K95" i="10"/>
  <c r="I96" i="10"/>
  <c r="J96" i="10"/>
  <c r="K96" i="10"/>
  <c r="I97" i="10"/>
  <c r="J97" i="10"/>
  <c r="K97" i="10"/>
  <c r="I98" i="10"/>
  <c r="J98" i="10"/>
  <c r="K98" i="10"/>
  <c r="I99" i="10"/>
  <c r="J99" i="10"/>
  <c r="K99" i="10"/>
  <c r="I100" i="10"/>
  <c r="J100" i="10"/>
  <c r="K100" i="10"/>
  <c r="I101" i="10"/>
  <c r="J101" i="10"/>
  <c r="K101" i="10"/>
  <c r="I102" i="10"/>
  <c r="J102" i="10"/>
  <c r="K102" i="10"/>
  <c r="I103" i="10"/>
  <c r="J103" i="10"/>
  <c r="K103" i="10"/>
  <c r="I104" i="10"/>
  <c r="J104" i="10"/>
  <c r="K104" i="10"/>
  <c r="I105" i="10"/>
  <c r="J105" i="10"/>
  <c r="K105" i="10"/>
  <c r="I106" i="10"/>
  <c r="J106" i="10"/>
  <c r="K106" i="10"/>
  <c r="I107" i="10"/>
  <c r="J107" i="10"/>
  <c r="K107" i="10"/>
  <c r="I108" i="10"/>
  <c r="J108" i="10"/>
  <c r="K108" i="10"/>
  <c r="I109" i="10"/>
  <c r="J109" i="10"/>
  <c r="K109" i="10"/>
  <c r="I110" i="10"/>
  <c r="J110" i="10"/>
  <c r="K110" i="10"/>
  <c r="I111" i="10"/>
  <c r="J111" i="10"/>
  <c r="K111" i="10"/>
  <c r="I112" i="10"/>
  <c r="J112" i="10"/>
  <c r="K112" i="10"/>
  <c r="I113" i="10"/>
  <c r="J113" i="10"/>
  <c r="K113" i="10"/>
  <c r="I114" i="10"/>
  <c r="J114" i="10"/>
  <c r="K114" i="10"/>
  <c r="I115" i="10"/>
  <c r="J115" i="10"/>
  <c r="K115" i="10"/>
  <c r="I116" i="10"/>
  <c r="J116" i="10"/>
  <c r="K116" i="10"/>
  <c r="I117" i="10"/>
  <c r="J117" i="10"/>
  <c r="K117" i="10"/>
  <c r="I118" i="10"/>
  <c r="J118" i="10"/>
  <c r="K118" i="10"/>
  <c r="I119" i="10"/>
  <c r="J119" i="10"/>
  <c r="K119" i="10"/>
  <c r="I120" i="10"/>
  <c r="J120" i="10"/>
  <c r="K120" i="10"/>
  <c r="I121" i="10"/>
  <c r="J121" i="10"/>
  <c r="K121" i="10"/>
  <c r="I122" i="10"/>
  <c r="J122" i="10"/>
  <c r="K122" i="10"/>
  <c r="I123" i="10"/>
  <c r="J123" i="10"/>
  <c r="K123" i="10"/>
  <c r="I124" i="10"/>
  <c r="J124" i="10"/>
  <c r="K124" i="10"/>
  <c r="I125" i="10"/>
  <c r="J125" i="10"/>
  <c r="K125" i="10"/>
  <c r="I126" i="10"/>
  <c r="J126" i="10"/>
  <c r="K126" i="10"/>
  <c r="I127" i="10"/>
  <c r="J127" i="10"/>
  <c r="K127" i="10"/>
  <c r="I128" i="10"/>
  <c r="J128" i="10"/>
  <c r="K128" i="10"/>
  <c r="I129" i="10"/>
  <c r="J129" i="10"/>
  <c r="K129" i="10"/>
  <c r="I130" i="10"/>
  <c r="J130" i="10"/>
  <c r="K130" i="10"/>
  <c r="I131" i="10"/>
  <c r="J131" i="10"/>
  <c r="K131" i="10"/>
  <c r="I132" i="10"/>
  <c r="J132" i="10"/>
  <c r="K132" i="10"/>
  <c r="I133" i="10"/>
  <c r="J133" i="10"/>
  <c r="K133" i="10"/>
  <c r="I134" i="10"/>
  <c r="J134" i="10"/>
  <c r="K134" i="10"/>
  <c r="I135" i="10"/>
  <c r="J135" i="10"/>
  <c r="K135" i="10"/>
  <c r="I156" i="10"/>
  <c r="J156" i="10"/>
  <c r="K156" i="10"/>
  <c r="I169" i="10"/>
  <c r="J169" i="10"/>
  <c r="K169" i="10"/>
  <c r="I170" i="10"/>
  <c r="J170" i="10"/>
  <c r="K170" i="10"/>
  <c r="I171" i="10"/>
  <c r="J171" i="10"/>
  <c r="K171" i="10"/>
  <c r="I172" i="10"/>
  <c r="J172" i="10"/>
  <c r="K172" i="10"/>
  <c r="I173" i="10"/>
  <c r="J173" i="10"/>
  <c r="K173" i="10"/>
  <c r="I27" i="10"/>
  <c r="J27" i="10"/>
  <c r="K27" i="10"/>
  <c r="I26" i="10"/>
  <c r="J26" i="10"/>
  <c r="K26" i="10"/>
  <c r="I22" i="10"/>
  <c r="J22" i="10"/>
  <c r="K22" i="10"/>
  <c r="I23" i="10"/>
  <c r="J23" i="10"/>
  <c r="K23" i="10"/>
  <c r="I21" i="10"/>
  <c r="J21" i="10"/>
  <c r="K21" i="10"/>
  <c r="I19" i="10"/>
  <c r="J19" i="10"/>
  <c r="K19" i="10"/>
  <c r="I20" i="10"/>
  <c r="J20" i="10"/>
  <c r="K20" i="10"/>
  <c r="I18" i="10"/>
  <c r="J18" i="10"/>
  <c r="K18" i="10"/>
  <c r="I17" i="10"/>
  <c r="J17" i="10"/>
  <c r="K17" i="10"/>
  <c r="I16" i="10"/>
  <c r="J16" i="10"/>
  <c r="K16" i="10"/>
  <c r="I9" i="10"/>
  <c r="J9" i="10"/>
  <c r="K9" i="10"/>
  <c r="I10" i="10"/>
  <c r="J10" i="10"/>
  <c r="K10" i="10"/>
  <c r="I11" i="10"/>
  <c r="J11" i="10"/>
  <c r="K11" i="10"/>
  <c r="I12" i="10"/>
  <c r="J12" i="10"/>
  <c r="K12" i="10"/>
  <c r="I13" i="10"/>
  <c r="J13" i="10"/>
  <c r="K13" i="10"/>
  <c r="I14" i="10"/>
  <c r="J14" i="10"/>
  <c r="K14" i="10"/>
  <c r="I15" i="10"/>
  <c r="J15" i="10"/>
  <c r="K15" i="10"/>
  <c r="I8" i="10"/>
  <c r="J8" i="10"/>
  <c r="K8" i="10"/>
  <c r="I6" i="10"/>
  <c r="J6" i="10"/>
  <c r="K6" i="10"/>
  <c r="I7" i="10"/>
  <c r="J7" i="10"/>
  <c r="K7" i="10"/>
  <c r="I5" i="10"/>
  <c r="J5" i="10"/>
  <c r="K5" i="10"/>
  <c r="C126" i="10"/>
  <c r="H126" i="10" s="1"/>
  <c r="C125" i="10"/>
  <c r="H125" i="10" s="1"/>
  <c r="C124" i="10"/>
  <c r="H124" i="10" s="1"/>
  <c r="C117" i="10"/>
  <c r="H117" i="10" s="1"/>
  <c r="C115" i="10"/>
  <c r="H115" i="10" s="1"/>
  <c r="C114" i="10"/>
  <c r="H114" i="10" s="1"/>
  <c r="C113" i="10"/>
  <c r="H113" i="10" s="1"/>
  <c r="C103" i="10"/>
  <c r="H103" i="10" s="1"/>
  <c r="C100" i="10"/>
  <c r="H100" i="10" s="1"/>
  <c r="C93" i="10"/>
  <c r="H93" i="10" s="1"/>
  <c r="C90" i="10"/>
  <c r="H90" i="10" s="1"/>
  <c r="C89" i="10"/>
  <c r="H89" i="10" s="1"/>
  <c r="C88" i="10"/>
  <c r="H88" i="10" s="1"/>
  <c r="C87" i="10"/>
  <c r="H87" i="10" s="1"/>
  <c r="C79" i="10"/>
  <c r="H79" i="10" s="1"/>
  <c r="C77" i="10"/>
  <c r="H77" i="10" s="1"/>
  <c r="C75" i="10"/>
  <c r="H75" i="10" s="1"/>
  <c r="C74" i="10"/>
  <c r="H74" i="10" s="1"/>
  <c r="C70" i="10"/>
  <c r="H70" i="10" s="1"/>
  <c r="C69" i="10"/>
  <c r="H69" i="10" s="1"/>
  <c r="C65" i="10"/>
  <c r="H65" i="10" s="1"/>
  <c r="C62" i="10"/>
  <c r="H62" i="10" s="1"/>
  <c r="C59" i="10"/>
  <c r="H59" i="10" s="1"/>
  <c r="C55" i="10"/>
  <c r="H55" i="10" s="1"/>
  <c r="C51" i="10"/>
  <c r="H51" i="10" s="1"/>
  <c r="C41" i="10"/>
  <c r="H41" i="10" s="1"/>
  <c r="C40" i="10"/>
  <c r="H40" i="10" s="1"/>
  <c r="C34" i="10"/>
  <c r="H34" i="10" s="1"/>
  <c r="C29" i="10"/>
  <c r="H29" i="10" s="1"/>
  <c r="C27" i="10"/>
  <c r="H27" i="10" s="1"/>
  <c r="C23" i="10"/>
  <c r="H23" i="10" s="1"/>
  <c r="C22" i="10"/>
  <c r="H22" i="10" s="1"/>
  <c r="C21" i="10"/>
  <c r="H21" i="10" s="1"/>
  <c r="C18" i="10"/>
  <c r="H18" i="10" s="1"/>
  <c r="C16" i="10"/>
  <c r="H16" i="10" s="1"/>
  <c r="C8" i="10"/>
  <c r="H8" i="10" s="1"/>
  <c r="C5" i="10"/>
  <c r="H5" i="10" s="1"/>
  <c r="D93" i="10"/>
  <c r="L93" i="10" s="1"/>
  <c r="D90" i="10"/>
  <c r="L90" i="10" s="1"/>
  <c r="D952" i="10"/>
  <c r="A93" i="10" l="1"/>
  <c r="L84" i="10"/>
  <c r="A90" i="10"/>
  <c r="L81" i="10"/>
  <c r="J93" i="10"/>
  <c r="B93" i="10"/>
  <c r="D89" i="10"/>
  <c r="L89" i="10" s="1"/>
  <c r="B90" i="10"/>
  <c r="I93" i="10"/>
  <c r="J90" i="10"/>
  <c r="I90" i="10"/>
  <c r="K93" i="10"/>
  <c r="K90" i="10"/>
  <c r="A89" i="10" l="1"/>
  <c r="L10" i="10"/>
  <c r="I89" i="10"/>
  <c r="K89" i="10"/>
  <c r="J89" i="10"/>
  <c r="D88" i="10"/>
  <c r="L88" i="10" s="1"/>
  <c r="B89" i="10"/>
  <c r="A88" i="10" l="1"/>
  <c r="L106" i="10"/>
  <c r="D87" i="10"/>
  <c r="L87" i="10" s="1"/>
  <c r="B88" i="10"/>
  <c r="K88" i="10"/>
  <c r="J88" i="10"/>
  <c r="I88" i="10"/>
  <c r="A73" i="11"/>
  <c r="A70" i="11"/>
  <c r="A87" i="10" l="1"/>
  <c r="H32" i="11" s="1"/>
  <c r="L50" i="10"/>
  <c r="I87" i="10"/>
  <c r="B87" i="10"/>
  <c r="K87" i="10"/>
  <c r="J87" i="10"/>
  <c r="V64" i="10"/>
  <c r="J32" i="37" l="1"/>
  <c r="G30" i="37"/>
  <c r="I30" i="37"/>
  <c r="J54" i="37"/>
  <c r="H54" i="37"/>
  <c r="H30" i="37"/>
  <c r="J56" i="37"/>
  <c r="H42" i="37"/>
  <c r="I54" i="37"/>
  <c r="J32" i="11"/>
  <c r="J30" i="37"/>
  <c r="H56" i="37"/>
  <c r="G54" i="37"/>
  <c r="I42" i="37"/>
  <c r="H32" i="37"/>
  <c r="H44" i="37"/>
  <c r="G42" i="37"/>
  <c r="J44" i="37"/>
  <c r="J42" i="37"/>
  <c r="C47" i="11" l="1"/>
  <c r="C35" i="11"/>
  <c r="J44" i="11" l="1"/>
  <c r="H44" i="11"/>
  <c r="O44" i="11"/>
  <c r="H56" i="11"/>
  <c r="J56" i="11"/>
  <c r="O56" i="11"/>
  <c r="B42" i="11"/>
  <c r="B54" i="11"/>
  <c r="D47" i="11"/>
  <c r="D35" i="11"/>
  <c r="F17" i="11"/>
  <c r="A42" i="11" l="1"/>
  <c r="A54" i="11"/>
  <c r="D27" i="11"/>
  <c r="E27" i="11" s="1"/>
  <c r="I25" i="11" l="1"/>
  <c r="F27" i="11" l="1"/>
  <c r="F51" i="11" l="1"/>
  <c r="F39" i="11"/>
  <c r="D51" i="11" l="1"/>
  <c r="D39" i="11"/>
  <c r="E39" i="11" l="1"/>
  <c r="E51" i="11" l="1"/>
  <c r="I50" i="11" l="1"/>
  <c r="I37" i="11"/>
  <c r="U3" i="13" l="1"/>
  <c r="U4" i="13"/>
  <c r="U5" i="13"/>
  <c r="U6" i="13"/>
  <c r="U7" i="13"/>
  <c r="U8" i="13"/>
  <c r="U9" i="13"/>
  <c r="U10" i="13"/>
  <c r="U11" i="13"/>
  <c r="U12" i="13"/>
  <c r="U13" i="13"/>
  <c r="U14" i="13"/>
  <c r="U15" i="13"/>
  <c r="U16" i="13"/>
  <c r="U17" i="13"/>
  <c r="U18" i="13"/>
  <c r="U19" i="13"/>
  <c r="U20" i="13"/>
  <c r="U21" i="13"/>
  <c r="U22" i="13"/>
  <c r="U23" i="13"/>
  <c r="U24" i="13"/>
  <c r="U25" i="13"/>
  <c r="U26" i="13"/>
  <c r="U27" i="13"/>
  <c r="U28" i="13"/>
  <c r="U29" i="13"/>
  <c r="U30" i="13"/>
  <c r="U31" i="13"/>
  <c r="U32" i="13"/>
  <c r="U33" i="13"/>
  <c r="U34" i="13"/>
  <c r="U35" i="13"/>
  <c r="U36" i="13"/>
  <c r="U37" i="13"/>
  <c r="U38" i="13"/>
  <c r="U39" i="13"/>
  <c r="U40" i="13"/>
  <c r="U41" i="13"/>
  <c r="U42" i="13"/>
  <c r="U43" i="13"/>
  <c r="U44" i="13"/>
  <c r="U45" i="13"/>
  <c r="U46" i="13"/>
  <c r="U47" i="13"/>
  <c r="U48" i="13"/>
  <c r="U49" i="13"/>
  <c r="U50" i="13"/>
  <c r="U51" i="13"/>
  <c r="U52" i="13"/>
  <c r="U53" i="13"/>
  <c r="U54" i="13"/>
  <c r="U55" i="13"/>
  <c r="U56" i="13"/>
  <c r="U57" i="13"/>
  <c r="U58" i="13"/>
  <c r="U59" i="13"/>
  <c r="U60" i="13"/>
  <c r="U61" i="13"/>
  <c r="U62" i="13"/>
  <c r="U63" i="13"/>
  <c r="U64" i="13"/>
  <c r="U65" i="13"/>
  <c r="U66" i="13"/>
  <c r="U67" i="13"/>
  <c r="U68" i="13"/>
  <c r="U69" i="13"/>
  <c r="U70" i="13"/>
  <c r="U71" i="13"/>
  <c r="U72" i="13"/>
  <c r="U73" i="13"/>
  <c r="U74" i="13"/>
  <c r="U75" i="13"/>
  <c r="U76" i="13"/>
  <c r="U77" i="13"/>
  <c r="U78" i="13"/>
  <c r="U79" i="13"/>
  <c r="U80" i="13"/>
  <c r="U81" i="13"/>
  <c r="U82" i="13"/>
  <c r="U83" i="13"/>
  <c r="U84" i="13"/>
  <c r="U85" i="13"/>
  <c r="U86" i="13"/>
  <c r="U87" i="13"/>
  <c r="U88" i="13"/>
  <c r="U89" i="13"/>
  <c r="U90" i="13"/>
  <c r="U91" i="13"/>
  <c r="U92" i="13"/>
  <c r="U93" i="13"/>
  <c r="U94" i="13"/>
  <c r="U95" i="13"/>
  <c r="U96" i="13"/>
  <c r="U97" i="13"/>
  <c r="U98" i="13"/>
  <c r="U99" i="13"/>
  <c r="U100" i="13"/>
  <c r="U101" i="13"/>
  <c r="U102" i="13"/>
  <c r="U103" i="13"/>
  <c r="U104" i="13"/>
  <c r="U105" i="13"/>
  <c r="U106" i="13"/>
  <c r="U107" i="13"/>
  <c r="U108" i="13"/>
  <c r="U109" i="13"/>
  <c r="U110" i="13"/>
  <c r="U111" i="13"/>
  <c r="U112" i="13"/>
  <c r="U113" i="13"/>
  <c r="U114" i="13"/>
  <c r="U115" i="13"/>
  <c r="U116" i="13"/>
  <c r="U117" i="13"/>
  <c r="U118" i="13"/>
  <c r="U119" i="13"/>
  <c r="U120" i="13"/>
  <c r="U121" i="13"/>
  <c r="U122" i="13"/>
  <c r="U123" i="13"/>
  <c r="U124" i="13"/>
  <c r="U125" i="13"/>
  <c r="U126" i="13"/>
  <c r="U127" i="13"/>
  <c r="U128" i="13"/>
  <c r="U129" i="13"/>
  <c r="U130" i="13"/>
  <c r="U131" i="13"/>
  <c r="U132" i="13"/>
  <c r="U133" i="13"/>
  <c r="U134" i="13"/>
  <c r="U135" i="13"/>
  <c r="U136" i="13"/>
  <c r="U137" i="13"/>
  <c r="U138" i="13"/>
  <c r="U139" i="13"/>
  <c r="U140" i="13"/>
  <c r="U141" i="13"/>
  <c r="U142" i="13"/>
  <c r="U143" i="13"/>
  <c r="U144" i="13"/>
  <c r="U145" i="13"/>
  <c r="U146" i="13"/>
  <c r="U147" i="13"/>
  <c r="U148" i="13"/>
  <c r="U149" i="13"/>
  <c r="U150" i="13"/>
  <c r="U151" i="13"/>
  <c r="U152" i="13"/>
  <c r="U153" i="13"/>
  <c r="U154" i="13"/>
  <c r="U155" i="13"/>
  <c r="U156" i="13"/>
  <c r="U157" i="13"/>
  <c r="U158" i="13"/>
  <c r="U159" i="13"/>
  <c r="U160" i="13"/>
  <c r="U161" i="13"/>
  <c r="U162" i="13"/>
  <c r="U163" i="13"/>
  <c r="U164" i="13"/>
  <c r="U165" i="13"/>
  <c r="U166" i="13"/>
  <c r="U167" i="13"/>
  <c r="U168" i="13"/>
  <c r="U169" i="13"/>
  <c r="U170" i="13"/>
  <c r="U171" i="13"/>
  <c r="U172" i="13"/>
  <c r="U173" i="13"/>
  <c r="U174" i="13"/>
  <c r="U175" i="13"/>
  <c r="U176" i="13"/>
  <c r="U177" i="13"/>
  <c r="U178" i="13"/>
  <c r="U179" i="13"/>
  <c r="U180" i="13"/>
  <c r="U181" i="13"/>
  <c r="U182" i="13"/>
  <c r="U183" i="13"/>
  <c r="U184" i="13"/>
  <c r="U185" i="13"/>
  <c r="U186" i="13"/>
  <c r="U187" i="13"/>
  <c r="U188" i="13"/>
  <c r="U189" i="13"/>
  <c r="U190" i="13"/>
  <c r="U191" i="13"/>
  <c r="U192" i="13"/>
  <c r="U193" i="13"/>
  <c r="U194" i="13"/>
  <c r="U195" i="13"/>
  <c r="U196" i="13"/>
  <c r="U197" i="13"/>
  <c r="U198" i="13"/>
  <c r="U199" i="13"/>
  <c r="U200" i="13"/>
  <c r="U201" i="13"/>
  <c r="U202" i="13"/>
  <c r="U203" i="13"/>
  <c r="U204" i="13"/>
  <c r="U205" i="13"/>
  <c r="U206" i="13"/>
  <c r="U207" i="13"/>
  <c r="U208" i="13"/>
  <c r="U209" i="13"/>
  <c r="U210" i="13"/>
  <c r="U211" i="13"/>
  <c r="U212" i="13"/>
  <c r="U213" i="13"/>
  <c r="U214" i="13"/>
  <c r="U215" i="13"/>
  <c r="U216" i="13"/>
  <c r="U217" i="13"/>
  <c r="U218" i="13"/>
  <c r="U219" i="13"/>
  <c r="U220" i="13"/>
  <c r="U221" i="13"/>
  <c r="U222" i="13"/>
  <c r="U223" i="13"/>
  <c r="U224" i="13"/>
  <c r="U225" i="13"/>
  <c r="U226" i="13"/>
  <c r="U227" i="13"/>
  <c r="U228" i="13"/>
  <c r="U229" i="13"/>
  <c r="U230" i="13"/>
  <c r="U231" i="13"/>
  <c r="U232" i="13"/>
  <c r="U233" i="13"/>
  <c r="U234" i="13"/>
  <c r="U235" i="13"/>
  <c r="U236" i="13"/>
  <c r="U237" i="13"/>
  <c r="U238" i="13"/>
  <c r="U239" i="13"/>
  <c r="U240" i="13"/>
  <c r="U241" i="13"/>
  <c r="U242" i="13"/>
  <c r="U243" i="13"/>
  <c r="U244" i="13"/>
  <c r="U245" i="13"/>
  <c r="U246" i="13"/>
  <c r="U247" i="13"/>
  <c r="U248" i="13"/>
  <c r="U249" i="13"/>
  <c r="U250" i="13"/>
  <c r="U251" i="13"/>
  <c r="U252" i="13"/>
  <c r="U253" i="13"/>
  <c r="U254" i="13"/>
  <c r="U255" i="13"/>
  <c r="U256" i="13"/>
  <c r="U257" i="13"/>
  <c r="U258" i="13"/>
  <c r="U259" i="13"/>
  <c r="U260" i="13"/>
  <c r="U261" i="13"/>
  <c r="U262" i="13"/>
  <c r="U263" i="13"/>
  <c r="U264" i="13"/>
  <c r="U265" i="13"/>
  <c r="U266" i="13"/>
  <c r="U267" i="13"/>
  <c r="U268" i="13"/>
  <c r="U269" i="13"/>
  <c r="U270" i="13"/>
  <c r="U271" i="13"/>
  <c r="U272" i="13"/>
  <c r="U273" i="13"/>
  <c r="U274" i="13"/>
  <c r="U275" i="13"/>
  <c r="U276" i="13"/>
  <c r="U277" i="13"/>
  <c r="U278" i="13"/>
  <c r="U279" i="13"/>
  <c r="U280" i="13"/>
  <c r="U281" i="13"/>
  <c r="U282" i="13"/>
  <c r="U283" i="13"/>
  <c r="U284" i="13"/>
  <c r="U285" i="13"/>
  <c r="U286" i="13"/>
  <c r="U287" i="13"/>
  <c r="U288" i="13"/>
  <c r="U289" i="13"/>
  <c r="U290" i="13"/>
  <c r="U291" i="13"/>
  <c r="U292" i="13"/>
  <c r="U293" i="13"/>
  <c r="U294" i="13"/>
  <c r="U295" i="13"/>
  <c r="U296" i="13"/>
  <c r="U297" i="13"/>
  <c r="U298" i="13"/>
  <c r="U299" i="13"/>
  <c r="U300" i="13"/>
  <c r="U301" i="13"/>
  <c r="U302" i="13"/>
  <c r="U303" i="13"/>
  <c r="U304" i="13"/>
  <c r="U305" i="13"/>
  <c r="U306" i="13"/>
  <c r="U307" i="13"/>
  <c r="U308" i="13"/>
  <c r="U309" i="13"/>
  <c r="U310" i="13"/>
  <c r="U311" i="13"/>
  <c r="U312" i="13"/>
  <c r="U313" i="13"/>
  <c r="U314" i="13"/>
  <c r="U315" i="13"/>
  <c r="U316" i="13"/>
  <c r="U317" i="13"/>
  <c r="U318" i="13"/>
  <c r="U319" i="13"/>
  <c r="U320" i="13"/>
  <c r="U321" i="13"/>
  <c r="U322" i="13"/>
  <c r="U323" i="13"/>
  <c r="U324" i="13"/>
  <c r="U325" i="13"/>
  <c r="U326" i="13"/>
  <c r="U327" i="13"/>
  <c r="U328" i="13"/>
  <c r="U329" i="13"/>
  <c r="U330" i="13"/>
  <c r="U331" i="13"/>
  <c r="U332" i="13"/>
  <c r="U333" i="13"/>
  <c r="U334" i="13"/>
  <c r="U335" i="13"/>
  <c r="U336" i="13"/>
  <c r="U337" i="13"/>
  <c r="U338" i="13"/>
  <c r="U339" i="13"/>
  <c r="U340" i="13"/>
  <c r="U341" i="13"/>
  <c r="U342" i="13"/>
  <c r="U343" i="13"/>
  <c r="U344" i="13"/>
  <c r="U345" i="13"/>
  <c r="U346" i="13"/>
  <c r="U347" i="13"/>
  <c r="U348" i="13"/>
  <c r="U349" i="13"/>
  <c r="U350" i="13"/>
  <c r="U351" i="13"/>
  <c r="U352" i="13"/>
  <c r="U353" i="13"/>
  <c r="U354" i="13"/>
  <c r="U355" i="13"/>
  <c r="U356" i="13"/>
  <c r="U357" i="13"/>
  <c r="U358" i="13"/>
  <c r="U359" i="13"/>
  <c r="U360" i="13"/>
  <c r="U361" i="13"/>
  <c r="U362" i="13"/>
  <c r="U363" i="13"/>
  <c r="U364" i="13"/>
  <c r="U365" i="13"/>
  <c r="U366" i="13"/>
  <c r="U367" i="13"/>
  <c r="U368" i="13"/>
  <c r="U369" i="13"/>
  <c r="U370" i="13"/>
  <c r="U371" i="13"/>
  <c r="U372" i="13"/>
  <c r="U373" i="13"/>
  <c r="U374" i="13"/>
  <c r="U375" i="13"/>
  <c r="U376" i="13"/>
  <c r="U377" i="13"/>
  <c r="U378" i="13"/>
  <c r="U379" i="13"/>
  <c r="U380" i="13"/>
  <c r="U381" i="13"/>
  <c r="U382" i="13"/>
  <c r="U383" i="13"/>
  <c r="U384" i="13"/>
  <c r="U385" i="13"/>
  <c r="U386" i="13"/>
  <c r="U387" i="13"/>
  <c r="U388" i="13"/>
  <c r="U389" i="13"/>
  <c r="U390" i="13"/>
  <c r="U391" i="13"/>
  <c r="U392" i="13"/>
  <c r="U393" i="13"/>
  <c r="U394" i="13"/>
  <c r="U395" i="13"/>
  <c r="U396" i="13"/>
  <c r="U397" i="13"/>
  <c r="U398" i="13"/>
  <c r="U399" i="13"/>
  <c r="U400" i="13"/>
  <c r="U401" i="13"/>
  <c r="U402" i="13"/>
  <c r="U403" i="13"/>
  <c r="U404" i="13"/>
  <c r="U405" i="13"/>
  <c r="U406" i="13"/>
  <c r="U407" i="13"/>
  <c r="U408" i="13"/>
  <c r="U409" i="13"/>
  <c r="U410" i="13"/>
  <c r="U411" i="13"/>
  <c r="U412" i="13"/>
  <c r="U413" i="13"/>
  <c r="U414" i="13"/>
  <c r="U415" i="13"/>
  <c r="U416" i="13"/>
  <c r="U417" i="13"/>
  <c r="U418" i="13"/>
  <c r="U419" i="13"/>
  <c r="U420" i="13"/>
  <c r="U421" i="13"/>
  <c r="U422" i="13"/>
  <c r="U423" i="13"/>
  <c r="U424" i="13"/>
  <c r="U425" i="13"/>
  <c r="U426" i="13"/>
  <c r="U427" i="13"/>
  <c r="U428" i="13"/>
  <c r="U429" i="13"/>
  <c r="U430" i="13"/>
  <c r="U431" i="13"/>
  <c r="U432" i="13"/>
  <c r="U433" i="13"/>
  <c r="U434" i="13"/>
  <c r="U435" i="13"/>
  <c r="U436" i="13"/>
  <c r="U437" i="13"/>
  <c r="U438" i="13"/>
  <c r="U439" i="13"/>
  <c r="U440" i="13"/>
  <c r="U441" i="13"/>
  <c r="U442" i="13"/>
  <c r="U443" i="13"/>
  <c r="U444" i="13"/>
  <c r="U445" i="13"/>
  <c r="U446" i="13"/>
  <c r="U447" i="13"/>
  <c r="U448" i="13"/>
  <c r="U449" i="13"/>
  <c r="U450" i="13"/>
  <c r="U451" i="13"/>
  <c r="U452" i="13"/>
  <c r="U453" i="13"/>
  <c r="U454" i="13"/>
  <c r="U455" i="13"/>
  <c r="U456" i="13"/>
  <c r="U457" i="13"/>
  <c r="U458" i="13"/>
  <c r="U459" i="13"/>
  <c r="U460" i="13"/>
  <c r="U461" i="13"/>
  <c r="U462" i="13"/>
  <c r="U463" i="13"/>
  <c r="U464" i="13"/>
  <c r="U465" i="13"/>
  <c r="U466" i="13"/>
  <c r="U467" i="13"/>
  <c r="U468" i="13"/>
  <c r="U469" i="13"/>
  <c r="U470" i="13"/>
  <c r="U471" i="13"/>
  <c r="U472" i="13"/>
  <c r="U473" i="13"/>
  <c r="U474" i="13"/>
  <c r="U475" i="13"/>
  <c r="U476" i="13"/>
  <c r="U477" i="13"/>
  <c r="U478" i="13"/>
  <c r="U479" i="13"/>
  <c r="U480" i="13"/>
  <c r="U481" i="13"/>
  <c r="U482" i="13"/>
  <c r="U483" i="13"/>
  <c r="U484" i="13"/>
  <c r="U485" i="13"/>
  <c r="U486" i="13"/>
  <c r="U487" i="13"/>
  <c r="U488" i="13"/>
  <c r="U489" i="13"/>
  <c r="U490" i="13"/>
  <c r="U491" i="13"/>
  <c r="U492" i="13"/>
  <c r="U493" i="13"/>
  <c r="U494" i="13"/>
  <c r="U495" i="13"/>
  <c r="U496" i="13"/>
  <c r="U497" i="13"/>
  <c r="U498" i="13"/>
  <c r="U499" i="13"/>
  <c r="U500" i="13"/>
  <c r="U501" i="13"/>
  <c r="U502" i="13"/>
  <c r="U503" i="13"/>
  <c r="U504" i="13"/>
  <c r="U505" i="13"/>
  <c r="U506" i="13"/>
  <c r="U507" i="13"/>
  <c r="U508" i="13"/>
  <c r="U509" i="13"/>
  <c r="U510" i="13"/>
  <c r="U511" i="13"/>
  <c r="U512" i="13"/>
  <c r="U513" i="13"/>
  <c r="U514" i="13"/>
  <c r="U515" i="13"/>
  <c r="U516" i="13"/>
  <c r="U517" i="13"/>
  <c r="U518" i="13"/>
  <c r="U519" i="13"/>
  <c r="U520" i="13"/>
  <c r="U521" i="13"/>
  <c r="U522" i="13"/>
  <c r="U523" i="13"/>
  <c r="U524" i="13"/>
  <c r="U525" i="13"/>
  <c r="U526" i="13"/>
  <c r="U527" i="13"/>
  <c r="U528" i="13"/>
  <c r="U529" i="13"/>
  <c r="U530" i="13"/>
  <c r="U531" i="13"/>
  <c r="U532" i="13"/>
  <c r="U533" i="13"/>
  <c r="U534" i="13"/>
  <c r="U535" i="13"/>
  <c r="U536" i="13"/>
  <c r="U537" i="13"/>
  <c r="U538" i="13"/>
  <c r="U539" i="13"/>
  <c r="U540" i="13"/>
  <c r="U541" i="13"/>
  <c r="U542" i="13"/>
  <c r="U543" i="13"/>
  <c r="U544" i="13"/>
  <c r="U545" i="13"/>
  <c r="U546" i="13"/>
  <c r="U547" i="13"/>
  <c r="U548" i="13"/>
  <c r="U549" i="13"/>
  <c r="U550" i="13"/>
  <c r="U551" i="13"/>
  <c r="U552" i="13"/>
  <c r="U553" i="13"/>
  <c r="U554" i="13"/>
  <c r="U555" i="13"/>
  <c r="U556" i="13"/>
  <c r="U557" i="13"/>
  <c r="U558" i="13"/>
  <c r="U559" i="13"/>
  <c r="U560" i="13"/>
  <c r="U561" i="13"/>
  <c r="U562" i="13"/>
  <c r="U563" i="13"/>
  <c r="U564" i="13"/>
  <c r="U565" i="13"/>
  <c r="U566" i="13"/>
  <c r="U567" i="13"/>
  <c r="U568" i="13"/>
  <c r="U569" i="13"/>
  <c r="U570" i="13"/>
  <c r="U571" i="13"/>
  <c r="U572" i="13"/>
  <c r="U573" i="13"/>
  <c r="U574" i="13"/>
  <c r="U575" i="13"/>
  <c r="U576" i="13"/>
  <c r="U577" i="13"/>
  <c r="U578" i="13"/>
  <c r="U579" i="13"/>
  <c r="U580" i="13"/>
  <c r="U581" i="13"/>
  <c r="U582" i="13"/>
  <c r="U583" i="13"/>
  <c r="U584" i="13"/>
  <c r="U585" i="13"/>
  <c r="U586" i="13"/>
  <c r="U587" i="13"/>
  <c r="U588" i="13"/>
  <c r="U589" i="13"/>
  <c r="U590" i="13"/>
  <c r="U591" i="13"/>
  <c r="U592" i="13"/>
  <c r="U593" i="13"/>
  <c r="U594" i="13"/>
  <c r="U595" i="13"/>
  <c r="U596" i="13"/>
  <c r="U597" i="13"/>
  <c r="U598" i="13"/>
  <c r="U599" i="13"/>
  <c r="U600" i="13"/>
  <c r="U601" i="13"/>
  <c r="U602" i="13"/>
  <c r="U603" i="13"/>
  <c r="U604" i="13"/>
  <c r="U605" i="13"/>
  <c r="U606" i="13"/>
  <c r="U607" i="13"/>
  <c r="U608" i="13"/>
  <c r="U609" i="13"/>
  <c r="U610" i="13"/>
  <c r="U611" i="13"/>
  <c r="U612" i="13"/>
  <c r="U613" i="13"/>
  <c r="U614" i="13"/>
  <c r="U615" i="13"/>
  <c r="U616" i="13"/>
  <c r="U617" i="13"/>
  <c r="U618" i="13"/>
  <c r="U619" i="13"/>
  <c r="U620" i="13"/>
  <c r="U621" i="13"/>
  <c r="U622" i="13"/>
  <c r="U623" i="13"/>
  <c r="U624" i="13"/>
  <c r="U625" i="13"/>
  <c r="U626" i="13"/>
  <c r="U627" i="13"/>
  <c r="U628" i="13"/>
  <c r="U629" i="13"/>
  <c r="U630" i="13"/>
  <c r="U631" i="13"/>
  <c r="U632" i="13"/>
  <c r="U633" i="13"/>
  <c r="U634" i="13"/>
  <c r="U635" i="13"/>
  <c r="U636" i="13"/>
  <c r="U637" i="13"/>
  <c r="U638" i="13"/>
  <c r="U639" i="13"/>
  <c r="U640" i="13"/>
  <c r="U641" i="13"/>
  <c r="U642" i="13"/>
  <c r="U643" i="13"/>
  <c r="U644" i="13"/>
  <c r="U645" i="13"/>
  <c r="U646" i="13"/>
  <c r="U647" i="13"/>
  <c r="U648" i="13"/>
  <c r="U649" i="13"/>
  <c r="U650" i="13"/>
  <c r="U651" i="13"/>
  <c r="U652" i="13"/>
  <c r="U653" i="13"/>
  <c r="U654" i="13"/>
  <c r="U655" i="13"/>
  <c r="U656" i="13"/>
  <c r="U657" i="13"/>
  <c r="U658" i="13"/>
  <c r="U659" i="13"/>
  <c r="U660" i="13"/>
  <c r="U661" i="13"/>
  <c r="U662" i="13"/>
  <c r="U663" i="13"/>
  <c r="U664" i="13"/>
  <c r="U665" i="13"/>
  <c r="U666" i="13"/>
  <c r="U667" i="13"/>
  <c r="U668" i="13"/>
  <c r="U669" i="13"/>
  <c r="U670" i="13"/>
  <c r="U671" i="13"/>
  <c r="U672" i="13"/>
  <c r="U673" i="13"/>
  <c r="U674" i="13"/>
  <c r="U675" i="13"/>
  <c r="U676" i="13"/>
  <c r="U677" i="13"/>
  <c r="U678" i="13"/>
  <c r="U679" i="13"/>
  <c r="U680" i="13"/>
  <c r="U681" i="13"/>
  <c r="U682" i="13"/>
  <c r="U683" i="13"/>
  <c r="U684" i="13"/>
  <c r="U685" i="13"/>
  <c r="U686" i="13"/>
  <c r="U687" i="13"/>
  <c r="U688" i="13"/>
  <c r="U689" i="13"/>
  <c r="U690" i="13"/>
  <c r="U691" i="13"/>
  <c r="U692" i="13"/>
  <c r="U693" i="13"/>
  <c r="U694" i="13"/>
  <c r="U695" i="13"/>
  <c r="U696" i="13"/>
  <c r="U697" i="13"/>
  <c r="U698" i="13"/>
  <c r="U699" i="13"/>
  <c r="U700" i="13"/>
  <c r="U701" i="13"/>
  <c r="U702" i="13"/>
  <c r="U703" i="13"/>
  <c r="U704" i="13"/>
  <c r="U705" i="13"/>
  <c r="U706" i="13"/>
  <c r="U707" i="13"/>
  <c r="U708" i="13"/>
  <c r="U709" i="13"/>
  <c r="U710" i="13"/>
  <c r="U711" i="13"/>
  <c r="U712" i="13"/>
  <c r="U713" i="13"/>
  <c r="U714" i="13"/>
  <c r="U715" i="13"/>
  <c r="U716" i="13"/>
  <c r="U717" i="13"/>
  <c r="U718" i="13"/>
  <c r="U719" i="13"/>
  <c r="U720" i="13"/>
  <c r="U721" i="13"/>
  <c r="U722" i="13"/>
  <c r="U723" i="13"/>
  <c r="U724" i="13"/>
  <c r="U725" i="13"/>
  <c r="U726" i="13"/>
  <c r="U727" i="13"/>
  <c r="U728" i="13"/>
  <c r="U729" i="13"/>
  <c r="U730" i="13"/>
  <c r="U731" i="13"/>
  <c r="U732" i="13"/>
  <c r="U733" i="13"/>
  <c r="U734" i="13"/>
  <c r="U735" i="13"/>
  <c r="U736" i="13"/>
  <c r="U737" i="13"/>
  <c r="U738" i="13"/>
  <c r="U739" i="13"/>
  <c r="U740" i="13"/>
  <c r="U741" i="13"/>
  <c r="U742" i="13"/>
  <c r="U743" i="13"/>
  <c r="U744" i="13"/>
  <c r="U745" i="13"/>
  <c r="U746" i="13"/>
  <c r="U747" i="13"/>
  <c r="U748" i="13"/>
  <c r="U749" i="13"/>
  <c r="U750" i="13"/>
  <c r="U751" i="13"/>
  <c r="U752" i="13"/>
  <c r="U753" i="13"/>
  <c r="U754" i="13"/>
  <c r="U755" i="13"/>
  <c r="U756" i="13"/>
  <c r="U757" i="13"/>
  <c r="U758" i="13"/>
  <c r="U759" i="13"/>
  <c r="U760" i="13"/>
  <c r="U761" i="13"/>
  <c r="U762" i="13"/>
  <c r="U763" i="13"/>
  <c r="U764" i="13"/>
  <c r="U765" i="13"/>
  <c r="U766" i="13"/>
  <c r="U767" i="13"/>
  <c r="U768" i="13"/>
  <c r="U769" i="13"/>
  <c r="U770" i="13"/>
  <c r="U771" i="13"/>
  <c r="U772" i="13"/>
  <c r="U773" i="13"/>
  <c r="U774" i="13"/>
  <c r="U775" i="13"/>
  <c r="U776" i="13"/>
  <c r="U777" i="13"/>
  <c r="U778" i="13"/>
  <c r="U779" i="13"/>
  <c r="U780" i="13"/>
  <c r="U781" i="13"/>
  <c r="U782" i="13"/>
  <c r="U783" i="13"/>
  <c r="U784" i="13"/>
  <c r="U785" i="13"/>
  <c r="U786" i="13"/>
  <c r="U787" i="13"/>
  <c r="U788" i="13"/>
  <c r="U789" i="13"/>
  <c r="U790" i="13"/>
  <c r="U791" i="13"/>
  <c r="U792" i="13"/>
  <c r="U793" i="13"/>
  <c r="U794" i="13"/>
  <c r="U795" i="13"/>
  <c r="U796" i="13"/>
  <c r="U797" i="13"/>
  <c r="U798" i="13"/>
  <c r="U799" i="13"/>
  <c r="U800" i="13"/>
  <c r="U801" i="13"/>
  <c r="U802" i="13"/>
  <c r="U803" i="13"/>
  <c r="U804" i="13"/>
  <c r="U805" i="13"/>
  <c r="U806" i="13"/>
  <c r="U807" i="13"/>
  <c r="U808" i="13"/>
  <c r="U809" i="13"/>
  <c r="U810" i="13"/>
  <c r="U811" i="13"/>
  <c r="U812" i="13"/>
  <c r="U813" i="13"/>
  <c r="U814" i="13"/>
  <c r="U815" i="13"/>
  <c r="U816" i="13"/>
  <c r="U817" i="13"/>
  <c r="U818" i="13"/>
  <c r="U819" i="13"/>
  <c r="U820" i="13"/>
  <c r="U821" i="13"/>
  <c r="U822" i="13"/>
  <c r="U823" i="13"/>
  <c r="U824" i="13"/>
  <c r="U825" i="13"/>
  <c r="U826" i="13"/>
  <c r="U827" i="13"/>
  <c r="U828" i="13"/>
  <c r="U829" i="13"/>
  <c r="U830" i="13"/>
  <c r="U831" i="13"/>
  <c r="U832" i="13"/>
  <c r="U833" i="13"/>
  <c r="U834" i="13"/>
  <c r="U835" i="13"/>
  <c r="U836" i="13"/>
  <c r="U837" i="13"/>
  <c r="U838" i="13"/>
  <c r="U839" i="13"/>
  <c r="U840" i="13"/>
  <c r="U841" i="13"/>
  <c r="U842" i="13"/>
  <c r="U843" i="13"/>
  <c r="U844" i="13"/>
  <c r="U845" i="13"/>
  <c r="U846" i="13"/>
  <c r="U847" i="13"/>
  <c r="U848" i="13"/>
  <c r="U849" i="13"/>
  <c r="U850" i="13"/>
  <c r="U851" i="13"/>
  <c r="U852" i="13"/>
  <c r="U853" i="13"/>
  <c r="U854" i="13"/>
  <c r="U855" i="13"/>
  <c r="U856" i="13"/>
  <c r="U857" i="13"/>
  <c r="U858" i="13"/>
  <c r="U859" i="13"/>
  <c r="U860" i="13"/>
  <c r="U861" i="13"/>
  <c r="U862" i="13"/>
  <c r="U863" i="13"/>
  <c r="U864" i="13"/>
  <c r="U865" i="13"/>
  <c r="U866" i="13"/>
  <c r="U867" i="13"/>
  <c r="U868" i="13"/>
  <c r="U869" i="13"/>
  <c r="U870" i="13"/>
  <c r="U871" i="13"/>
  <c r="U872" i="13"/>
  <c r="U873" i="13"/>
  <c r="U874" i="13"/>
  <c r="U875" i="13"/>
  <c r="U876" i="13"/>
  <c r="U877" i="13"/>
  <c r="U878" i="13"/>
  <c r="U879" i="13"/>
  <c r="U880" i="13"/>
  <c r="U881" i="13"/>
  <c r="U882" i="13"/>
  <c r="U883" i="13"/>
  <c r="U884" i="13"/>
  <c r="U885" i="13"/>
  <c r="U886" i="13"/>
  <c r="U887" i="13"/>
  <c r="U888" i="13"/>
  <c r="U889" i="13"/>
  <c r="U890" i="13"/>
  <c r="U891" i="13"/>
  <c r="U892" i="13"/>
  <c r="U893" i="13"/>
  <c r="U894" i="13"/>
  <c r="U895" i="13"/>
  <c r="U896" i="13"/>
  <c r="U897" i="13"/>
  <c r="U898" i="13"/>
  <c r="U899" i="13"/>
  <c r="U900" i="13"/>
  <c r="U901" i="13"/>
  <c r="U2" i="13"/>
  <c r="AD3" i="10"/>
  <c r="AD4" i="10"/>
  <c r="AD6" i="10"/>
  <c r="AD7" i="10"/>
  <c r="AD9" i="10"/>
  <c r="AD10" i="10"/>
  <c r="AD11" i="10"/>
  <c r="AD12" i="10"/>
  <c r="AE12" i="10" s="1"/>
  <c r="AF12" i="10" s="1"/>
  <c r="AD13" i="10"/>
  <c r="AD14" i="10"/>
  <c r="AD15" i="10"/>
  <c r="AD17" i="10"/>
  <c r="AD19" i="10"/>
  <c r="AD20" i="10"/>
  <c r="AD24" i="10"/>
  <c r="AD25" i="10"/>
  <c r="AD26" i="10"/>
  <c r="AD28" i="10"/>
  <c r="AD30" i="10"/>
  <c r="AD31" i="10"/>
  <c r="AD32" i="10"/>
  <c r="AD33" i="10"/>
  <c r="AD35" i="10"/>
  <c r="AD36" i="10"/>
  <c r="AD37" i="10"/>
  <c r="AD38" i="10"/>
  <c r="AD39" i="10"/>
  <c r="AD42" i="10"/>
  <c r="AD43" i="10"/>
  <c r="AD44" i="10"/>
  <c r="AD45" i="10"/>
  <c r="AD46" i="10"/>
  <c r="AD47" i="10"/>
  <c r="AD48" i="10"/>
  <c r="AD49" i="10"/>
  <c r="AD50" i="10"/>
  <c r="AD52" i="10"/>
  <c r="AD53" i="10"/>
  <c r="AD54" i="10"/>
  <c r="AD56" i="10"/>
  <c r="AD57" i="10"/>
  <c r="AD58" i="10"/>
  <c r="AD60" i="10"/>
  <c r="AD61" i="10"/>
  <c r="AD63" i="10"/>
  <c r="AD64" i="10"/>
  <c r="AD66" i="10"/>
  <c r="AD67" i="10"/>
  <c r="AD68" i="10"/>
  <c r="AD71" i="10"/>
  <c r="AD72" i="10"/>
  <c r="AD73" i="10"/>
  <c r="AD76" i="10"/>
  <c r="AD78" i="10"/>
  <c r="AD80" i="10"/>
  <c r="AD81" i="10"/>
  <c r="AD82" i="10"/>
  <c r="AD83" i="10"/>
  <c r="AD84" i="10"/>
  <c r="AD85" i="10"/>
  <c r="AD86" i="10"/>
  <c r="AD91" i="10"/>
  <c r="AD92" i="10"/>
  <c r="AD94" i="10"/>
  <c r="AD95" i="10"/>
  <c r="AD96" i="10"/>
  <c r="AD97" i="10"/>
  <c r="AD98" i="10"/>
  <c r="AD99" i="10"/>
  <c r="AD101" i="10"/>
  <c r="AD102" i="10"/>
  <c r="AD104" i="10"/>
  <c r="AD105" i="10"/>
  <c r="AD106" i="10"/>
  <c r="AD107" i="10"/>
  <c r="AD108" i="10"/>
  <c r="AD109" i="10"/>
  <c r="AD110" i="10"/>
  <c r="AD111" i="10"/>
  <c r="AD112" i="10"/>
  <c r="AD116" i="10"/>
  <c r="AD118" i="10"/>
  <c r="AD119" i="10"/>
  <c r="AD120" i="10"/>
  <c r="AD121" i="10"/>
  <c r="AD122" i="10"/>
  <c r="AD123" i="10"/>
  <c r="AD127" i="10"/>
  <c r="AD128" i="10"/>
  <c r="AD129" i="10"/>
  <c r="AD130" i="10"/>
  <c r="AD131" i="10"/>
  <c r="AD132" i="10"/>
  <c r="AD133" i="10"/>
  <c r="AD134" i="10"/>
  <c r="AD135" i="10"/>
  <c r="AD156" i="10"/>
  <c r="AD169" i="10"/>
  <c r="AD170" i="10"/>
  <c r="AD171" i="10"/>
  <c r="AD172" i="10"/>
  <c r="AD173" i="10"/>
  <c r="AD235" i="10"/>
  <c r="AD236" i="10"/>
  <c r="AD237" i="10"/>
  <c r="AD238" i="10"/>
  <c r="AD239" i="10"/>
  <c r="AD240" i="10"/>
  <c r="AD241" i="10"/>
  <c r="AD242" i="10"/>
  <c r="AD243" i="10"/>
  <c r="AD244" i="10"/>
  <c r="AD245" i="10"/>
  <c r="AD246" i="10"/>
  <c r="AD247" i="10"/>
  <c r="AD248" i="10"/>
  <c r="AD249" i="10"/>
  <c r="AD250" i="10"/>
  <c r="AD251" i="10"/>
  <c r="AD252" i="10"/>
  <c r="AD253" i="10"/>
  <c r="AD254" i="10"/>
  <c r="AD255" i="10"/>
  <c r="AD256" i="10"/>
  <c r="AD257" i="10"/>
  <c r="AD258" i="10"/>
  <c r="AD259" i="10"/>
  <c r="AD260" i="10"/>
  <c r="AD261" i="10"/>
  <c r="AD262" i="10"/>
  <c r="AD263" i="10"/>
  <c r="AD264" i="10"/>
  <c r="AD265" i="10"/>
  <c r="AD266" i="10"/>
  <c r="AD267" i="10"/>
  <c r="AD268" i="10"/>
  <c r="AD269" i="10"/>
  <c r="AD270" i="10"/>
  <c r="AD271" i="10"/>
  <c r="AD272" i="10"/>
  <c r="AD273" i="10"/>
  <c r="AD274" i="10"/>
  <c r="AD275" i="10"/>
  <c r="AD276" i="10"/>
  <c r="AD277" i="10"/>
  <c r="AD278" i="10"/>
  <c r="AD279" i="10"/>
  <c r="AD280" i="10"/>
  <c r="AD281" i="10"/>
  <c r="AD282" i="10"/>
  <c r="AD283" i="10"/>
  <c r="AD284" i="10"/>
  <c r="AD285" i="10"/>
  <c r="AD286" i="10"/>
  <c r="AD287" i="10"/>
  <c r="AD288" i="10"/>
  <c r="AD289" i="10"/>
  <c r="AD290" i="10"/>
  <c r="AD291" i="10"/>
  <c r="AD292" i="10"/>
  <c r="AD293" i="10"/>
  <c r="AD294" i="10"/>
  <c r="AD295" i="10"/>
  <c r="AD296" i="10"/>
  <c r="AD297" i="10"/>
  <c r="AD298" i="10"/>
  <c r="AD299" i="10"/>
  <c r="AD300" i="10"/>
  <c r="AD301" i="10"/>
  <c r="AD302" i="10"/>
  <c r="AD303" i="10"/>
  <c r="AD304" i="10"/>
  <c r="AD305" i="10"/>
  <c r="AD306" i="10"/>
  <c r="AD307" i="10"/>
  <c r="AD308" i="10"/>
  <c r="AD309" i="10"/>
  <c r="AD310" i="10"/>
  <c r="AD311" i="10"/>
  <c r="AD312" i="10"/>
  <c r="AD313" i="10"/>
  <c r="AD314" i="10"/>
  <c r="AD315" i="10"/>
  <c r="AD316" i="10"/>
  <c r="AD317" i="10"/>
  <c r="AD318" i="10"/>
  <c r="AD319" i="10"/>
  <c r="AD320" i="10"/>
  <c r="AD321" i="10"/>
  <c r="AD322" i="10"/>
  <c r="AD323" i="10"/>
  <c r="AD324" i="10"/>
  <c r="AD325" i="10"/>
  <c r="AD326" i="10"/>
  <c r="AD327" i="10"/>
  <c r="AD328" i="10"/>
  <c r="AD329" i="10"/>
  <c r="AD330" i="10"/>
  <c r="AD331" i="10"/>
  <c r="AD332" i="10"/>
  <c r="AD333" i="10"/>
  <c r="AD334" i="10"/>
  <c r="AD335" i="10"/>
  <c r="AD336" i="10"/>
  <c r="AD337" i="10"/>
  <c r="AD338" i="10"/>
  <c r="AD339" i="10"/>
  <c r="AD340" i="10"/>
  <c r="AD341" i="10"/>
  <c r="AD342" i="10"/>
  <c r="AD343" i="10"/>
  <c r="AD344" i="10"/>
  <c r="AD345" i="10"/>
  <c r="AD346" i="10"/>
  <c r="AD347" i="10"/>
  <c r="AD348" i="10"/>
  <c r="AD349" i="10"/>
  <c r="AD350" i="10"/>
  <c r="AD351" i="10"/>
  <c r="AD352" i="10"/>
  <c r="AD353" i="10"/>
  <c r="AD354" i="10"/>
  <c r="AD355" i="10"/>
  <c r="AD356" i="10"/>
  <c r="AD357" i="10"/>
  <c r="AD358" i="10"/>
  <c r="AD359" i="10"/>
  <c r="AD360" i="10"/>
  <c r="AD361" i="10"/>
  <c r="AD362" i="10"/>
  <c r="AD363" i="10"/>
  <c r="AD364" i="10"/>
  <c r="AD365" i="10"/>
  <c r="AD366" i="10"/>
  <c r="AD367" i="10"/>
  <c r="AD368" i="10"/>
  <c r="AD369" i="10"/>
  <c r="AD370" i="10"/>
  <c r="AD371" i="10"/>
  <c r="AD372" i="10"/>
  <c r="AD373" i="10"/>
  <c r="AD374" i="10"/>
  <c r="AD375" i="10"/>
  <c r="AD376" i="10"/>
  <c r="AD377" i="10"/>
  <c r="AD378" i="10"/>
  <c r="AD379" i="10"/>
  <c r="AD380" i="10"/>
  <c r="AD381" i="10"/>
  <c r="AD382" i="10"/>
  <c r="AD383" i="10"/>
  <c r="AD384" i="10"/>
  <c r="AD385" i="10"/>
  <c r="AD386" i="10"/>
  <c r="AD387" i="10"/>
  <c r="AD388" i="10"/>
  <c r="AD389" i="10"/>
  <c r="AD390" i="10"/>
  <c r="AD391" i="10"/>
  <c r="AD392" i="10"/>
  <c r="AD393" i="10"/>
  <c r="AD394" i="10"/>
  <c r="AD395" i="10"/>
  <c r="AD396" i="10"/>
  <c r="AD397" i="10"/>
  <c r="AD398" i="10"/>
  <c r="AD399" i="10"/>
  <c r="AD400" i="10"/>
  <c r="AD401" i="10"/>
  <c r="AD402" i="10"/>
  <c r="AD403" i="10"/>
  <c r="AD404" i="10"/>
  <c r="AD405" i="10"/>
  <c r="AD406" i="10"/>
  <c r="AD407" i="10"/>
  <c r="AD408" i="10"/>
  <c r="AD409" i="10"/>
  <c r="AD410" i="10"/>
  <c r="AD411" i="10"/>
  <c r="AD412" i="10"/>
  <c r="AD413" i="10"/>
  <c r="AD414" i="10"/>
  <c r="AD415" i="10"/>
  <c r="AD416" i="10"/>
  <c r="AD417" i="10"/>
  <c r="AD418" i="10"/>
  <c r="AD419" i="10"/>
  <c r="AD420" i="10"/>
  <c r="AD421" i="10"/>
  <c r="AD422" i="10"/>
  <c r="AD423" i="10"/>
  <c r="AD424" i="10"/>
  <c r="AD425" i="10"/>
  <c r="AD426" i="10"/>
  <c r="AD427" i="10"/>
  <c r="AD428" i="10"/>
  <c r="AD429" i="10"/>
  <c r="AD430" i="10"/>
  <c r="AD431" i="10"/>
  <c r="AD432" i="10"/>
  <c r="AD433" i="10"/>
  <c r="AD434" i="10"/>
  <c r="AD435" i="10"/>
  <c r="AD436" i="10"/>
  <c r="AD437" i="10"/>
  <c r="AD438" i="10"/>
  <c r="AD439" i="10"/>
  <c r="AD440" i="10"/>
  <c r="AD441" i="10"/>
  <c r="AD442" i="10"/>
  <c r="AD443" i="10"/>
  <c r="AD444" i="10"/>
  <c r="AD445" i="10"/>
  <c r="AD446" i="10"/>
  <c r="AD447" i="10"/>
  <c r="AD448" i="10"/>
  <c r="AD449" i="10"/>
  <c r="AD450" i="10"/>
  <c r="AD451" i="10"/>
  <c r="AD452" i="10"/>
  <c r="AD453" i="10"/>
  <c r="AD454" i="10"/>
  <c r="AD455" i="10"/>
  <c r="AD456" i="10"/>
  <c r="AD457" i="10"/>
  <c r="AD458" i="10"/>
  <c r="AD459" i="10"/>
  <c r="AD460" i="10"/>
  <c r="AD461" i="10"/>
  <c r="AD462" i="10"/>
  <c r="AD463" i="10"/>
  <c r="AD464" i="10"/>
  <c r="AD465" i="10"/>
  <c r="AD466" i="10"/>
  <c r="AD467" i="10"/>
  <c r="AD468" i="10"/>
  <c r="AD469" i="10"/>
  <c r="AD470" i="10"/>
  <c r="AD471" i="10"/>
  <c r="AD472" i="10"/>
  <c r="AD473" i="10"/>
  <c r="AD474" i="10"/>
  <c r="AD475" i="10"/>
  <c r="AD476" i="10"/>
  <c r="AD477" i="10"/>
  <c r="AD478" i="10"/>
  <c r="AD479" i="10"/>
  <c r="AD480" i="10"/>
  <c r="AD481" i="10"/>
  <c r="AD482" i="10"/>
  <c r="AD483" i="10"/>
  <c r="AD484" i="10"/>
  <c r="AD485" i="10"/>
  <c r="AD486" i="10"/>
  <c r="AD487" i="10"/>
  <c r="AD488" i="10"/>
  <c r="AD489" i="10"/>
  <c r="AD490" i="10"/>
  <c r="AD491" i="10"/>
  <c r="AD492" i="10"/>
  <c r="AD493" i="10"/>
  <c r="AD494" i="10"/>
  <c r="AD495" i="10"/>
  <c r="AD496" i="10"/>
  <c r="AD497" i="10"/>
  <c r="AD498" i="10"/>
  <c r="AD499" i="10"/>
  <c r="AD500" i="10"/>
  <c r="AD501" i="10"/>
  <c r="AD502" i="10"/>
  <c r="AD503" i="10"/>
  <c r="AD504" i="10"/>
  <c r="AD505" i="10"/>
  <c r="AD506" i="10"/>
  <c r="AD507" i="10"/>
  <c r="AD508" i="10"/>
  <c r="AD509" i="10"/>
  <c r="AD510" i="10"/>
  <c r="AD511" i="10"/>
  <c r="AD512" i="10"/>
  <c r="AD513" i="10"/>
  <c r="AD514" i="10"/>
  <c r="AD515" i="10"/>
  <c r="AD516" i="10"/>
  <c r="AD517" i="10"/>
  <c r="AD518" i="10"/>
  <c r="AD519" i="10"/>
  <c r="AD520" i="10"/>
  <c r="AD521" i="10"/>
  <c r="AD522" i="10"/>
  <c r="AD523" i="10"/>
  <c r="AD524" i="10"/>
  <c r="AD525" i="10"/>
  <c r="AD526" i="10"/>
  <c r="AD527" i="10"/>
  <c r="AD528" i="10"/>
  <c r="AD529" i="10"/>
  <c r="AD530" i="10"/>
  <c r="AD531" i="10"/>
  <c r="AD532" i="10"/>
  <c r="AD533" i="10"/>
  <c r="AD534" i="10"/>
  <c r="AD535" i="10"/>
  <c r="AD536" i="10"/>
  <c r="AD537" i="10"/>
  <c r="AD538" i="10"/>
  <c r="AD539" i="10"/>
  <c r="AD540" i="10"/>
  <c r="AD541" i="10"/>
  <c r="AD542" i="10"/>
  <c r="AD543" i="10"/>
  <c r="AD544" i="10"/>
  <c r="AD545" i="10"/>
  <c r="AD546" i="10"/>
  <c r="AD547" i="10"/>
  <c r="AD548" i="10"/>
  <c r="AD549" i="10"/>
  <c r="AD550" i="10"/>
  <c r="AD551" i="10"/>
  <c r="AD552" i="10"/>
  <c r="AD553" i="10"/>
  <c r="AD554" i="10"/>
  <c r="AD555" i="10"/>
  <c r="AD556" i="10"/>
  <c r="AD557" i="10"/>
  <c r="AD558" i="10"/>
  <c r="AD559" i="10"/>
  <c r="AD560" i="10"/>
  <c r="AD561" i="10"/>
  <c r="AD562" i="10"/>
  <c r="AD563" i="10"/>
  <c r="AD564" i="10"/>
  <c r="AD565" i="10"/>
  <c r="AD566" i="10"/>
  <c r="AD567" i="10"/>
  <c r="AD568" i="10"/>
  <c r="AD569" i="10"/>
  <c r="AD570" i="10"/>
  <c r="AD571" i="10"/>
  <c r="AD572" i="10"/>
  <c r="AD573" i="10"/>
  <c r="AD574" i="10"/>
  <c r="AD575" i="10"/>
  <c r="AD576" i="10"/>
  <c r="AD577" i="10"/>
  <c r="AD578" i="10"/>
  <c r="AD579" i="10"/>
  <c r="AD580" i="10"/>
  <c r="AD581" i="10"/>
  <c r="AD582" i="10"/>
  <c r="AD583" i="10"/>
  <c r="AD584" i="10"/>
  <c r="AD585" i="10"/>
  <c r="AD586" i="10"/>
  <c r="AD587" i="10"/>
  <c r="AD588" i="10"/>
  <c r="AD589" i="10"/>
  <c r="AD590" i="10"/>
  <c r="AD591" i="10"/>
  <c r="AD592" i="10"/>
  <c r="AD593" i="10"/>
  <c r="AD594" i="10"/>
  <c r="AD595" i="10"/>
  <c r="AD596" i="10"/>
  <c r="AD597" i="10"/>
  <c r="AD598" i="10"/>
  <c r="AD599" i="10"/>
  <c r="AD600" i="10"/>
  <c r="AD601" i="10"/>
  <c r="AD602" i="10"/>
  <c r="AD603" i="10"/>
  <c r="AD604" i="10"/>
  <c r="AD605" i="10"/>
  <c r="AD606" i="10"/>
  <c r="AD607" i="10"/>
  <c r="AD608" i="10"/>
  <c r="AD609" i="10"/>
  <c r="AD610" i="10"/>
  <c r="AD611" i="10"/>
  <c r="AD612" i="10"/>
  <c r="AD613" i="10"/>
  <c r="AD614" i="10"/>
  <c r="AD615" i="10"/>
  <c r="AD616" i="10"/>
  <c r="AD617" i="10"/>
  <c r="AD618" i="10"/>
  <c r="AD619" i="10"/>
  <c r="AD620" i="10"/>
  <c r="AD621" i="10"/>
  <c r="AD622" i="10"/>
  <c r="AD623" i="10"/>
  <c r="AD624" i="10"/>
  <c r="AD625" i="10"/>
  <c r="AD626" i="10"/>
  <c r="AD627" i="10"/>
  <c r="AD628" i="10"/>
  <c r="AD629" i="10"/>
  <c r="AD630" i="10"/>
  <c r="AD631" i="10"/>
  <c r="AD632" i="10"/>
  <c r="AD633" i="10"/>
  <c r="AD634" i="10"/>
  <c r="AD635" i="10"/>
  <c r="AD636" i="10"/>
  <c r="AD637" i="10"/>
  <c r="AD638" i="10"/>
  <c r="AD639" i="10"/>
  <c r="AD640" i="10"/>
  <c r="AD641" i="10"/>
  <c r="AD642" i="10"/>
  <c r="AD643" i="10"/>
  <c r="AD644" i="10"/>
  <c r="AD645" i="10"/>
  <c r="AD646" i="10"/>
  <c r="AD647" i="10"/>
  <c r="AD648" i="10"/>
  <c r="AD649" i="10"/>
  <c r="AD650" i="10"/>
  <c r="AD651" i="10"/>
  <c r="AD652" i="10"/>
  <c r="AD653" i="10"/>
  <c r="AD654" i="10"/>
  <c r="AD655" i="10"/>
  <c r="AD656" i="10"/>
  <c r="AD657" i="10"/>
  <c r="AD658" i="10"/>
  <c r="AD659" i="10"/>
  <c r="AD660" i="10"/>
  <c r="AD661" i="10"/>
  <c r="AD662" i="10"/>
  <c r="AD663" i="10"/>
  <c r="AD664" i="10"/>
  <c r="AD665" i="10"/>
  <c r="AD666" i="10"/>
  <c r="AD667" i="10"/>
  <c r="AD668" i="10"/>
  <c r="AD669" i="10"/>
  <c r="AD670" i="10"/>
  <c r="AD671" i="10"/>
  <c r="AD672" i="10"/>
  <c r="AD673" i="10"/>
  <c r="AD674" i="10"/>
  <c r="AD675" i="10"/>
  <c r="AD676" i="10"/>
  <c r="AD677" i="10"/>
  <c r="AD678" i="10"/>
  <c r="AD679" i="10"/>
  <c r="AD680" i="10"/>
  <c r="AD681" i="10"/>
  <c r="AD682" i="10"/>
  <c r="AD683" i="10"/>
  <c r="AD684" i="10"/>
  <c r="AD685" i="10"/>
  <c r="AD686" i="10"/>
  <c r="AD687" i="10"/>
  <c r="AD688" i="10"/>
  <c r="AD689" i="10"/>
  <c r="AD690" i="10"/>
  <c r="AD691" i="10"/>
  <c r="AD692" i="10"/>
  <c r="AD693" i="10"/>
  <c r="AD694" i="10"/>
  <c r="AD695" i="10"/>
  <c r="AD696" i="10"/>
  <c r="AD697" i="10"/>
  <c r="AD698" i="10"/>
  <c r="AD699" i="10"/>
  <c r="AD700" i="10"/>
  <c r="AD701" i="10"/>
  <c r="AD702" i="10"/>
  <c r="AD703" i="10"/>
  <c r="AD704" i="10"/>
  <c r="AD705" i="10"/>
  <c r="AD706" i="10"/>
  <c r="AD707" i="10"/>
  <c r="AD708" i="10"/>
  <c r="AD709" i="10"/>
  <c r="AD710" i="10"/>
  <c r="AD711" i="10"/>
  <c r="AD712" i="10"/>
  <c r="AD713" i="10"/>
  <c r="AD714" i="10"/>
  <c r="AD715" i="10"/>
  <c r="AD716" i="10"/>
  <c r="AD717" i="10"/>
  <c r="AD718" i="10"/>
  <c r="AD719" i="10"/>
  <c r="AD720" i="10"/>
  <c r="AD721" i="10"/>
  <c r="AD722" i="10"/>
  <c r="AD723" i="10"/>
  <c r="AD724" i="10"/>
  <c r="AD725" i="10"/>
  <c r="AD726" i="10"/>
  <c r="AD727" i="10"/>
  <c r="AD728" i="10"/>
  <c r="AD729" i="10"/>
  <c r="AD730" i="10"/>
  <c r="AD731" i="10"/>
  <c r="AD732" i="10"/>
  <c r="AD733" i="10"/>
  <c r="AD734" i="10"/>
  <c r="AD735" i="10"/>
  <c r="AD736" i="10"/>
  <c r="AD737" i="10"/>
  <c r="AD738" i="10"/>
  <c r="AD739" i="10"/>
  <c r="AD740" i="10"/>
  <c r="AD741" i="10"/>
  <c r="AD742" i="10"/>
  <c r="AD743" i="10"/>
  <c r="AD744" i="10"/>
  <c r="AD745" i="10"/>
  <c r="AD746" i="10"/>
  <c r="AD747" i="10"/>
  <c r="AD748" i="10"/>
  <c r="AD749" i="10"/>
  <c r="AD750" i="10"/>
  <c r="AD751" i="10"/>
  <c r="AD752" i="10"/>
  <c r="AD753" i="10"/>
  <c r="AD754" i="10"/>
  <c r="AD755" i="10"/>
  <c r="AD756" i="10"/>
  <c r="AD757" i="10"/>
  <c r="AD758" i="10"/>
  <c r="AD759" i="10"/>
  <c r="AD760" i="10"/>
  <c r="AD761" i="10"/>
  <c r="AD762" i="10"/>
  <c r="AD763" i="10"/>
  <c r="AD764" i="10"/>
  <c r="AD765" i="10"/>
  <c r="AD766" i="10"/>
  <c r="AD767" i="10"/>
  <c r="AD768" i="10"/>
  <c r="AD769" i="10"/>
  <c r="AD770" i="10"/>
  <c r="AD771" i="10"/>
  <c r="AD772" i="10"/>
  <c r="AD773" i="10"/>
  <c r="AD774" i="10"/>
  <c r="AD775" i="10"/>
  <c r="AD776" i="10"/>
  <c r="AD777" i="10"/>
  <c r="AD778" i="10"/>
  <c r="AD779" i="10"/>
  <c r="AD780" i="10"/>
  <c r="AD781" i="10"/>
  <c r="AD782" i="10"/>
  <c r="AD783" i="10"/>
  <c r="AD784" i="10"/>
  <c r="AD785" i="10"/>
  <c r="AD786" i="10"/>
  <c r="AD787" i="10"/>
  <c r="AD788" i="10"/>
  <c r="AD789" i="10"/>
  <c r="AD790" i="10"/>
  <c r="AD791" i="10"/>
  <c r="AD792" i="10"/>
  <c r="AD793" i="10"/>
  <c r="AD794" i="10"/>
  <c r="AD795" i="10"/>
  <c r="AD796" i="10"/>
  <c r="AD797" i="10"/>
  <c r="AD798" i="10"/>
  <c r="AD799" i="10"/>
  <c r="AD800" i="10"/>
  <c r="AD801" i="10"/>
  <c r="AD802" i="10"/>
  <c r="AD803" i="10"/>
  <c r="AD804" i="10"/>
  <c r="AD805" i="10"/>
  <c r="AD806" i="10"/>
  <c r="AD807" i="10"/>
  <c r="AD808" i="10"/>
  <c r="AD809" i="10"/>
  <c r="AD810" i="10"/>
  <c r="AD811" i="10"/>
  <c r="AD812" i="10"/>
  <c r="AD813" i="10"/>
  <c r="AD814" i="10"/>
  <c r="AD815" i="10"/>
  <c r="AD816" i="10"/>
  <c r="AD817" i="10"/>
  <c r="AD818" i="10"/>
  <c r="AD819" i="10"/>
  <c r="AD820" i="10"/>
  <c r="AD821" i="10"/>
  <c r="AD822" i="10"/>
  <c r="AD823" i="10"/>
  <c r="AD824" i="10"/>
  <c r="AD825" i="10"/>
  <c r="AD826" i="10"/>
  <c r="AD827" i="10"/>
  <c r="AD828" i="10"/>
  <c r="AD829" i="10"/>
  <c r="AD830" i="10"/>
  <c r="AD831" i="10"/>
  <c r="AD832" i="10"/>
  <c r="AD833" i="10"/>
  <c r="AD834" i="10"/>
  <c r="AD835" i="10"/>
  <c r="AD836" i="10"/>
  <c r="AD837" i="10"/>
  <c r="AD838" i="10"/>
  <c r="AD839" i="10"/>
  <c r="AD840" i="10"/>
  <c r="AD841" i="10"/>
  <c r="AD842" i="10"/>
  <c r="AD843" i="10"/>
  <c r="AD844" i="10"/>
  <c r="AD845" i="10"/>
  <c r="AD846" i="10"/>
  <c r="AD847" i="10"/>
  <c r="AD848" i="10"/>
  <c r="AD849" i="10"/>
  <c r="AD850" i="10"/>
  <c r="AD851" i="10"/>
  <c r="AD852" i="10"/>
  <c r="AD853" i="10"/>
  <c r="AD854" i="10"/>
  <c r="AD855" i="10"/>
  <c r="AD856" i="10"/>
  <c r="AD857" i="10"/>
  <c r="AD858" i="10"/>
  <c r="AD859" i="10"/>
  <c r="AD860" i="10"/>
  <c r="AD861" i="10"/>
  <c r="AD862" i="10"/>
  <c r="AD863" i="10"/>
  <c r="AD864" i="10"/>
  <c r="AD865" i="10"/>
  <c r="AD866" i="10"/>
  <c r="AD867" i="10"/>
  <c r="AD868" i="10"/>
  <c r="AD869" i="10"/>
  <c r="AD870" i="10"/>
  <c r="AD871" i="10"/>
  <c r="AD872" i="10"/>
  <c r="AD873" i="10"/>
  <c r="AD874" i="10"/>
  <c r="AD875" i="10"/>
  <c r="AD876" i="10"/>
  <c r="AD877" i="10"/>
  <c r="AD878" i="10"/>
  <c r="AD879" i="10"/>
  <c r="AD880" i="10"/>
  <c r="AD881" i="10"/>
  <c r="AD882" i="10"/>
  <c r="AD883" i="10"/>
  <c r="AD884" i="10"/>
  <c r="AD885" i="10"/>
  <c r="AD886" i="10"/>
  <c r="AD887" i="10"/>
  <c r="AD888" i="10"/>
  <c r="AD889" i="10"/>
  <c r="AD890" i="10"/>
  <c r="AD891" i="10"/>
  <c r="AD892" i="10"/>
  <c r="AD893" i="10"/>
  <c r="AD894" i="10"/>
  <c r="AD895" i="10"/>
  <c r="AD896" i="10"/>
  <c r="AD897" i="10"/>
  <c r="AD898" i="10"/>
  <c r="AD899" i="10"/>
  <c r="AD900" i="10"/>
  <c r="AD901" i="10"/>
  <c r="AD902" i="10"/>
  <c r="AD903" i="10"/>
  <c r="AD904" i="10"/>
  <c r="AD905" i="10"/>
  <c r="AD906" i="10"/>
  <c r="AD907" i="10"/>
  <c r="AD908" i="10"/>
  <c r="AD909" i="10"/>
  <c r="AD910" i="10"/>
  <c r="AD911" i="10"/>
  <c r="AD912" i="10"/>
  <c r="AD913" i="10"/>
  <c r="AD914" i="10"/>
  <c r="AD915" i="10"/>
  <c r="AD916" i="10"/>
  <c r="AD917" i="10"/>
  <c r="AD918" i="10"/>
  <c r="AD919" i="10"/>
  <c r="AD920" i="10"/>
  <c r="AD921" i="10"/>
  <c r="AD922" i="10"/>
  <c r="AD923" i="10"/>
  <c r="AD924" i="10"/>
  <c r="AD925" i="10"/>
  <c r="AD926" i="10"/>
  <c r="AD927" i="10"/>
  <c r="AD928" i="10"/>
  <c r="AD929" i="10"/>
  <c r="AD930" i="10"/>
  <c r="AD931" i="10"/>
  <c r="AD932" i="10"/>
  <c r="AD933" i="10"/>
  <c r="AD934" i="10"/>
  <c r="AD935" i="10"/>
  <c r="AD936" i="10"/>
  <c r="AD937" i="10"/>
  <c r="AD938" i="10"/>
  <c r="AD939" i="10"/>
  <c r="AD940" i="10"/>
  <c r="AD941" i="10"/>
  <c r="AD942" i="10"/>
  <c r="AD943" i="10"/>
  <c r="AD944" i="10"/>
  <c r="AD945" i="10"/>
  <c r="AD946" i="10"/>
  <c r="AD947" i="10"/>
  <c r="AD948" i="10"/>
  <c r="AD2" i="10"/>
  <c r="AE171" i="10" l="1"/>
  <c r="AF171" i="10" s="1"/>
  <c r="AE135" i="10"/>
  <c r="AF135" i="10" s="1"/>
  <c r="AE127" i="10"/>
  <c r="AF127" i="10" s="1"/>
  <c r="AE120" i="10"/>
  <c r="AF120" i="10" s="1"/>
  <c r="AE112" i="10"/>
  <c r="AF112" i="10" s="1"/>
  <c r="AE108" i="10"/>
  <c r="AF108" i="10" s="1"/>
  <c r="AE104" i="10"/>
  <c r="AF104" i="10" s="1"/>
  <c r="AE98" i="10"/>
  <c r="AF98" i="10" s="1"/>
  <c r="AE94" i="10"/>
  <c r="AF94" i="10" s="1"/>
  <c r="AE131" i="10"/>
  <c r="AF131" i="10" s="1"/>
  <c r="AE85" i="10"/>
  <c r="AF85" i="10" s="1"/>
  <c r="AE82" i="10"/>
  <c r="AF82" i="10" s="1"/>
  <c r="AE78" i="10"/>
  <c r="AF78" i="10" s="1"/>
  <c r="AE71" i="10"/>
  <c r="AF71" i="10" s="1"/>
  <c r="AE64" i="10"/>
  <c r="AF64" i="10" s="1"/>
  <c r="AE58" i="10"/>
  <c r="AF58" i="10" s="1"/>
  <c r="AE53" i="10"/>
  <c r="AF53" i="10" s="1"/>
  <c r="AE48" i="10"/>
  <c r="AF48" i="10" s="1"/>
  <c r="AE44" i="10"/>
  <c r="AF44" i="10" s="1"/>
  <c r="AE38" i="10"/>
  <c r="AF38" i="10" s="1"/>
  <c r="AE33" i="10"/>
  <c r="AF33" i="10" s="1"/>
  <c r="AE28" i="10"/>
  <c r="AF28" i="10" s="1"/>
  <c r="AE17" i="10"/>
  <c r="AF17" i="10" s="1"/>
  <c r="AE170" i="10"/>
  <c r="AF170" i="10" s="1"/>
  <c r="AE134" i="10"/>
  <c r="AF134" i="10" s="1"/>
  <c r="AE130" i="10"/>
  <c r="AF130" i="10" s="1"/>
  <c r="AE123" i="10"/>
  <c r="AF123" i="10" s="1"/>
  <c r="AE119" i="10"/>
  <c r="AF119" i="10" s="1"/>
  <c r="AE111" i="10"/>
  <c r="AF111" i="10" s="1"/>
  <c r="AE107" i="10"/>
  <c r="AF107" i="10" s="1"/>
  <c r="AE102" i="10"/>
  <c r="AF102" i="10" s="1"/>
  <c r="AE97" i="10"/>
  <c r="AF97" i="10" s="1"/>
  <c r="AE92" i="10"/>
  <c r="AF92" i="10" s="1"/>
  <c r="AE81" i="10"/>
  <c r="AF81" i="10" s="1"/>
  <c r="AE76" i="10"/>
  <c r="AF76" i="10" s="1"/>
  <c r="AE68" i="10"/>
  <c r="AF68" i="10" s="1"/>
  <c r="AE63" i="10"/>
  <c r="AF63" i="10" s="1"/>
  <c r="AE57" i="10"/>
  <c r="AF57" i="10" s="1"/>
  <c r="AE52" i="10"/>
  <c r="AF52" i="10" s="1"/>
  <c r="AE47" i="10"/>
  <c r="AF47" i="10" s="1"/>
  <c r="AE43" i="10"/>
  <c r="AF43" i="10" s="1"/>
  <c r="AE37" i="10"/>
  <c r="AF37" i="10" s="1"/>
  <c r="AE32" i="10"/>
  <c r="AF32" i="10" s="1"/>
  <c r="AE26" i="10"/>
  <c r="AF26" i="10" s="1"/>
  <c r="AE24" i="10"/>
  <c r="AF24" i="10" s="1"/>
  <c r="AE15" i="10"/>
  <c r="AF15" i="10" s="1"/>
  <c r="AE11" i="10"/>
  <c r="AF11" i="10" s="1"/>
  <c r="AE6" i="10"/>
  <c r="AF6" i="10" s="1"/>
  <c r="AE173" i="10"/>
  <c r="AF173" i="10" s="1"/>
  <c r="AE169" i="10"/>
  <c r="AF169" i="10" s="1"/>
  <c r="AE133" i="10"/>
  <c r="AF133" i="10" s="1"/>
  <c r="AE129" i="10"/>
  <c r="AF129" i="10" s="1"/>
  <c r="AE122" i="10"/>
  <c r="AF122" i="10" s="1"/>
  <c r="AE118" i="10"/>
  <c r="AF118" i="10" s="1"/>
  <c r="AE110" i="10"/>
  <c r="AF110" i="10" s="1"/>
  <c r="AE106" i="10"/>
  <c r="AF106" i="10" s="1"/>
  <c r="AE101" i="10"/>
  <c r="AF101" i="10" s="1"/>
  <c r="AE96" i="10"/>
  <c r="AF96" i="10" s="1"/>
  <c r="AE91" i="10"/>
  <c r="AF91" i="10" s="1"/>
  <c r="AE84" i="10"/>
  <c r="AF84" i="10" s="1"/>
  <c r="AE73" i="10"/>
  <c r="AF73" i="10" s="1"/>
  <c r="AE67" i="10"/>
  <c r="AF67" i="10" s="1"/>
  <c r="AE61" i="10"/>
  <c r="AF61" i="10" s="1"/>
  <c r="AE56" i="10"/>
  <c r="AF56" i="10" s="1"/>
  <c r="AE50" i="10"/>
  <c r="AF50" i="10" s="1"/>
  <c r="AE46" i="10"/>
  <c r="AF46" i="10" s="1"/>
  <c r="AE42" i="10"/>
  <c r="AF42" i="10" s="1"/>
  <c r="AE36" i="10"/>
  <c r="AF36" i="10" s="1"/>
  <c r="AE31" i="10"/>
  <c r="AF31" i="10" s="1"/>
  <c r="AE25" i="10"/>
  <c r="AF25" i="10" s="1"/>
  <c r="AE20" i="10"/>
  <c r="AF20" i="10" s="1"/>
  <c r="AE14" i="10"/>
  <c r="AF14" i="10" s="1"/>
  <c r="AE10" i="10"/>
  <c r="AF10" i="10" s="1"/>
  <c r="AE4" i="10"/>
  <c r="AF4" i="10" s="1"/>
  <c r="AE7" i="10"/>
  <c r="AF7" i="10" s="1"/>
  <c r="AE2" i="10"/>
  <c r="AF2" i="10" s="1"/>
  <c r="AE172" i="10"/>
  <c r="AF172" i="10" s="1"/>
  <c r="AE156" i="10"/>
  <c r="AF156" i="10" s="1"/>
  <c r="AE132" i="10"/>
  <c r="AF132" i="10" s="1"/>
  <c r="AE128" i="10"/>
  <c r="AF128" i="10" s="1"/>
  <c r="AE121" i="10"/>
  <c r="AF121" i="10" s="1"/>
  <c r="AE116" i="10"/>
  <c r="AF116" i="10" s="1"/>
  <c r="AE109" i="10"/>
  <c r="AF109" i="10" s="1"/>
  <c r="AE105" i="10"/>
  <c r="AF105" i="10" s="1"/>
  <c r="AE99" i="10"/>
  <c r="AF99" i="10" s="1"/>
  <c r="AE95" i="10"/>
  <c r="AF95" i="10" s="1"/>
  <c r="AE86" i="10"/>
  <c r="AF86" i="10" s="1"/>
  <c r="AE83" i="10"/>
  <c r="AF83" i="10" s="1"/>
  <c r="AE80" i="10"/>
  <c r="AF80" i="10" s="1"/>
  <c r="AE72" i="10"/>
  <c r="AF72" i="10" s="1"/>
  <c r="AE66" i="10"/>
  <c r="AF66" i="10" s="1"/>
  <c r="AE60" i="10"/>
  <c r="AF60" i="10" s="1"/>
  <c r="AE54" i="10"/>
  <c r="AF54" i="10" s="1"/>
  <c r="AE49" i="10"/>
  <c r="AF49" i="10" s="1"/>
  <c r="AE45" i="10"/>
  <c r="AF45" i="10" s="1"/>
  <c r="AE39" i="10"/>
  <c r="AF39" i="10" s="1"/>
  <c r="AE35" i="10"/>
  <c r="AF35" i="10" s="1"/>
  <c r="AE30" i="10"/>
  <c r="AF30" i="10" s="1"/>
  <c r="AE19" i="10"/>
  <c r="AF19" i="10" s="1"/>
  <c r="AE13" i="10"/>
  <c r="AF13" i="10" s="1"/>
  <c r="AE9" i="10"/>
  <c r="AF9" i="10" s="1"/>
  <c r="AE3" i="10"/>
  <c r="AF3" i="10" s="1"/>
  <c r="J3" i="10"/>
  <c r="J4" i="10"/>
  <c r="J24" i="10"/>
  <c r="J25" i="10"/>
  <c r="J235" i="10"/>
  <c r="J236" i="10"/>
  <c r="J237" i="10"/>
  <c r="J238" i="10"/>
  <c r="J239" i="10"/>
  <c r="J240" i="10"/>
  <c r="J241" i="10"/>
  <c r="J242" i="10"/>
  <c r="J243" i="10"/>
  <c r="J244" i="10"/>
  <c r="J245" i="10"/>
  <c r="J246" i="10"/>
  <c r="J247" i="10"/>
  <c r="J248" i="10"/>
  <c r="J249" i="10"/>
  <c r="J250" i="10"/>
  <c r="J251" i="10"/>
  <c r="J252" i="10"/>
  <c r="J253" i="10"/>
  <c r="J254" i="10"/>
  <c r="J255" i="10"/>
  <c r="J256" i="10"/>
  <c r="J257" i="10"/>
  <c r="J258" i="10"/>
  <c r="J259" i="10"/>
  <c r="J260" i="10"/>
  <c r="J261" i="10"/>
  <c r="J262" i="10"/>
  <c r="J263" i="10"/>
  <c r="J264" i="10"/>
  <c r="J265" i="10"/>
  <c r="J266" i="10"/>
  <c r="J267" i="10"/>
  <c r="J268" i="10"/>
  <c r="J269" i="10"/>
  <c r="J270" i="10"/>
  <c r="J271" i="10"/>
  <c r="J272" i="10"/>
  <c r="J273" i="10"/>
  <c r="J274" i="10"/>
  <c r="J275" i="10"/>
  <c r="J276" i="10"/>
  <c r="J277" i="10"/>
  <c r="J278" i="10"/>
  <c r="J279" i="10"/>
  <c r="J280" i="10"/>
  <c r="J281" i="10"/>
  <c r="J282" i="10"/>
  <c r="J283" i="10"/>
  <c r="J284" i="10"/>
  <c r="J285" i="10"/>
  <c r="J286" i="10"/>
  <c r="J287" i="10"/>
  <c r="J288" i="10"/>
  <c r="J289" i="10"/>
  <c r="J290" i="10"/>
  <c r="J291" i="10"/>
  <c r="J292" i="10"/>
  <c r="J293" i="10"/>
  <c r="J294" i="10"/>
  <c r="J295" i="10"/>
  <c r="J296" i="10"/>
  <c r="J297" i="10"/>
  <c r="J298" i="10"/>
  <c r="J299" i="10"/>
  <c r="J300" i="10"/>
  <c r="J301" i="10"/>
  <c r="J302" i="10"/>
  <c r="J303" i="10"/>
  <c r="J304" i="10"/>
  <c r="J305" i="10"/>
  <c r="J306" i="10"/>
  <c r="J307" i="10"/>
  <c r="J308" i="10"/>
  <c r="J309" i="10"/>
  <c r="J310" i="10"/>
  <c r="J311" i="10"/>
  <c r="J312" i="10"/>
  <c r="J313" i="10"/>
  <c r="J314" i="10"/>
  <c r="J315" i="10"/>
  <c r="J316" i="10"/>
  <c r="J317" i="10"/>
  <c r="J318" i="10"/>
  <c r="J319" i="10"/>
  <c r="J320" i="10"/>
  <c r="J321" i="10"/>
  <c r="J322" i="10"/>
  <c r="J323" i="10"/>
  <c r="J324" i="10"/>
  <c r="J325" i="10"/>
  <c r="J326" i="10"/>
  <c r="J327" i="10"/>
  <c r="J328" i="10"/>
  <c r="J329" i="10"/>
  <c r="J330" i="10"/>
  <c r="J331" i="10"/>
  <c r="J332" i="10"/>
  <c r="J333" i="10"/>
  <c r="J334" i="10"/>
  <c r="J335" i="10"/>
  <c r="J336" i="10"/>
  <c r="J337" i="10"/>
  <c r="J338" i="10"/>
  <c r="J339" i="10"/>
  <c r="J340" i="10"/>
  <c r="J341" i="10"/>
  <c r="J342" i="10"/>
  <c r="J343" i="10"/>
  <c r="J344" i="10"/>
  <c r="J345" i="10"/>
  <c r="J346" i="10"/>
  <c r="J347" i="10"/>
  <c r="J348" i="10"/>
  <c r="J349" i="10"/>
  <c r="J350" i="10"/>
  <c r="J351" i="10"/>
  <c r="J352" i="10"/>
  <c r="J353" i="10"/>
  <c r="J354" i="10"/>
  <c r="J355" i="10"/>
  <c r="J356" i="10"/>
  <c r="J357" i="10"/>
  <c r="J358" i="10"/>
  <c r="J359" i="10"/>
  <c r="J360" i="10"/>
  <c r="J361" i="10"/>
  <c r="J362" i="10"/>
  <c r="J363" i="10"/>
  <c r="J364" i="10"/>
  <c r="J365" i="10"/>
  <c r="J366" i="10"/>
  <c r="J367" i="10"/>
  <c r="J368" i="10"/>
  <c r="J369" i="10"/>
  <c r="J370" i="10"/>
  <c r="J371" i="10"/>
  <c r="J372" i="10"/>
  <c r="J373" i="10"/>
  <c r="J374" i="10"/>
  <c r="J375" i="10"/>
  <c r="J376" i="10"/>
  <c r="J377" i="10"/>
  <c r="J378" i="10"/>
  <c r="J379" i="10"/>
  <c r="J380" i="10"/>
  <c r="J381" i="10"/>
  <c r="J382" i="10"/>
  <c r="J383" i="10"/>
  <c r="J384" i="10"/>
  <c r="J385" i="10"/>
  <c r="J386" i="10"/>
  <c r="J387" i="10"/>
  <c r="J388" i="10"/>
  <c r="J389" i="10"/>
  <c r="J390" i="10"/>
  <c r="J391" i="10"/>
  <c r="J392" i="10"/>
  <c r="J393" i="10"/>
  <c r="J394" i="10"/>
  <c r="J395" i="10"/>
  <c r="J396" i="10"/>
  <c r="J397" i="10"/>
  <c r="J398" i="10"/>
  <c r="J399" i="10"/>
  <c r="J400" i="10"/>
  <c r="J401" i="10"/>
  <c r="J402" i="10"/>
  <c r="J403" i="10"/>
  <c r="J404" i="10"/>
  <c r="J405" i="10"/>
  <c r="J406" i="10"/>
  <c r="J407" i="10"/>
  <c r="J408" i="10"/>
  <c r="J409" i="10"/>
  <c r="J410" i="10"/>
  <c r="J411" i="10"/>
  <c r="J412" i="10"/>
  <c r="J413" i="10"/>
  <c r="J414" i="10"/>
  <c r="J415" i="10"/>
  <c r="J416" i="10"/>
  <c r="J417" i="10"/>
  <c r="J418" i="10"/>
  <c r="J419" i="10"/>
  <c r="J420" i="10"/>
  <c r="J421" i="10"/>
  <c r="J422" i="10"/>
  <c r="J423" i="10"/>
  <c r="J424" i="10"/>
  <c r="J425" i="10"/>
  <c r="J426" i="10"/>
  <c r="J427" i="10"/>
  <c r="J428" i="10"/>
  <c r="J429" i="10"/>
  <c r="J430" i="10"/>
  <c r="J431" i="10"/>
  <c r="J432" i="10"/>
  <c r="J433" i="10"/>
  <c r="J434" i="10"/>
  <c r="J435" i="10"/>
  <c r="J436" i="10"/>
  <c r="J437" i="10"/>
  <c r="J438" i="10"/>
  <c r="J439" i="10"/>
  <c r="J440" i="10"/>
  <c r="J441" i="10"/>
  <c r="J442" i="10"/>
  <c r="J443" i="10"/>
  <c r="J444" i="10"/>
  <c r="J445" i="10"/>
  <c r="J446" i="10"/>
  <c r="J447" i="10"/>
  <c r="J448" i="10"/>
  <c r="J449" i="10"/>
  <c r="J450" i="10"/>
  <c r="J451" i="10"/>
  <c r="J452" i="10"/>
  <c r="J453" i="10"/>
  <c r="J454" i="10"/>
  <c r="J455" i="10"/>
  <c r="J456" i="10"/>
  <c r="J457" i="10"/>
  <c r="J458" i="10"/>
  <c r="J459" i="10"/>
  <c r="J460" i="10"/>
  <c r="J461" i="10"/>
  <c r="J462" i="10"/>
  <c r="J463" i="10"/>
  <c r="J464" i="10"/>
  <c r="J465" i="10"/>
  <c r="J466" i="10"/>
  <c r="J467" i="10"/>
  <c r="J468" i="10"/>
  <c r="J469" i="10"/>
  <c r="J470" i="10"/>
  <c r="J471" i="10"/>
  <c r="J472" i="10"/>
  <c r="J473" i="10"/>
  <c r="J474" i="10"/>
  <c r="J475" i="10"/>
  <c r="J476" i="10"/>
  <c r="J477" i="10"/>
  <c r="J478" i="10"/>
  <c r="J479" i="10"/>
  <c r="J480" i="10"/>
  <c r="J481" i="10"/>
  <c r="J482" i="10"/>
  <c r="J483" i="10"/>
  <c r="J484" i="10"/>
  <c r="J485" i="10"/>
  <c r="J486" i="10"/>
  <c r="J487" i="10"/>
  <c r="J488" i="10"/>
  <c r="J489" i="10"/>
  <c r="J490" i="10"/>
  <c r="J491" i="10"/>
  <c r="J492" i="10"/>
  <c r="J493" i="10"/>
  <c r="J494" i="10"/>
  <c r="J495" i="10"/>
  <c r="J496" i="10"/>
  <c r="J497" i="10"/>
  <c r="J498" i="10"/>
  <c r="J499" i="10"/>
  <c r="J500" i="10"/>
  <c r="J501" i="10"/>
  <c r="J502" i="10"/>
  <c r="J503" i="10"/>
  <c r="J504" i="10"/>
  <c r="J505" i="10"/>
  <c r="J506" i="10"/>
  <c r="J507" i="10"/>
  <c r="J508" i="10"/>
  <c r="J509" i="10"/>
  <c r="J510" i="10"/>
  <c r="J511" i="10"/>
  <c r="J512" i="10"/>
  <c r="J513" i="10"/>
  <c r="J514" i="10"/>
  <c r="J515" i="10"/>
  <c r="J516" i="10"/>
  <c r="J517" i="10"/>
  <c r="J518" i="10"/>
  <c r="J519" i="10"/>
  <c r="J520" i="10"/>
  <c r="J521" i="10"/>
  <c r="J522" i="10"/>
  <c r="J523" i="10"/>
  <c r="J524" i="10"/>
  <c r="J525" i="10"/>
  <c r="J526" i="10"/>
  <c r="J527" i="10"/>
  <c r="J528" i="10"/>
  <c r="J529" i="10"/>
  <c r="J530" i="10"/>
  <c r="J531" i="10"/>
  <c r="J532" i="10"/>
  <c r="J533" i="10"/>
  <c r="J534" i="10"/>
  <c r="J535" i="10"/>
  <c r="J536" i="10"/>
  <c r="J537" i="10"/>
  <c r="J538" i="10"/>
  <c r="J539" i="10"/>
  <c r="J540" i="10"/>
  <c r="J541" i="10"/>
  <c r="J542" i="10"/>
  <c r="J543" i="10"/>
  <c r="J544" i="10"/>
  <c r="J545" i="10"/>
  <c r="J546" i="10"/>
  <c r="J547" i="10"/>
  <c r="J548" i="10"/>
  <c r="J549" i="10"/>
  <c r="J550" i="10"/>
  <c r="J551" i="10"/>
  <c r="J552" i="10"/>
  <c r="J553" i="10"/>
  <c r="J554" i="10"/>
  <c r="J555" i="10"/>
  <c r="J556" i="10"/>
  <c r="J557" i="10"/>
  <c r="J558" i="10"/>
  <c r="J559" i="10"/>
  <c r="J560" i="10"/>
  <c r="J561" i="10"/>
  <c r="J562" i="10"/>
  <c r="J563" i="10"/>
  <c r="J564" i="10"/>
  <c r="J565" i="10"/>
  <c r="J566" i="10"/>
  <c r="J567" i="10"/>
  <c r="J568" i="10"/>
  <c r="J569" i="10"/>
  <c r="J570" i="10"/>
  <c r="J571" i="10"/>
  <c r="J572" i="10"/>
  <c r="J573" i="10"/>
  <c r="J574" i="10"/>
  <c r="J575" i="10"/>
  <c r="J576" i="10"/>
  <c r="J577" i="10"/>
  <c r="J578" i="10"/>
  <c r="J579" i="10"/>
  <c r="J580" i="10"/>
  <c r="J581" i="10"/>
  <c r="J582" i="10"/>
  <c r="J583" i="10"/>
  <c r="J584" i="10"/>
  <c r="J585" i="10"/>
  <c r="J586" i="10"/>
  <c r="J587" i="10"/>
  <c r="J588" i="10"/>
  <c r="J589" i="10"/>
  <c r="J590" i="10"/>
  <c r="J591" i="10"/>
  <c r="J592" i="10"/>
  <c r="J593" i="10"/>
  <c r="J594" i="10"/>
  <c r="J595" i="10"/>
  <c r="J596" i="10"/>
  <c r="J597" i="10"/>
  <c r="J598" i="10"/>
  <c r="J599" i="10"/>
  <c r="J600" i="10"/>
  <c r="J601" i="10"/>
  <c r="J602" i="10"/>
  <c r="J603" i="10"/>
  <c r="J604" i="10"/>
  <c r="J605" i="10"/>
  <c r="J606" i="10"/>
  <c r="J607" i="10"/>
  <c r="J608" i="10"/>
  <c r="J609" i="10"/>
  <c r="J610" i="10"/>
  <c r="J611" i="10"/>
  <c r="J612" i="10"/>
  <c r="J613" i="10"/>
  <c r="J614" i="10"/>
  <c r="J615" i="10"/>
  <c r="J616" i="10"/>
  <c r="J617" i="10"/>
  <c r="J618" i="10"/>
  <c r="J619" i="10"/>
  <c r="J620" i="10"/>
  <c r="J621" i="10"/>
  <c r="J622" i="10"/>
  <c r="J623" i="10"/>
  <c r="J624" i="10"/>
  <c r="J625" i="10"/>
  <c r="J626" i="10"/>
  <c r="J627" i="10"/>
  <c r="J628" i="10"/>
  <c r="J629" i="10"/>
  <c r="J630" i="10"/>
  <c r="J631" i="10"/>
  <c r="J632" i="10"/>
  <c r="J633" i="10"/>
  <c r="J634" i="10"/>
  <c r="J635" i="10"/>
  <c r="J636" i="10"/>
  <c r="J637" i="10"/>
  <c r="J638" i="10"/>
  <c r="J639" i="10"/>
  <c r="J640" i="10"/>
  <c r="J641" i="10"/>
  <c r="J642" i="10"/>
  <c r="J643" i="10"/>
  <c r="J644" i="10"/>
  <c r="J645" i="10"/>
  <c r="J646" i="10"/>
  <c r="J647" i="10"/>
  <c r="J648" i="10"/>
  <c r="J649" i="10"/>
  <c r="J650" i="10"/>
  <c r="J651" i="10"/>
  <c r="J652" i="10"/>
  <c r="J653" i="10"/>
  <c r="J654" i="10"/>
  <c r="J655" i="10"/>
  <c r="J656" i="10"/>
  <c r="J657" i="10"/>
  <c r="J658" i="10"/>
  <c r="J659" i="10"/>
  <c r="J660" i="10"/>
  <c r="J661" i="10"/>
  <c r="J662" i="10"/>
  <c r="J663" i="10"/>
  <c r="J664" i="10"/>
  <c r="J665" i="10"/>
  <c r="J666" i="10"/>
  <c r="J667" i="10"/>
  <c r="J668" i="10"/>
  <c r="J669" i="10"/>
  <c r="J670" i="10"/>
  <c r="J671" i="10"/>
  <c r="J672" i="10"/>
  <c r="J673" i="10"/>
  <c r="J674" i="10"/>
  <c r="J675" i="10"/>
  <c r="J676" i="10"/>
  <c r="J677" i="10"/>
  <c r="J678" i="10"/>
  <c r="J679" i="10"/>
  <c r="J680" i="10"/>
  <c r="J681" i="10"/>
  <c r="J682" i="10"/>
  <c r="J683" i="10"/>
  <c r="J684" i="10"/>
  <c r="J685" i="10"/>
  <c r="J686" i="10"/>
  <c r="J687" i="10"/>
  <c r="J688" i="10"/>
  <c r="J689" i="10"/>
  <c r="J690" i="10"/>
  <c r="J691" i="10"/>
  <c r="J692" i="10"/>
  <c r="J693" i="10"/>
  <c r="J694" i="10"/>
  <c r="J695" i="10"/>
  <c r="J696" i="10"/>
  <c r="J697" i="10"/>
  <c r="J698" i="10"/>
  <c r="J699" i="10"/>
  <c r="J700" i="10"/>
  <c r="J701" i="10"/>
  <c r="J702" i="10"/>
  <c r="J703" i="10"/>
  <c r="J704" i="10"/>
  <c r="J705" i="10"/>
  <c r="J706" i="10"/>
  <c r="J707" i="10"/>
  <c r="J708" i="10"/>
  <c r="J709" i="10"/>
  <c r="J710" i="10"/>
  <c r="J711" i="10"/>
  <c r="J712" i="10"/>
  <c r="J713" i="10"/>
  <c r="J714" i="10"/>
  <c r="J715" i="10"/>
  <c r="J716" i="10"/>
  <c r="J717" i="10"/>
  <c r="J718" i="10"/>
  <c r="J719" i="10"/>
  <c r="J720" i="10"/>
  <c r="J721" i="10"/>
  <c r="J722" i="10"/>
  <c r="J723" i="10"/>
  <c r="J724" i="10"/>
  <c r="J725" i="10"/>
  <c r="J726" i="10"/>
  <c r="J727" i="10"/>
  <c r="J728" i="10"/>
  <c r="J729" i="10"/>
  <c r="J730" i="10"/>
  <c r="J731" i="10"/>
  <c r="J732" i="10"/>
  <c r="J733" i="10"/>
  <c r="J734" i="10"/>
  <c r="J735" i="10"/>
  <c r="J736" i="10"/>
  <c r="J737" i="10"/>
  <c r="J738" i="10"/>
  <c r="J739" i="10"/>
  <c r="J740" i="10"/>
  <c r="J741" i="10"/>
  <c r="J742" i="10"/>
  <c r="J743" i="10"/>
  <c r="J744" i="10"/>
  <c r="J745" i="10"/>
  <c r="J746" i="10"/>
  <c r="J747" i="10"/>
  <c r="J748" i="10"/>
  <c r="J749" i="10"/>
  <c r="J750" i="10"/>
  <c r="J751" i="10"/>
  <c r="J752" i="10"/>
  <c r="J753" i="10"/>
  <c r="J754" i="10"/>
  <c r="J755" i="10"/>
  <c r="J756" i="10"/>
  <c r="J757" i="10"/>
  <c r="J758" i="10"/>
  <c r="J759" i="10"/>
  <c r="J760" i="10"/>
  <c r="J761" i="10"/>
  <c r="J762" i="10"/>
  <c r="J763" i="10"/>
  <c r="J764" i="10"/>
  <c r="J765" i="10"/>
  <c r="J766" i="10"/>
  <c r="J767" i="10"/>
  <c r="J768" i="10"/>
  <c r="J769" i="10"/>
  <c r="J770" i="10"/>
  <c r="J771" i="10"/>
  <c r="J772" i="10"/>
  <c r="J773" i="10"/>
  <c r="J774" i="10"/>
  <c r="J775" i="10"/>
  <c r="J776" i="10"/>
  <c r="J777" i="10"/>
  <c r="J778" i="10"/>
  <c r="J779" i="10"/>
  <c r="J780" i="10"/>
  <c r="J781" i="10"/>
  <c r="J782" i="10"/>
  <c r="J783" i="10"/>
  <c r="J784" i="10"/>
  <c r="J785" i="10"/>
  <c r="J786" i="10"/>
  <c r="J787" i="10"/>
  <c r="J788" i="10"/>
  <c r="J789" i="10"/>
  <c r="J790" i="10"/>
  <c r="J791" i="10"/>
  <c r="J792" i="10"/>
  <c r="J793" i="10"/>
  <c r="J794" i="10"/>
  <c r="J795" i="10"/>
  <c r="J796" i="10"/>
  <c r="J797" i="10"/>
  <c r="J798" i="10"/>
  <c r="J799" i="10"/>
  <c r="J800" i="10"/>
  <c r="J801" i="10"/>
  <c r="J802" i="10"/>
  <c r="J803" i="10"/>
  <c r="J804" i="10"/>
  <c r="J805" i="10"/>
  <c r="J806" i="10"/>
  <c r="J807" i="10"/>
  <c r="J808" i="10"/>
  <c r="J809" i="10"/>
  <c r="J810" i="10"/>
  <c r="J811" i="10"/>
  <c r="J812" i="10"/>
  <c r="J813" i="10"/>
  <c r="J814" i="10"/>
  <c r="J815" i="10"/>
  <c r="J816" i="10"/>
  <c r="J817" i="10"/>
  <c r="J818" i="10"/>
  <c r="J819" i="10"/>
  <c r="J820" i="10"/>
  <c r="J821" i="10"/>
  <c r="J822" i="10"/>
  <c r="J823" i="10"/>
  <c r="J824" i="10"/>
  <c r="J825" i="10"/>
  <c r="J826" i="10"/>
  <c r="J827" i="10"/>
  <c r="J828" i="10"/>
  <c r="J829" i="10"/>
  <c r="J830" i="10"/>
  <c r="J831" i="10"/>
  <c r="J832" i="10"/>
  <c r="J833" i="10"/>
  <c r="J834" i="10"/>
  <c r="J835" i="10"/>
  <c r="J836" i="10"/>
  <c r="J837" i="10"/>
  <c r="J838" i="10"/>
  <c r="J839" i="10"/>
  <c r="J840" i="10"/>
  <c r="J841" i="10"/>
  <c r="J842" i="10"/>
  <c r="J843" i="10"/>
  <c r="J844" i="10"/>
  <c r="J845" i="10"/>
  <c r="J846" i="10"/>
  <c r="J847" i="10"/>
  <c r="J848" i="10"/>
  <c r="J849" i="10"/>
  <c r="J850" i="10"/>
  <c r="J851" i="10"/>
  <c r="J852" i="10"/>
  <c r="J853" i="10"/>
  <c r="J854" i="10"/>
  <c r="J855" i="10"/>
  <c r="J856" i="10"/>
  <c r="J857" i="10"/>
  <c r="J858" i="10"/>
  <c r="J859" i="10"/>
  <c r="J860" i="10"/>
  <c r="J861" i="10"/>
  <c r="J862" i="10"/>
  <c r="J863" i="10"/>
  <c r="J864" i="10"/>
  <c r="J865" i="10"/>
  <c r="J866" i="10"/>
  <c r="J867" i="10"/>
  <c r="J868" i="10"/>
  <c r="J869" i="10"/>
  <c r="J870" i="10"/>
  <c r="J871" i="10"/>
  <c r="J872" i="10"/>
  <c r="J873" i="10"/>
  <c r="J874" i="10"/>
  <c r="J875" i="10"/>
  <c r="J876" i="10"/>
  <c r="J877" i="10"/>
  <c r="J878" i="10"/>
  <c r="J879" i="10"/>
  <c r="J880" i="10"/>
  <c r="J881" i="10"/>
  <c r="J882" i="10"/>
  <c r="J883" i="10"/>
  <c r="J884" i="10"/>
  <c r="J885" i="10"/>
  <c r="J886" i="10"/>
  <c r="J887" i="10"/>
  <c r="J888" i="10"/>
  <c r="J889" i="10"/>
  <c r="J890" i="10"/>
  <c r="J891" i="10"/>
  <c r="J892" i="10"/>
  <c r="J893" i="10"/>
  <c r="J894" i="10"/>
  <c r="J895" i="10"/>
  <c r="J896" i="10"/>
  <c r="J897" i="10"/>
  <c r="J898" i="10"/>
  <c r="J899" i="10"/>
  <c r="J900" i="10"/>
  <c r="J901" i="10"/>
  <c r="J902" i="10"/>
  <c r="J903" i="10"/>
  <c r="J904" i="10"/>
  <c r="J905" i="10"/>
  <c r="J906" i="10"/>
  <c r="J907" i="10"/>
  <c r="J908" i="10"/>
  <c r="J909" i="10"/>
  <c r="J910" i="10"/>
  <c r="J911" i="10"/>
  <c r="J912" i="10"/>
  <c r="J913" i="10"/>
  <c r="J914" i="10"/>
  <c r="J915" i="10"/>
  <c r="J916" i="10"/>
  <c r="J917" i="10"/>
  <c r="J918" i="10"/>
  <c r="J919" i="10"/>
  <c r="J920" i="10"/>
  <c r="J921" i="10"/>
  <c r="J922" i="10"/>
  <c r="J923" i="10"/>
  <c r="J924" i="10"/>
  <c r="J925" i="10"/>
  <c r="J926" i="10"/>
  <c r="J927" i="10"/>
  <c r="J928" i="10"/>
  <c r="J929" i="10"/>
  <c r="J930" i="10"/>
  <c r="J931" i="10"/>
  <c r="J932" i="10"/>
  <c r="J933" i="10"/>
  <c r="J934" i="10"/>
  <c r="J935" i="10"/>
  <c r="J936" i="10"/>
  <c r="J937" i="10"/>
  <c r="J938" i="10"/>
  <c r="J939" i="10"/>
  <c r="J940" i="10"/>
  <c r="J941" i="10"/>
  <c r="J942" i="10"/>
  <c r="J943" i="10"/>
  <c r="J944" i="10"/>
  <c r="J945" i="10"/>
  <c r="J946" i="10"/>
  <c r="J947" i="10"/>
  <c r="J948" i="10"/>
  <c r="K24" i="10"/>
  <c r="K25" i="10"/>
  <c r="K4" i="10"/>
  <c r="K3" i="10"/>
  <c r="K948" i="10"/>
  <c r="K947" i="10"/>
  <c r="K946" i="10"/>
  <c r="K945" i="10"/>
  <c r="K944" i="10"/>
  <c r="K943" i="10"/>
  <c r="K942" i="10"/>
  <c r="K941" i="10"/>
  <c r="K940" i="10"/>
  <c r="K939" i="10"/>
  <c r="K938" i="10"/>
  <c r="K937" i="10"/>
  <c r="K936" i="10"/>
  <c r="K935" i="10"/>
  <c r="K934" i="10"/>
  <c r="K933" i="10"/>
  <c r="K932" i="10"/>
  <c r="K931" i="10"/>
  <c r="K930" i="10"/>
  <c r="K929" i="10"/>
  <c r="K928" i="10"/>
  <c r="K927" i="10"/>
  <c r="K926" i="10"/>
  <c r="K925" i="10"/>
  <c r="K924" i="10"/>
  <c r="K923" i="10"/>
  <c r="K922" i="10"/>
  <c r="K921" i="10"/>
  <c r="K920" i="10"/>
  <c r="K919" i="10"/>
  <c r="K918" i="10"/>
  <c r="K917" i="10"/>
  <c r="K916" i="10"/>
  <c r="K915" i="10"/>
  <c r="K914" i="10"/>
  <c r="K913" i="10"/>
  <c r="K912" i="10"/>
  <c r="K911" i="10"/>
  <c r="K910" i="10"/>
  <c r="K909" i="10"/>
  <c r="K908" i="10"/>
  <c r="K907" i="10"/>
  <c r="K906" i="10"/>
  <c r="K905" i="10"/>
  <c r="K904" i="10"/>
  <c r="K903" i="10"/>
  <c r="K902" i="10"/>
  <c r="K901" i="10"/>
  <c r="K900" i="10"/>
  <c r="K899" i="10"/>
  <c r="K898" i="10"/>
  <c r="K897" i="10"/>
  <c r="K896" i="10"/>
  <c r="K895" i="10"/>
  <c r="K894" i="10"/>
  <c r="K893" i="10"/>
  <c r="K892" i="10"/>
  <c r="K891" i="10"/>
  <c r="K890" i="10"/>
  <c r="K889" i="10"/>
  <c r="K888" i="10"/>
  <c r="K887" i="10"/>
  <c r="K886" i="10"/>
  <c r="K885" i="10"/>
  <c r="K884" i="10"/>
  <c r="K883" i="10"/>
  <c r="K882" i="10"/>
  <c r="K881" i="10"/>
  <c r="K880" i="10"/>
  <c r="K879" i="10"/>
  <c r="K878" i="10"/>
  <c r="K877" i="10"/>
  <c r="K876" i="10"/>
  <c r="K875" i="10"/>
  <c r="K874" i="10"/>
  <c r="K873" i="10"/>
  <c r="K872" i="10"/>
  <c r="K871" i="10"/>
  <c r="K870" i="10"/>
  <c r="K869" i="10"/>
  <c r="K868" i="10"/>
  <c r="K867" i="10"/>
  <c r="K866" i="10"/>
  <c r="K865" i="10"/>
  <c r="K864" i="10"/>
  <c r="K863" i="10"/>
  <c r="K862" i="10"/>
  <c r="K861" i="10"/>
  <c r="K860" i="10"/>
  <c r="K859" i="10"/>
  <c r="K858" i="10"/>
  <c r="K857" i="10"/>
  <c r="K856" i="10"/>
  <c r="K855" i="10"/>
  <c r="K854" i="10"/>
  <c r="K853" i="10"/>
  <c r="K852" i="10"/>
  <c r="K851" i="10"/>
  <c r="K850" i="10"/>
  <c r="K849" i="10"/>
  <c r="K848" i="10"/>
  <c r="K847" i="10"/>
  <c r="K846" i="10"/>
  <c r="K845" i="10"/>
  <c r="K844" i="10"/>
  <c r="K843" i="10"/>
  <c r="K842" i="10"/>
  <c r="K841" i="10"/>
  <c r="K840" i="10"/>
  <c r="K839" i="10"/>
  <c r="K838" i="10"/>
  <c r="K837" i="10"/>
  <c r="K836" i="10"/>
  <c r="K835" i="10"/>
  <c r="K834" i="10"/>
  <c r="K833" i="10"/>
  <c r="K832" i="10"/>
  <c r="K831" i="10"/>
  <c r="K830" i="10"/>
  <c r="K829" i="10"/>
  <c r="K828" i="10"/>
  <c r="K827" i="10"/>
  <c r="K826" i="10"/>
  <c r="K825" i="10"/>
  <c r="K824" i="10"/>
  <c r="K823" i="10"/>
  <c r="K822" i="10"/>
  <c r="K821" i="10"/>
  <c r="K820" i="10"/>
  <c r="K819" i="10"/>
  <c r="K818" i="10"/>
  <c r="K817" i="10"/>
  <c r="K816" i="10"/>
  <c r="K815" i="10"/>
  <c r="K814" i="10"/>
  <c r="K813" i="10"/>
  <c r="K812" i="10"/>
  <c r="K811" i="10"/>
  <c r="K810" i="10"/>
  <c r="K809" i="10"/>
  <c r="K808" i="10"/>
  <c r="K807" i="10"/>
  <c r="K806" i="10"/>
  <c r="K805" i="10"/>
  <c r="K804" i="10"/>
  <c r="K803" i="10"/>
  <c r="K802" i="10"/>
  <c r="K801" i="10"/>
  <c r="K800" i="10"/>
  <c r="K799" i="10"/>
  <c r="K798" i="10"/>
  <c r="K797" i="10"/>
  <c r="K796" i="10"/>
  <c r="K795" i="10"/>
  <c r="K794" i="10"/>
  <c r="K793" i="10"/>
  <c r="K792" i="10"/>
  <c r="K791" i="10"/>
  <c r="K790" i="10"/>
  <c r="K789" i="10"/>
  <c r="K788" i="10"/>
  <c r="K787" i="10"/>
  <c r="K786" i="10"/>
  <c r="K785" i="10"/>
  <c r="K784" i="10"/>
  <c r="K783" i="10"/>
  <c r="K782" i="10"/>
  <c r="K781" i="10"/>
  <c r="K780" i="10"/>
  <c r="K779" i="10"/>
  <c r="K778" i="10"/>
  <c r="K777" i="10"/>
  <c r="K776" i="10"/>
  <c r="K775" i="10"/>
  <c r="K774" i="10"/>
  <c r="K773" i="10"/>
  <c r="K772" i="10"/>
  <c r="K771" i="10"/>
  <c r="K770" i="10"/>
  <c r="K769" i="10"/>
  <c r="K768" i="10"/>
  <c r="K767" i="10"/>
  <c r="K766" i="10"/>
  <c r="K765" i="10"/>
  <c r="K764" i="10"/>
  <c r="K763" i="10"/>
  <c r="K762" i="10"/>
  <c r="K761" i="10"/>
  <c r="K760" i="10"/>
  <c r="K759" i="10"/>
  <c r="K758" i="10"/>
  <c r="K757" i="10"/>
  <c r="K756" i="10"/>
  <c r="K755" i="10"/>
  <c r="K754" i="10"/>
  <c r="K753" i="10"/>
  <c r="K752" i="10"/>
  <c r="K751" i="10"/>
  <c r="K750" i="10"/>
  <c r="K749" i="10"/>
  <c r="K748" i="10"/>
  <c r="K747" i="10"/>
  <c r="K746" i="10"/>
  <c r="K745" i="10"/>
  <c r="K744" i="10"/>
  <c r="K743" i="10"/>
  <c r="K742" i="10"/>
  <c r="K741" i="10"/>
  <c r="K740" i="10"/>
  <c r="K739" i="10"/>
  <c r="K738" i="10"/>
  <c r="K737" i="10"/>
  <c r="K736" i="10"/>
  <c r="K735" i="10"/>
  <c r="K734" i="10"/>
  <c r="K733" i="10"/>
  <c r="K732" i="10"/>
  <c r="K731" i="10"/>
  <c r="K730" i="10"/>
  <c r="K729" i="10"/>
  <c r="K728" i="10"/>
  <c r="K727" i="10"/>
  <c r="K726" i="10"/>
  <c r="K725" i="10"/>
  <c r="K724" i="10"/>
  <c r="K723" i="10"/>
  <c r="K722" i="10"/>
  <c r="K721" i="10"/>
  <c r="K720" i="10"/>
  <c r="K719" i="10"/>
  <c r="K718" i="10"/>
  <c r="K717" i="10"/>
  <c r="K716" i="10"/>
  <c r="K715" i="10"/>
  <c r="K714" i="10"/>
  <c r="K713" i="10"/>
  <c r="K712" i="10"/>
  <c r="K711" i="10"/>
  <c r="K710" i="10"/>
  <c r="K709" i="10"/>
  <c r="K708" i="10"/>
  <c r="K707" i="10"/>
  <c r="K706" i="10"/>
  <c r="K705" i="10"/>
  <c r="K704" i="10"/>
  <c r="K703" i="10"/>
  <c r="K702" i="10"/>
  <c r="K701" i="10"/>
  <c r="K700" i="10"/>
  <c r="K699" i="10"/>
  <c r="K698" i="10"/>
  <c r="K697" i="10"/>
  <c r="K696" i="10"/>
  <c r="K695" i="10"/>
  <c r="K694" i="10"/>
  <c r="K693" i="10"/>
  <c r="K692" i="10"/>
  <c r="K691" i="10"/>
  <c r="K690" i="10"/>
  <c r="K689" i="10"/>
  <c r="K688" i="10"/>
  <c r="K687" i="10"/>
  <c r="K686" i="10"/>
  <c r="K685" i="10"/>
  <c r="K684" i="10"/>
  <c r="K683" i="10"/>
  <c r="K682" i="10"/>
  <c r="K681" i="10"/>
  <c r="K680" i="10"/>
  <c r="K679" i="10"/>
  <c r="K678" i="10"/>
  <c r="K677" i="10"/>
  <c r="K676" i="10"/>
  <c r="K675" i="10"/>
  <c r="K674" i="10"/>
  <c r="K673" i="10"/>
  <c r="K672" i="10"/>
  <c r="K671" i="10"/>
  <c r="K670" i="10"/>
  <c r="K669" i="10"/>
  <c r="K668" i="10"/>
  <c r="K667" i="10"/>
  <c r="K666" i="10"/>
  <c r="K665" i="10"/>
  <c r="K664" i="10"/>
  <c r="K663" i="10"/>
  <c r="K662" i="10"/>
  <c r="K661" i="10"/>
  <c r="K660" i="10"/>
  <c r="K659" i="10"/>
  <c r="K658" i="10"/>
  <c r="K657" i="10"/>
  <c r="K656" i="10"/>
  <c r="K655" i="10"/>
  <c r="K654" i="10"/>
  <c r="K653" i="10"/>
  <c r="K652" i="10"/>
  <c r="K651" i="10"/>
  <c r="K650" i="10"/>
  <c r="K649" i="10"/>
  <c r="K648" i="10"/>
  <c r="K647" i="10"/>
  <c r="K646" i="10"/>
  <c r="K645" i="10"/>
  <c r="K644" i="10"/>
  <c r="K643" i="10"/>
  <c r="K642" i="10"/>
  <c r="K641" i="10"/>
  <c r="K640" i="10"/>
  <c r="K639" i="10"/>
  <c r="K638" i="10"/>
  <c r="K637" i="10"/>
  <c r="K636" i="10"/>
  <c r="K635" i="10"/>
  <c r="K634" i="10"/>
  <c r="K633" i="10"/>
  <c r="K632" i="10"/>
  <c r="K631" i="10"/>
  <c r="K630" i="10"/>
  <c r="K629" i="10"/>
  <c r="K628" i="10"/>
  <c r="K627" i="10"/>
  <c r="K626" i="10"/>
  <c r="K625" i="10"/>
  <c r="K624" i="10"/>
  <c r="K623" i="10"/>
  <c r="K622" i="10"/>
  <c r="K621" i="10"/>
  <c r="K620" i="10"/>
  <c r="K619" i="10"/>
  <c r="K618" i="10"/>
  <c r="K617" i="10"/>
  <c r="K616" i="10"/>
  <c r="K615" i="10"/>
  <c r="K614" i="10"/>
  <c r="K613" i="10"/>
  <c r="K612" i="10"/>
  <c r="K611" i="10"/>
  <c r="K610" i="10"/>
  <c r="K609" i="10"/>
  <c r="K608" i="10"/>
  <c r="K607" i="10"/>
  <c r="K606" i="10"/>
  <c r="K605" i="10"/>
  <c r="K604" i="10"/>
  <c r="K603" i="10"/>
  <c r="K602" i="10"/>
  <c r="K601" i="10"/>
  <c r="K600" i="10"/>
  <c r="K599" i="10"/>
  <c r="K598" i="10"/>
  <c r="K597" i="10"/>
  <c r="K596" i="10"/>
  <c r="K595" i="10"/>
  <c r="K594" i="10"/>
  <c r="K593" i="10"/>
  <c r="K592" i="10"/>
  <c r="K591" i="10"/>
  <c r="K590" i="10"/>
  <c r="K589" i="10"/>
  <c r="K588" i="10"/>
  <c r="K587" i="10"/>
  <c r="K586" i="10"/>
  <c r="K585" i="10"/>
  <c r="K584" i="10"/>
  <c r="K583" i="10"/>
  <c r="K582" i="10"/>
  <c r="K581" i="10"/>
  <c r="K580" i="10"/>
  <c r="K579" i="10"/>
  <c r="K578" i="10"/>
  <c r="K577" i="10"/>
  <c r="K576" i="10"/>
  <c r="K575" i="10"/>
  <c r="K574" i="10"/>
  <c r="K573" i="10"/>
  <c r="K572" i="10"/>
  <c r="K571" i="10"/>
  <c r="K570" i="10"/>
  <c r="K569" i="10"/>
  <c r="K568" i="10"/>
  <c r="K567" i="10"/>
  <c r="K566" i="10"/>
  <c r="K565" i="10"/>
  <c r="K564" i="10"/>
  <c r="K563" i="10"/>
  <c r="K562" i="10"/>
  <c r="K561" i="10"/>
  <c r="K560" i="10"/>
  <c r="K559" i="10"/>
  <c r="K558" i="10"/>
  <c r="K557" i="10"/>
  <c r="K556" i="10"/>
  <c r="K555" i="10"/>
  <c r="K554" i="10"/>
  <c r="K553" i="10"/>
  <c r="K552" i="10"/>
  <c r="K551" i="10"/>
  <c r="K550" i="10"/>
  <c r="K549" i="10"/>
  <c r="K548" i="10"/>
  <c r="K547" i="10"/>
  <c r="K546" i="10"/>
  <c r="K545" i="10"/>
  <c r="K544" i="10"/>
  <c r="K543" i="10"/>
  <c r="K542" i="10"/>
  <c r="K541" i="10"/>
  <c r="K540" i="10"/>
  <c r="K539" i="10"/>
  <c r="K538" i="10"/>
  <c r="K537" i="10"/>
  <c r="K536" i="10"/>
  <c r="K535" i="10"/>
  <c r="K534" i="10"/>
  <c r="K533" i="10"/>
  <c r="K532" i="10"/>
  <c r="K531" i="10"/>
  <c r="K530" i="10"/>
  <c r="K529" i="10"/>
  <c r="K528" i="10"/>
  <c r="K527" i="10"/>
  <c r="K526" i="10"/>
  <c r="K525" i="10"/>
  <c r="K524" i="10"/>
  <c r="K523" i="10"/>
  <c r="K522" i="10"/>
  <c r="K521" i="10"/>
  <c r="K520" i="10"/>
  <c r="K519" i="10"/>
  <c r="K518" i="10"/>
  <c r="K517" i="10"/>
  <c r="K516" i="10"/>
  <c r="K515" i="10"/>
  <c r="K514" i="10"/>
  <c r="K513" i="10"/>
  <c r="K512" i="10"/>
  <c r="K511" i="10"/>
  <c r="K510" i="10"/>
  <c r="K509" i="10"/>
  <c r="K508" i="10"/>
  <c r="K507" i="10"/>
  <c r="K506" i="10"/>
  <c r="K505" i="10"/>
  <c r="K504" i="10"/>
  <c r="K503" i="10"/>
  <c r="K502" i="10"/>
  <c r="K501" i="10"/>
  <c r="K500" i="10"/>
  <c r="K499" i="10"/>
  <c r="K498" i="10"/>
  <c r="K497" i="10"/>
  <c r="K496" i="10"/>
  <c r="K495" i="10"/>
  <c r="K494" i="10"/>
  <c r="K493" i="10"/>
  <c r="K492" i="10"/>
  <c r="K491" i="10"/>
  <c r="K490" i="10"/>
  <c r="K489" i="10"/>
  <c r="K488" i="10"/>
  <c r="K487" i="10"/>
  <c r="K486" i="10"/>
  <c r="K485" i="10"/>
  <c r="K484" i="10"/>
  <c r="K483" i="10"/>
  <c r="K482" i="10"/>
  <c r="K481" i="10"/>
  <c r="K480" i="10"/>
  <c r="K479" i="10"/>
  <c r="K478" i="10"/>
  <c r="K477" i="10"/>
  <c r="K476" i="10"/>
  <c r="K475" i="10"/>
  <c r="K474" i="10"/>
  <c r="K473" i="10"/>
  <c r="K472" i="10"/>
  <c r="K471" i="10"/>
  <c r="K470" i="10"/>
  <c r="K469" i="10"/>
  <c r="K468" i="10"/>
  <c r="K467" i="10"/>
  <c r="K466" i="10"/>
  <c r="K465" i="10"/>
  <c r="K464" i="10"/>
  <c r="K463" i="10"/>
  <c r="K462" i="10"/>
  <c r="K461" i="10"/>
  <c r="K460" i="10"/>
  <c r="K459" i="10"/>
  <c r="K458" i="10"/>
  <c r="K457" i="10"/>
  <c r="K456" i="10"/>
  <c r="K455" i="10"/>
  <c r="K454" i="10"/>
  <c r="K453" i="10"/>
  <c r="K452" i="10"/>
  <c r="K451" i="10"/>
  <c r="K450" i="10"/>
  <c r="K449" i="10"/>
  <c r="K448" i="10"/>
  <c r="K447" i="10"/>
  <c r="K446" i="10"/>
  <c r="K445" i="10"/>
  <c r="K444" i="10"/>
  <c r="K443" i="10"/>
  <c r="K442" i="10"/>
  <c r="K441" i="10"/>
  <c r="K440" i="10"/>
  <c r="K439" i="10"/>
  <c r="K438" i="10"/>
  <c r="K437" i="10"/>
  <c r="K436" i="10"/>
  <c r="K435" i="10"/>
  <c r="K434" i="10"/>
  <c r="K433" i="10"/>
  <c r="K432" i="10"/>
  <c r="K431" i="10"/>
  <c r="K430" i="10"/>
  <c r="K429" i="10"/>
  <c r="K428" i="10"/>
  <c r="K427" i="10"/>
  <c r="K426" i="10"/>
  <c r="K425" i="10"/>
  <c r="K424" i="10"/>
  <c r="K423" i="10"/>
  <c r="K422" i="10"/>
  <c r="K421" i="10"/>
  <c r="K420" i="10"/>
  <c r="K419" i="10"/>
  <c r="K418" i="10"/>
  <c r="K417" i="10"/>
  <c r="K416" i="10"/>
  <c r="K415" i="10"/>
  <c r="K414" i="10"/>
  <c r="K413" i="10"/>
  <c r="K412" i="10"/>
  <c r="K411" i="10"/>
  <c r="K410" i="10"/>
  <c r="K409" i="10"/>
  <c r="K408" i="10"/>
  <c r="K407" i="10"/>
  <c r="K406" i="10"/>
  <c r="K405" i="10"/>
  <c r="K404" i="10"/>
  <c r="K403" i="10"/>
  <c r="K402" i="10"/>
  <c r="K401" i="10"/>
  <c r="K400" i="10"/>
  <c r="K399" i="10"/>
  <c r="K398" i="10"/>
  <c r="K397" i="10"/>
  <c r="K396" i="10"/>
  <c r="K395" i="10"/>
  <c r="K394" i="10"/>
  <c r="K393" i="10"/>
  <c r="K392" i="10"/>
  <c r="K391" i="10"/>
  <c r="K390" i="10"/>
  <c r="K389" i="10"/>
  <c r="K388" i="10"/>
  <c r="K387" i="10"/>
  <c r="K386" i="10"/>
  <c r="K385" i="10"/>
  <c r="K384" i="10"/>
  <c r="K383" i="10"/>
  <c r="K382" i="10"/>
  <c r="K381" i="10"/>
  <c r="K380" i="10"/>
  <c r="K379" i="10"/>
  <c r="K378" i="10"/>
  <c r="K377" i="10"/>
  <c r="K376" i="10"/>
  <c r="K375" i="10"/>
  <c r="K374" i="10"/>
  <c r="K373" i="10"/>
  <c r="K372" i="10"/>
  <c r="K371" i="10"/>
  <c r="K370" i="10"/>
  <c r="K369" i="10"/>
  <c r="K368" i="10"/>
  <c r="K367" i="10"/>
  <c r="K366" i="10"/>
  <c r="K365" i="10"/>
  <c r="K364" i="10"/>
  <c r="K363" i="10"/>
  <c r="K362" i="10"/>
  <c r="K361" i="10"/>
  <c r="K360" i="10"/>
  <c r="K359" i="10"/>
  <c r="K358" i="10"/>
  <c r="K357" i="10"/>
  <c r="K356" i="10"/>
  <c r="K355" i="10"/>
  <c r="K354" i="10"/>
  <c r="K353" i="10"/>
  <c r="K352" i="10"/>
  <c r="K351" i="10"/>
  <c r="K350" i="10"/>
  <c r="K349" i="10"/>
  <c r="K348" i="10"/>
  <c r="K347" i="10"/>
  <c r="K346" i="10"/>
  <c r="K345" i="10"/>
  <c r="K344" i="10"/>
  <c r="K343" i="10"/>
  <c r="K342" i="10"/>
  <c r="K341" i="10"/>
  <c r="K340" i="10"/>
  <c r="K339" i="10"/>
  <c r="K338" i="10"/>
  <c r="K337" i="10"/>
  <c r="K336" i="10"/>
  <c r="K335" i="10"/>
  <c r="K334" i="10"/>
  <c r="K333" i="10"/>
  <c r="K332" i="10"/>
  <c r="K331" i="10"/>
  <c r="K330" i="10"/>
  <c r="K329" i="10"/>
  <c r="K328" i="10"/>
  <c r="K327" i="10"/>
  <c r="K326" i="10"/>
  <c r="K325" i="10"/>
  <c r="K324" i="10"/>
  <c r="K323" i="10"/>
  <c r="K322" i="10"/>
  <c r="K321" i="10"/>
  <c r="K320" i="10"/>
  <c r="K319" i="10"/>
  <c r="K318" i="10"/>
  <c r="K317" i="10"/>
  <c r="K316" i="10"/>
  <c r="K315" i="10"/>
  <c r="K314" i="10"/>
  <c r="K313" i="10"/>
  <c r="K312" i="10"/>
  <c r="K311" i="10"/>
  <c r="K310" i="10"/>
  <c r="K309" i="10"/>
  <c r="K308" i="10"/>
  <c r="K307" i="10"/>
  <c r="K306" i="10"/>
  <c r="K305" i="10"/>
  <c r="K304" i="10"/>
  <c r="K303" i="10"/>
  <c r="K302" i="10"/>
  <c r="K301" i="10"/>
  <c r="K300" i="10"/>
  <c r="K299" i="10"/>
  <c r="K298" i="10"/>
  <c r="K297" i="10"/>
  <c r="K296" i="10"/>
  <c r="K295" i="10"/>
  <c r="K294" i="10"/>
  <c r="K293" i="10"/>
  <c r="K292" i="10"/>
  <c r="K291" i="10"/>
  <c r="K290" i="10"/>
  <c r="K289" i="10"/>
  <c r="K288" i="10"/>
  <c r="K287" i="10"/>
  <c r="K286" i="10"/>
  <c r="K285" i="10"/>
  <c r="K284" i="10"/>
  <c r="K283" i="10"/>
  <c r="K282" i="10"/>
  <c r="K281" i="10"/>
  <c r="K280" i="10"/>
  <c r="K279" i="10"/>
  <c r="K278" i="10"/>
  <c r="K277" i="10"/>
  <c r="K276" i="10"/>
  <c r="K275" i="10"/>
  <c r="K274" i="10"/>
  <c r="K273" i="10"/>
  <c r="K272" i="10"/>
  <c r="K271" i="10"/>
  <c r="K270" i="10"/>
  <c r="K269" i="10"/>
  <c r="K268" i="10"/>
  <c r="K267" i="10"/>
  <c r="K266" i="10"/>
  <c r="K265" i="10"/>
  <c r="K264" i="10"/>
  <c r="K263" i="10"/>
  <c r="K262" i="10"/>
  <c r="K261" i="10"/>
  <c r="K260" i="10"/>
  <c r="K259" i="10"/>
  <c r="K258" i="10"/>
  <c r="K257" i="10"/>
  <c r="K256" i="10"/>
  <c r="K255" i="10"/>
  <c r="K254" i="10"/>
  <c r="K253" i="10"/>
  <c r="K252" i="10"/>
  <c r="K251" i="10"/>
  <c r="K250" i="10"/>
  <c r="K249" i="10"/>
  <c r="K248" i="10"/>
  <c r="K247" i="10"/>
  <c r="K246" i="10"/>
  <c r="K245" i="10"/>
  <c r="K244" i="10"/>
  <c r="K243" i="10"/>
  <c r="K242" i="10"/>
  <c r="K241" i="10"/>
  <c r="K240" i="10"/>
  <c r="K239" i="10"/>
  <c r="K238" i="10"/>
  <c r="K237" i="10"/>
  <c r="K236" i="10"/>
  <c r="K235" i="10"/>
  <c r="K2" i="10"/>
  <c r="D3" i="13"/>
  <c r="D4" i="13"/>
  <c r="D5" i="13"/>
  <c r="D6" i="13"/>
  <c r="D7" i="13"/>
  <c r="D8" i="13"/>
  <c r="D9" i="13"/>
  <c r="D10" i="13"/>
  <c r="D11" i="13"/>
  <c r="D12" i="13"/>
  <c r="D13" i="13"/>
  <c r="D14" i="13"/>
  <c r="D15" i="13"/>
  <c r="D16" i="13"/>
  <c r="D17" i="13"/>
  <c r="D18" i="13"/>
  <c r="D19" i="13"/>
  <c r="D20" i="13"/>
  <c r="D21" i="13"/>
  <c r="D22" i="13"/>
  <c r="D23" i="13"/>
  <c r="D24" i="13"/>
  <c r="D25" i="13"/>
  <c r="D26" i="13"/>
  <c r="D27" i="13"/>
  <c r="D28" i="13"/>
  <c r="D29" i="13"/>
  <c r="D30" i="13"/>
  <c r="D31" i="13"/>
  <c r="D32" i="13"/>
  <c r="D33" i="13"/>
  <c r="D34" i="13"/>
  <c r="D35" i="13"/>
  <c r="D36" i="13"/>
  <c r="D37" i="13"/>
  <c r="D38" i="13"/>
  <c r="D39" i="13"/>
  <c r="D40" i="13"/>
  <c r="D41" i="13"/>
  <c r="D42" i="13"/>
  <c r="D43" i="13"/>
  <c r="D44" i="13"/>
  <c r="D45" i="13"/>
  <c r="D46" i="13"/>
  <c r="D47" i="13"/>
  <c r="D48" i="13"/>
  <c r="D49" i="13"/>
  <c r="D50" i="13"/>
  <c r="D51" i="13"/>
  <c r="D52" i="13"/>
  <c r="D53" i="13"/>
  <c r="D54" i="13"/>
  <c r="D55" i="13"/>
  <c r="D56" i="13"/>
  <c r="D57" i="13"/>
  <c r="D58" i="13"/>
  <c r="D59" i="13"/>
  <c r="D60" i="13"/>
  <c r="D61" i="13"/>
  <c r="D62" i="13"/>
  <c r="D63" i="13"/>
  <c r="D64" i="13"/>
  <c r="D65" i="13"/>
  <c r="D66" i="13"/>
  <c r="D67" i="13"/>
  <c r="D68" i="13"/>
  <c r="D69"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3"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3" i="13"/>
  <c r="D314"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4" i="13"/>
  <c r="D345" i="13"/>
  <c r="D346" i="13"/>
  <c r="D347" i="13"/>
  <c r="D348" i="13"/>
  <c r="D349" i="13"/>
  <c r="D350" i="13"/>
  <c r="D351" i="13"/>
  <c r="D352" i="13"/>
  <c r="D353" i="13"/>
  <c r="D354" i="13"/>
  <c r="D355" i="13"/>
  <c r="D356" i="13"/>
  <c r="D357" i="13"/>
  <c r="D358" i="13"/>
  <c r="D359"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4"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1" i="13"/>
  <c r="D512"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7" i="13"/>
  <c r="D588" i="13"/>
  <c r="D589" i="13"/>
  <c r="D590" i="13"/>
  <c r="D591" i="13"/>
  <c r="D592" i="13"/>
  <c r="D593" i="13"/>
  <c r="D594" i="13"/>
  <c r="D595" i="13"/>
  <c r="D596" i="13"/>
  <c r="D597" i="13"/>
  <c r="D598" i="13"/>
  <c r="D599" i="13"/>
  <c r="D600" i="13"/>
  <c r="D601" i="13"/>
  <c r="D602" i="13"/>
  <c r="D603" i="13"/>
  <c r="D604" i="13"/>
  <c r="D605" i="13"/>
  <c r="D606" i="13"/>
  <c r="D607" i="13"/>
  <c r="D608" i="13"/>
  <c r="D609" i="13"/>
  <c r="D610" i="13"/>
  <c r="D611" i="13"/>
  <c r="D612" i="13"/>
  <c r="D613" i="13"/>
  <c r="D614" i="13"/>
  <c r="D615" i="13"/>
  <c r="D616" i="13"/>
  <c r="D617" i="13"/>
  <c r="D618"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1" i="13"/>
  <c r="D772"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0" i="13"/>
  <c r="D841"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0" i="13"/>
  <c r="D881" i="13"/>
  <c r="D882" i="13"/>
  <c r="D883" i="13"/>
  <c r="D884" i="13"/>
  <c r="D885" i="13"/>
  <c r="D886" i="13"/>
  <c r="D887" i="13"/>
  <c r="D888" i="13"/>
  <c r="D889" i="13"/>
  <c r="D890" i="13"/>
  <c r="D891" i="13"/>
  <c r="D892" i="13"/>
  <c r="D893" i="13"/>
  <c r="D894" i="13"/>
  <c r="D895" i="13"/>
  <c r="D896" i="13"/>
  <c r="D897" i="13"/>
  <c r="D898" i="13"/>
  <c r="D899" i="13"/>
  <c r="D900" i="13"/>
  <c r="D901" i="13"/>
  <c r="D2" i="13"/>
  <c r="C3" i="13"/>
  <c r="C4" i="13"/>
  <c r="C5" i="13"/>
  <c r="C6" i="13"/>
  <c r="C7" i="13"/>
  <c r="C8" i="13"/>
  <c r="C9" i="13"/>
  <c r="C10" i="13"/>
  <c r="C11" i="13"/>
  <c r="C12" i="13"/>
  <c r="C13" i="13"/>
  <c r="C14" i="13"/>
  <c r="C15" i="13"/>
  <c r="C16" i="13"/>
  <c r="C17" i="13"/>
  <c r="C18" i="13"/>
  <c r="C19" i="13"/>
  <c r="C20" i="13"/>
  <c r="C21" i="13"/>
  <c r="C22" i="13"/>
  <c r="C23" i="13"/>
  <c r="C24" i="13"/>
  <c r="C25" i="13"/>
  <c r="C26" i="13"/>
  <c r="C27" i="13"/>
  <c r="C28" i="13"/>
  <c r="C29" i="13"/>
  <c r="C30" i="13"/>
  <c r="C31" i="13"/>
  <c r="C32" i="13"/>
  <c r="C33" i="13"/>
  <c r="C34" i="13"/>
  <c r="C35" i="13"/>
  <c r="C36" i="13"/>
  <c r="C37" i="13"/>
  <c r="C38" i="13"/>
  <c r="C39" i="13"/>
  <c r="C40" i="13"/>
  <c r="C41" i="13"/>
  <c r="C42" i="13"/>
  <c r="C43" i="13"/>
  <c r="C44" i="13"/>
  <c r="C45" i="13"/>
  <c r="C46" i="13"/>
  <c r="C47" i="13"/>
  <c r="C48" i="13"/>
  <c r="C49" i="13"/>
  <c r="C50" i="13"/>
  <c r="C51" i="13"/>
  <c r="C52" i="13"/>
  <c r="C53" i="13"/>
  <c r="C54" i="13"/>
  <c r="C55" i="13"/>
  <c r="C56" i="13"/>
  <c r="C57" i="13"/>
  <c r="C58" i="13"/>
  <c r="C59" i="13"/>
  <c r="C60" i="13"/>
  <c r="C61" i="13"/>
  <c r="C62" i="13"/>
  <c r="C63" i="13"/>
  <c r="C64" i="13"/>
  <c r="C65" i="13"/>
  <c r="C66" i="13"/>
  <c r="C67" i="13"/>
  <c r="C68" i="13"/>
  <c r="C69" i="13"/>
  <c r="C70" i="13"/>
  <c r="C71" i="13"/>
  <c r="C72" i="13"/>
  <c r="C73" i="13"/>
  <c r="C74" i="13"/>
  <c r="C75" i="13"/>
  <c r="C76" i="13"/>
  <c r="C77" i="13"/>
  <c r="C78" i="13"/>
  <c r="C79" i="13"/>
  <c r="C80" i="13"/>
  <c r="C81" i="13"/>
  <c r="C82" i="13"/>
  <c r="C83" i="13"/>
  <c r="C84" i="13"/>
  <c r="C85" i="13"/>
  <c r="C86" i="13"/>
  <c r="C87" i="13"/>
  <c r="C88" i="13"/>
  <c r="C89" i="13"/>
  <c r="C90" i="13"/>
  <c r="C91" i="13"/>
  <c r="C92" i="13"/>
  <c r="C93" i="13"/>
  <c r="C94" i="13"/>
  <c r="C95" i="13"/>
  <c r="C96" i="13"/>
  <c r="C97" i="13"/>
  <c r="C98" i="13"/>
  <c r="C99" i="13"/>
  <c r="C100" i="13"/>
  <c r="C101" i="13"/>
  <c r="C102" i="13"/>
  <c r="C103" i="13"/>
  <c r="C104" i="13"/>
  <c r="C105" i="13"/>
  <c r="C106" i="13"/>
  <c r="C107" i="13"/>
  <c r="C108" i="13"/>
  <c r="C109" i="13"/>
  <c r="C110" i="13"/>
  <c r="C111" i="13"/>
  <c r="C112" i="13"/>
  <c r="C113" i="13"/>
  <c r="C114" i="13"/>
  <c r="C115" i="13"/>
  <c r="C116" i="13"/>
  <c r="C117" i="13"/>
  <c r="C118" i="13"/>
  <c r="C119" i="13"/>
  <c r="C120" i="13"/>
  <c r="C121" i="13"/>
  <c r="C122" i="13"/>
  <c r="C123" i="13"/>
  <c r="C124" i="13"/>
  <c r="C125" i="13"/>
  <c r="C126" i="13"/>
  <c r="C127" i="13"/>
  <c r="C128" i="13"/>
  <c r="C129" i="13"/>
  <c r="C130" i="13"/>
  <c r="C131" i="13"/>
  <c r="C132" i="13"/>
  <c r="C133" i="13"/>
  <c r="C134" i="13"/>
  <c r="C135" i="13"/>
  <c r="C136" i="13"/>
  <c r="C137" i="13"/>
  <c r="C138" i="13"/>
  <c r="C139" i="13"/>
  <c r="C140" i="13"/>
  <c r="C141" i="13"/>
  <c r="C142" i="13"/>
  <c r="C143" i="13"/>
  <c r="C144" i="13"/>
  <c r="C145" i="13"/>
  <c r="C146" i="13"/>
  <c r="C147" i="13"/>
  <c r="C148" i="13"/>
  <c r="C149" i="13"/>
  <c r="C150" i="13"/>
  <c r="C151" i="13"/>
  <c r="C152" i="13"/>
  <c r="C153" i="13"/>
  <c r="C154" i="13"/>
  <c r="C155" i="13"/>
  <c r="C156" i="13"/>
  <c r="C157" i="13"/>
  <c r="C158" i="13"/>
  <c r="C159" i="13"/>
  <c r="C160" i="13"/>
  <c r="C161" i="13"/>
  <c r="C162" i="13"/>
  <c r="C163" i="13"/>
  <c r="C164" i="13"/>
  <c r="C165" i="13"/>
  <c r="C166" i="13"/>
  <c r="C167" i="13"/>
  <c r="C168" i="13"/>
  <c r="C169" i="13"/>
  <c r="C170" i="13"/>
  <c r="C171" i="13"/>
  <c r="C172" i="13"/>
  <c r="C173" i="13"/>
  <c r="C174" i="13"/>
  <c r="C175" i="13"/>
  <c r="C176" i="13"/>
  <c r="C177" i="13"/>
  <c r="C178" i="13"/>
  <c r="C179" i="13"/>
  <c r="C180" i="13"/>
  <c r="C181" i="13"/>
  <c r="C182" i="13"/>
  <c r="C183" i="13"/>
  <c r="C184" i="13"/>
  <c r="C185" i="13"/>
  <c r="C186" i="13"/>
  <c r="C187" i="13"/>
  <c r="C188" i="13"/>
  <c r="C189" i="13"/>
  <c r="C190" i="13"/>
  <c r="C191" i="13"/>
  <c r="C192" i="13"/>
  <c r="C193" i="13"/>
  <c r="C194" i="13"/>
  <c r="C195" i="13"/>
  <c r="C196" i="13"/>
  <c r="C197" i="13"/>
  <c r="C198" i="13"/>
  <c r="C199" i="13"/>
  <c r="C200" i="13"/>
  <c r="C201" i="13"/>
  <c r="C202" i="13"/>
  <c r="C203" i="13"/>
  <c r="C204" i="13"/>
  <c r="C205" i="13"/>
  <c r="C206" i="13"/>
  <c r="C207" i="13"/>
  <c r="C208" i="13"/>
  <c r="C209" i="13"/>
  <c r="C210" i="13"/>
  <c r="C211" i="13"/>
  <c r="C212" i="13"/>
  <c r="C213" i="13"/>
  <c r="C214" i="13"/>
  <c r="C215" i="13"/>
  <c r="C216" i="13"/>
  <c r="C217" i="13"/>
  <c r="C218" i="13"/>
  <c r="C219" i="13"/>
  <c r="C220" i="13"/>
  <c r="C221" i="13"/>
  <c r="C222" i="13"/>
  <c r="C223" i="13"/>
  <c r="C224" i="13"/>
  <c r="C225" i="13"/>
  <c r="C226" i="13"/>
  <c r="C227" i="13"/>
  <c r="C228" i="13"/>
  <c r="C229" i="13"/>
  <c r="C230" i="13"/>
  <c r="C231" i="13"/>
  <c r="C232" i="13"/>
  <c r="C233" i="13"/>
  <c r="C234" i="13"/>
  <c r="C235" i="13"/>
  <c r="C236" i="13"/>
  <c r="C237" i="13"/>
  <c r="C238" i="13"/>
  <c r="C239" i="13"/>
  <c r="C240" i="13"/>
  <c r="C241" i="13"/>
  <c r="C242" i="13"/>
  <c r="C243" i="13"/>
  <c r="C244" i="13"/>
  <c r="C245" i="13"/>
  <c r="C246" i="13"/>
  <c r="C247" i="13"/>
  <c r="C248" i="13"/>
  <c r="C249" i="13"/>
  <c r="C250" i="13"/>
  <c r="C251" i="13"/>
  <c r="C252" i="13"/>
  <c r="C253" i="13"/>
  <c r="C254" i="13"/>
  <c r="C255" i="13"/>
  <c r="C256" i="13"/>
  <c r="C257" i="13"/>
  <c r="C258" i="13"/>
  <c r="C259" i="13"/>
  <c r="C260" i="13"/>
  <c r="C261" i="13"/>
  <c r="C262" i="13"/>
  <c r="C263" i="13"/>
  <c r="C264" i="13"/>
  <c r="C265" i="13"/>
  <c r="C266" i="13"/>
  <c r="C267" i="13"/>
  <c r="C268" i="13"/>
  <c r="C269" i="13"/>
  <c r="C270" i="13"/>
  <c r="C271" i="13"/>
  <c r="C272" i="13"/>
  <c r="C273" i="13"/>
  <c r="C274" i="13"/>
  <c r="C275" i="13"/>
  <c r="C276" i="13"/>
  <c r="C277" i="13"/>
  <c r="C278" i="13"/>
  <c r="C279" i="13"/>
  <c r="C280" i="13"/>
  <c r="C281" i="13"/>
  <c r="C282" i="13"/>
  <c r="C283" i="13"/>
  <c r="C284" i="13"/>
  <c r="C285" i="13"/>
  <c r="C286" i="13"/>
  <c r="C287" i="13"/>
  <c r="C288" i="13"/>
  <c r="C289" i="13"/>
  <c r="C290" i="13"/>
  <c r="C291" i="13"/>
  <c r="C292" i="13"/>
  <c r="C293" i="13"/>
  <c r="C294" i="13"/>
  <c r="C295" i="13"/>
  <c r="C296" i="13"/>
  <c r="C297" i="13"/>
  <c r="C298" i="13"/>
  <c r="C299" i="13"/>
  <c r="C300" i="13"/>
  <c r="C301" i="13"/>
  <c r="C302" i="13"/>
  <c r="C303" i="13"/>
  <c r="C304" i="13"/>
  <c r="C305" i="13"/>
  <c r="C306" i="13"/>
  <c r="C307" i="13"/>
  <c r="C308" i="13"/>
  <c r="C309" i="13"/>
  <c r="C310" i="13"/>
  <c r="C311" i="13"/>
  <c r="C312" i="13"/>
  <c r="C313" i="13"/>
  <c r="C314" i="13"/>
  <c r="C315" i="13"/>
  <c r="C316" i="13"/>
  <c r="C317" i="13"/>
  <c r="C318" i="13"/>
  <c r="C319" i="13"/>
  <c r="C320" i="13"/>
  <c r="C321" i="13"/>
  <c r="C322" i="13"/>
  <c r="C323" i="13"/>
  <c r="C324" i="13"/>
  <c r="C325" i="13"/>
  <c r="C326" i="13"/>
  <c r="C327" i="13"/>
  <c r="C328" i="13"/>
  <c r="C329" i="13"/>
  <c r="C330" i="13"/>
  <c r="C331" i="13"/>
  <c r="C332" i="13"/>
  <c r="C333" i="13"/>
  <c r="C334" i="13"/>
  <c r="C335" i="13"/>
  <c r="C336" i="13"/>
  <c r="C337" i="13"/>
  <c r="C338" i="13"/>
  <c r="C339" i="13"/>
  <c r="C340" i="13"/>
  <c r="C341" i="13"/>
  <c r="C342" i="13"/>
  <c r="C343" i="13"/>
  <c r="C344" i="13"/>
  <c r="C345" i="13"/>
  <c r="C346" i="13"/>
  <c r="C347" i="13"/>
  <c r="C348" i="13"/>
  <c r="C349" i="13"/>
  <c r="C350" i="13"/>
  <c r="C351" i="13"/>
  <c r="C352" i="13"/>
  <c r="C353" i="13"/>
  <c r="C354" i="13"/>
  <c r="C355" i="13"/>
  <c r="C356" i="13"/>
  <c r="C357" i="13"/>
  <c r="C358" i="13"/>
  <c r="C359" i="13"/>
  <c r="C360" i="13"/>
  <c r="C361" i="13"/>
  <c r="C362" i="13"/>
  <c r="C363" i="13"/>
  <c r="C364" i="13"/>
  <c r="C365" i="13"/>
  <c r="C366" i="13"/>
  <c r="C367" i="13"/>
  <c r="C368" i="13"/>
  <c r="C369" i="13"/>
  <c r="C370" i="13"/>
  <c r="C371" i="13"/>
  <c r="C372" i="13"/>
  <c r="C373" i="13"/>
  <c r="C374" i="13"/>
  <c r="C375" i="13"/>
  <c r="C376" i="13"/>
  <c r="C377" i="13"/>
  <c r="C378" i="13"/>
  <c r="C379" i="13"/>
  <c r="C380" i="13"/>
  <c r="C381" i="13"/>
  <c r="C382" i="13"/>
  <c r="C383" i="13"/>
  <c r="C384" i="13"/>
  <c r="C385" i="13"/>
  <c r="C386" i="13"/>
  <c r="C387" i="13"/>
  <c r="C388" i="13"/>
  <c r="C389" i="13"/>
  <c r="C390" i="13"/>
  <c r="C391" i="13"/>
  <c r="C392" i="13"/>
  <c r="C393" i="13"/>
  <c r="C394" i="13"/>
  <c r="C395" i="13"/>
  <c r="C396" i="13"/>
  <c r="C397" i="13"/>
  <c r="C398" i="13"/>
  <c r="C399" i="13"/>
  <c r="C400" i="13"/>
  <c r="C401" i="13"/>
  <c r="C402" i="13"/>
  <c r="C403" i="13"/>
  <c r="C404" i="13"/>
  <c r="C405" i="13"/>
  <c r="C406" i="13"/>
  <c r="C407" i="13"/>
  <c r="C408" i="13"/>
  <c r="C409" i="13"/>
  <c r="C410" i="13"/>
  <c r="C411" i="13"/>
  <c r="C412" i="13"/>
  <c r="C413" i="13"/>
  <c r="C414" i="13"/>
  <c r="C415" i="13"/>
  <c r="C416" i="13"/>
  <c r="C417" i="13"/>
  <c r="C418" i="13"/>
  <c r="C419" i="13"/>
  <c r="C420" i="13"/>
  <c r="C421" i="13"/>
  <c r="C422" i="13"/>
  <c r="C423" i="13"/>
  <c r="C424" i="13"/>
  <c r="C425" i="13"/>
  <c r="C426" i="13"/>
  <c r="C427" i="13"/>
  <c r="C428" i="13"/>
  <c r="C429" i="13"/>
  <c r="C430" i="13"/>
  <c r="C431" i="13"/>
  <c r="C432" i="13"/>
  <c r="C433" i="13"/>
  <c r="C434" i="13"/>
  <c r="C435" i="13"/>
  <c r="C436" i="13"/>
  <c r="C437" i="13"/>
  <c r="C438" i="13"/>
  <c r="C439" i="13"/>
  <c r="C440" i="13"/>
  <c r="C441" i="13"/>
  <c r="C442" i="13"/>
  <c r="C443" i="13"/>
  <c r="C444" i="13"/>
  <c r="C445" i="13"/>
  <c r="C446" i="13"/>
  <c r="C447" i="13"/>
  <c r="C448" i="13"/>
  <c r="C449" i="13"/>
  <c r="C450" i="13"/>
  <c r="C451" i="13"/>
  <c r="C452" i="13"/>
  <c r="C453" i="13"/>
  <c r="C454" i="13"/>
  <c r="C455" i="13"/>
  <c r="C456" i="13"/>
  <c r="C457" i="13"/>
  <c r="C458" i="13"/>
  <c r="C459" i="13"/>
  <c r="C460" i="13"/>
  <c r="C461" i="13"/>
  <c r="C462" i="13"/>
  <c r="C463" i="13"/>
  <c r="C464" i="13"/>
  <c r="C465" i="13"/>
  <c r="C466" i="13"/>
  <c r="C467" i="13"/>
  <c r="C468" i="13"/>
  <c r="C469" i="13"/>
  <c r="C470" i="13"/>
  <c r="C471" i="13"/>
  <c r="C472" i="13"/>
  <c r="C473" i="13"/>
  <c r="C474" i="13"/>
  <c r="C475" i="13"/>
  <c r="C476" i="13"/>
  <c r="C477" i="13"/>
  <c r="C478" i="13"/>
  <c r="C479" i="13"/>
  <c r="C480" i="13"/>
  <c r="C481" i="13"/>
  <c r="C482" i="13"/>
  <c r="C483" i="13"/>
  <c r="C484" i="13"/>
  <c r="C485" i="13"/>
  <c r="C486" i="13"/>
  <c r="C487" i="13"/>
  <c r="C488" i="13"/>
  <c r="C489" i="13"/>
  <c r="C490" i="13"/>
  <c r="C491" i="13"/>
  <c r="C492" i="13"/>
  <c r="C493" i="13"/>
  <c r="C494" i="13"/>
  <c r="C495" i="13"/>
  <c r="C496" i="13"/>
  <c r="C497" i="13"/>
  <c r="C498" i="13"/>
  <c r="C499" i="13"/>
  <c r="C500" i="13"/>
  <c r="C501" i="13"/>
  <c r="C502" i="13"/>
  <c r="C503" i="13"/>
  <c r="C504" i="13"/>
  <c r="C505" i="13"/>
  <c r="C506" i="13"/>
  <c r="C507" i="13"/>
  <c r="C508" i="13"/>
  <c r="C509" i="13"/>
  <c r="C510" i="13"/>
  <c r="C511" i="13"/>
  <c r="C512" i="13"/>
  <c r="C513" i="13"/>
  <c r="C514" i="13"/>
  <c r="C515" i="13"/>
  <c r="C516" i="13"/>
  <c r="C517" i="13"/>
  <c r="C518" i="13"/>
  <c r="C519" i="13"/>
  <c r="C520" i="13"/>
  <c r="C521" i="13"/>
  <c r="C522" i="13"/>
  <c r="C523" i="13"/>
  <c r="C524" i="13"/>
  <c r="C525" i="13"/>
  <c r="C526" i="13"/>
  <c r="C527" i="13"/>
  <c r="C528" i="13"/>
  <c r="C529" i="13"/>
  <c r="C530" i="13"/>
  <c r="C531" i="13"/>
  <c r="C532" i="13"/>
  <c r="C533" i="13"/>
  <c r="C534" i="13"/>
  <c r="C535" i="13"/>
  <c r="C536" i="13"/>
  <c r="C537" i="13"/>
  <c r="C538" i="13"/>
  <c r="C539" i="13"/>
  <c r="C540" i="13"/>
  <c r="C541" i="13"/>
  <c r="C542" i="13"/>
  <c r="C543" i="13"/>
  <c r="C544" i="13"/>
  <c r="C545" i="13"/>
  <c r="C546" i="13"/>
  <c r="C547" i="13"/>
  <c r="C548" i="13"/>
  <c r="C549" i="13"/>
  <c r="C550" i="13"/>
  <c r="C551" i="13"/>
  <c r="C552" i="13"/>
  <c r="C553" i="13"/>
  <c r="C554" i="13"/>
  <c r="C555" i="13"/>
  <c r="C556" i="13"/>
  <c r="C557" i="13"/>
  <c r="C558" i="13"/>
  <c r="C559" i="13"/>
  <c r="C560" i="13"/>
  <c r="C561" i="13"/>
  <c r="C562" i="13"/>
  <c r="C563" i="13"/>
  <c r="C564" i="13"/>
  <c r="C565" i="13"/>
  <c r="C566" i="13"/>
  <c r="C567" i="13"/>
  <c r="C568" i="13"/>
  <c r="C569" i="13"/>
  <c r="C570" i="13"/>
  <c r="C571" i="13"/>
  <c r="C572" i="13"/>
  <c r="C573" i="13"/>
  <c r="C574" i="13"/>
  <c r="C575" i="13"/>
  <c r="C576" i="13"/>
  <c r="C577" i="13"/>
  <c r="C578" i="13"/>
  <c r="C579" i="13"/>
  <c r="C580" i="13"/>
  <c r="C581" i="13"/>
  <c r="C582" i="13"/>
  <c r="C583" i="13"/>
  <c r="C584" i="13"/>
  <c r="C585" i="13"/>
  <c r="C586" i="13"/>
  <c r="C587" i="13"/>
  <c r="C588" i="13"/>
  <c r="C589" i="13"/>
  <c r="C590" i="13"/>
  <c r="C591" i="13"/>
  <c r="C592" i="13"/>
  <c r="C593" i="13"/>
  <c r="C594" i="13"/>
  <c r="C595" i="13"/>
  <c r="C596" i="13"/>
  <c r="C597" i="13"/>
  <c r="C598" i="13"/>
  <c r="C599" i="13"/>
  <c r="C600" i="13"/>
  <c r="C601" i="13"/>
  <c r="C602" i="13"/>
  <c r="C603" i="13"/>
  <c r="C604" i="13"/>
  <c r="C605" i="13"/>
  <c r="C606" i="13"/>
  <c r="C607" i="13"/>
  <c r="C608" i="13"/>
  <c r="C609" i="13"/>
  <c r="C610" i="13"/>
  <c r="C611" i="13"/>
  <c r="C612" i="13"/>
  <c r="C613" i="13"/>
  <c r="C614" i="13"/>
  <c r="C615" i="13"/>
  <c r="C616" i="13"/>
  <c r="C617" i="13"/>
  <c r="C618" i="13"/>
  <c r="C619" i="13"/>
  <c r="C620" i="13"/>
  <c r="C621" i="13"/>
  <c r="C622" i="13"/>
  <c r="C623" i="13"/>
  <c r="C624" i="13"/>
  <c r="C625" i="13"/>
  <c r="C626" i="13"/>
  <c r="C627" i="13"/>
  <c r="C628" i="13"/>
  <c r="C629" i="13"/>
  <c r="C630" i="13"/>
  <c r="C631" i="13"/>
  <c r="C632" i="13"/>
  <c r="C633" i="13"/>
  <c r="C634" i="13"/>
  <c r="C635" i="13"/>
  <c r="C636" i="13"/>
  <c r="C637" i="13"/>
  <c r="C638" i="13"/>
  <c r="C639" i="13"/>
  <c r="C640" i="13"/>
  <c r="C641" i="13"/>
  <c r="C642" i="13"/>
  <c r="C643" i="13"/>
  <c r="C644" i="13"/>
  <c r="C645" i="13"/>
  <c r="C646" i="13"/>
  <c r="C647" i="13"/>
  <c r="C648" i="13"/>
  <c r="C649" i="13"/>
  <c r="C650" i="13"/>
  <c r="C651" i="13"/>
  <c r="C652" i="13"/>
  <c r="C653" i="13"/>
  <c r="C654" i="13"/>
  <c r="C655" i="13"/>
  <c r="C656" i="13"/>
  <c r="C657" i="13"/>
  <c r="C658" i="13"/>
  <c r="C659" i="13"/>
  <c r="C660" i="13"/>
  <c r="C661" i="13"/>
  <c r="C662" i="13"/>
  <c r="C663" i="13"/>
  <c r="C664" i="13"/>
  <c r="C665" i="13"/>
  <c r="C666" i="13"/>
  <c r="C667" i="13"/>
  <c r="C668" i="13"/>
  <c r="C669" i="13"/>
  <c r="C670" i="13"/>
  <c r="C671" i="13"/>
  <c r="C672" i="13"/>
  <c r="C673" i="13"/>
  <c r="C674" i="13"/>
  <c r="C675" i="13"/>
  <c r="C676" i="13"/>
  <c r="C677" i="13"/>
  <c r="C678" i="13"/>
  <c r="C679" i="13"/>
  <c r="C680" i="13"/>
  <c r="C681" i="13"/>
  <c r="C682" i="13"/>
  <c r="C683" i="13"/>
  <c r="C684" i="13"/>
  <c r="C685" i="13"/>
  <c r="C686" i="13"/>
  <c r="C687" i="13"/>
  <c r="C688" i="13"/>
  <c r="C689" i="13"/>
  <c r="C690" i="13"/>
  <c r="C691" i="13"/>
  <c r="C692" i="13"/>
  <c r="C693" i="13"/>
  <c r="C694" i="13"/>
  <c r="C695" i="13"/>
  <c r="C696" i="13"/>
  <c r="C697" i="13"/>
  <c r="C698" i="13"/>
  <c r="C699" i="13"/>
  <c r="C700" i="13"/>
  <c r="C701" i="13"/>
  <c r="C702" i="13"/>
  <c r="C703" i="13"/>
  <c r="C704" i="13"/>
  <c r="C705" i="13"/>
  <c r="C706" i="13"/>
  <c r="C707" i="13"/>
  <c r="C708" i="13"/>
  <c r="C709" i="13"/>
  <c r="C710" i="13"/>
  <c r="C711" i="13"/>
  <c r="C712" i="13"/>
  <c r="C713" i="13"/>
  <c r="C714" i="13"/>
  <c r="C715" i="13"/>
  <c r="C716" i="13"/>
  <c r="C717" i="13"/>
  <c r="C718" i="13"/>
  <c r="C719" i="13"/>
  <c r="C720" i="13"/>
  <c r="C721" i="13"/>
  <c r="C722" i="13"/>
  <c r="C723" i="13"/>
  <c r="C724" i="13"/>
  <c r="C725" i="13"/>
  <c r="C726" i="13"/>
  <c r="C727" i="13"/>
  <c r="C728" i="13"/>
  <c r="C729" i="13"/>
  <c r="C730" i="13"/>
  <c r="C731" i="13"/>
  <c r="C732" i="13"/>
  <c r="C733" i="13"/>
  <c r="C734" i="13"/>
  <c r="C735" i="13"/>
  <c r="C736" i="13"/>
  <c r="C737" i="13"/>
  <c r="C738" i="13"/>
  <c r="C739" i="13"/>
  <c r="C740" i="13"/>
  <c r="C741" i="13"/>
  <c r="C742" i="13"/>
  <c r="C743" i="13"/>
  <c r="C744" i="13"/>
  <c r="C745" i="13"/>
  <c r="C746" i="13"/>
  <c r="C747" i="13"/>
  <c r="C748" i="13"/>
  <c r="C749" i="13"/>
  <c r="C750" i="13"/>
  <c r="C751" i="13"/>
  <c r="C752" i="13"/>
  <c r="C753" i="13"/>
  <c r="C754" i="13"/>
  <c r="C755" i="13"/>
  <c r="C756" i="13"/>
  <c r="C757" i="13"/>
  <c r="C758" i="13"/>
  <c r="C759" i="13"/>
  <c r="C760" i="13"/>
  <c r="C761" i="13"/>
  <c r="C762" i="13"/>
  <c r="C763" i="13"/>
  <c r="C764" i="13"/>
  <c r="C765" i="13"/>
  <c r="C766" i="13"/>
  <c r="C767" i="13"/>
  <c r="C768" i="13"/>
  <c r="C769" i="13"/>
  <c r="C770" i="13"/>
  <c r="C771" i="13"/>
  <c r="C772" i="13"/>
  <c r="C773" i="13"/>
  <c r="C774" i="13"/>
  <c r="C775" i="13"/>
  <c r="C776" i="13"/>
  <c r="C777" i="13"/>
  <c r="C778" i="13"/>
  <c r="C779" i="13"/>
  <c r="C780" i="13"/>
  <c r="C781" i="13"/>
  <c r="C782" i="13"/>
  <c r="C783" i="13"/>
  <c r="C784" i="13"/>
  <c r="C785" i="13"/>
  <c r="C786" i="13"/>
  <c r="C787" i="13"/>
  <c r="C788" i="13"/>
  <c r="C789" i="13"/>
  <c r="C790" i="13"/>
  <c r="C791" i="13"/>
  <c r="C792" i="13"/>
  <c r="C793" i="13"/>
  <c r="C794" i="13"/>
  <c r="C795" i="13"/>
  <c r="C796" i="13"/>
  <c r="C797" i="13"/>
  <c r="C798" i="13"/>
  <c r="C799" i="13"/>
  <c r="C800" i="13"/>
  <c r="C801" i="13"/>
  <c r="C802" i="13"/>
  <c r="C803" i="13"/>
  <c r="C804" i="13"/>
  <c r="C805" i="13"/>
  <c r="C806" i="13"/>
  <c r="C807" i="13"/>
  <c r="C808" i="13"/>
  <c r="C809" i="13"/>
  <c r="C810" i="13"/>
  <c r="C811" i="13"/>
  <c r="C812" i="13"/>
  <c r="C813" i="13"/>
  <c r="C814" i="13"/>
  <c r="C815" i="13"/>
  <c r="C816" i="13"/>
  <c r="C817" i="13"/>
  <c r="C818" i="13"/>
  <c r="C819" i="13"/>
  <c r="C820" i="13"/>
  <c r="C821" i="13"/>
  <c r="C822" i="13"/>
  <c r="C823" i="13"/>
  <c r="C824" i="13"/>
  <c r="C825" i="13"/>
  <c r="C826" i="13"/>
  <c r="C827" i="13"/>
  <c r="C828" i="13"/>
  <c r="C829" i="13"/>
  <c r="C830" i="13"/>
  <c r="C831" i="13"/>
  <c r="C832" i="13"/>
  <c r="C833" i="13"/>
  <c r="C834" i="13"/>
  <c r="C835" i="13"/>
  <c r="C836" i="13"/>
  <c r="C837" i="13"/>
  <c r="C838" i="13"/>
  <c r="C839" i="13"/>
  <c r="C840" i="13"/>
  <c r="C841" i="13"/>
  <c r="C842" i="13"/>
  <c r="C843" i="13"/>
  <c r="C844" i="13"/>
  <c r="C845" i="13"/>
  <c r="C846" i="13"/>
  <c r="C847" i="13"/>
  <c r="C848" i="13"/>
  <c r="C849" i="13"/>
  <c r="C850" i="13"/>
  <c r="C851" i="13"/>
  <c r="C852" i="13"/>
  <c r="C853" i="13"/>
  <c r="C854" i="13"/>
  <c r="C855" i="13"/>
  <c r="C856" i="13"/>
  <c r="C857" i="13"/>
  <c r="C858" i="13"/>
  <c r="C859" i="13"/>
  <c r="C860" i="13"/>
  <c r="C861" i="13"/>
  <c r="C862" i="13"/>
  <c r="C863" i="13"/>
  <c r="C864" i="13"/>
  <c r="C865" i="13"/>
  <c r="C866" i="13"/>
  <c r="C867" i="13"/>
  <c r="C868" i="13"/>
  <c r="C869" i="13"/>
  <c r="C870" i="13"/>
  <c r="C871" i="13"/>
  <c r="C872" i="13"/>
  <c r="C873" i="13"/>
  <c r="C874" i="13"/>
  <c r="C875" i="13"/>
  <c r="C876" i="13"/>
  <c r="C877" i="13"/>
  <c r="C878" i="13"/>
  <c r="C879" i="13"/>
  <c r="C880" i="13"/>
  <c r="C881" i="13"/>
  <c r="C882" i="13"/>
  <c r="C883" i="13"/>
  <c r="C884" i="13"/>
  <c r="C885" i="13"/>
  <c r="C886" i="13"/>
  <c r="C887" i="13"/>
  <c r="C888" i="13"/>
  <c r="C889" i="13"/>
  <c r="C890" i="13"/>
  <c r="C891" i="13"/>
  <c r="C892" i="13"/>
  <c r="C893" i="13"/>
  <c r="C894" i="13"/>
  <c r="C895" i="13"/>
  <c r="C896" i="13"/>
  <c r="C897" i="13"/>
  <c r="C898" i="13"/>
  <c r="C899" i="13"/>
  <c r="C900" i="13"/>
  <c r="C901" i="13"/>
  <c r="C2" i="13"/>
  <c r="J2" i="10"/>
  <c r="I3" i="10"/>
  <c r="I4" i="10"/>
  <c r="I24" i="10"/>
  <c r="I25" i="10"/>
  <c r="I2" i="10"/>
  <c r="B901" i="13"/>
  <c r="A901" i="13"/>
  <c r="B900" i="13"/>
  <c r="A900" i="13"/>
  <c r="B899" i="13"/>
  <c r="A899" i="13"/>
  <c r="B898" i="13"/>
  <c r="A898" i="13"/>
  <c r="B897" i="13"/>
  <c r="A897" i="13"/>
  <c r="B896" i="13"/>
  <c r="A896" i="13"/>
  <c r="B895" i="13"/>
  <c r="A895" i="13"/>
  <c r="B894" i="13"/>
  <c r="A894" i="13"/>
  <c r="B893" i="13"/>
  <c r="A893" i="13"/>
  <c r="B892" i="13"/>
  <c r="A892" i="13"/>
  <c r="B891" i="13"/>
  <c r="A891" i="13"/>
  <c r="B890" i="13"/>
  <c r="A890" i="13"/>
  <c r="B889" i="13"/>
  <c r="A889" i="13"/>
  <c r="B888" i="13"/>
  <c r="A888" i="13"/>
  <c r="B887" i="13"/>
  <c r="A887" i="13"/>
  <c r="B886" i="13"/>
  <c r="A886" i="13"/>
  <c r="B885" i="13"/>
  <c r="A885" i="13"/>
  <c r="B884" i="13"/>
  <c r="A884" i="13"/>
  <c r="B883" i="13"/>
  <c r="A883" i="13"/>
  <c r="B882" i="13"/>
  <c r="A882" i="13"/>
  <c r="B881" i="13"/>
  <c r="A881" i="13"/>
  <c r="B880" i="13"/>
  <c r="A880" i="13"/>
  <c r="B879" i="13"/>
  <c r="A879" i="13"/>
  <c r="B878" i="13"/>
  <c r="A878" i="13"/>
  <c r="B877" i="13"/>
  <c r="A877" i="13"/>
  <c r="B876" i="13"/>
  <c r="A876" i="13"/>
  <c r="B875" i="13"/>
  <c r="A875" i="13"/>
  <c r="B874" i="13"/>
  <c r="A874" i="13"/>
  <c r="B873" i="13"/>
  <c r="A873" i="13"/>
  <c r="B872" i="13"/>
  <c r="A872" i="13"/>
  <c r="B871" i="13"/>
  <c r="A871" i="13"/>
  <c r="B870" i="13"/>
  <c r="A870" i="13"/>
  <c r="B869" i="13"/>
  <c r="A869" i="13"/>
  <c r="B868" i="13"/>
  <c r="A868" i="13"/>
  <c r="B867" i="13"/>
  <c r="A867" i="13"/>
  <c r="B866" i="13"/>
  <c r="A866" i="13"/>
  <c r="B865" i="13"/>
  <c r="A865" i="13"/>
  <c r="B864" i="13"/>
  <c r="A864" i="13"/>
  <c r="B863" i="13"/>
  <c r="A863" i="13"/>
  <c r="B862" i="13"/>
  <c r="A862" i="13"/>
  <c r="B861" i="13"/>
  <c r="A861" i="13"/>
  <c r="B860" i="13"/>
  <c r="A860" i="13"/>
  <c r="B859" i="13"/>
  <c r="A859" i="13"/>
  <c r="B858" i="13"/>
  <c r="A858" i="13"/>
  <c r="B857" i="13"/>
  <c r="A857" i="13"/>
  <c r="B856" i="13"/>
  <c r="A856" i="13"/>
  <c r="B855" i="13"/>
  <c r="A855" i="13"/>
  <c r="B854" i="13"/>
  <c r="A854" i="13"/>
  <c r="B853" i="13"/>
  <c r="A853" i="13"/>
  <c r="B852" i="13"/>
  <c r="A852" i="13"/>
  <c r="B851" i="13"/>
  <c r="A851" i="13"/>
  <c r="B850" i="13"/>
  <c r="A850" i="13"/>
  <c r="B849" i="13"/>
  <c r="A849" i="13"/>
  <c r="B848" i="13"/>
  <c r="A848" i="13"/>
  <c r="B847" i="13"/>
  <c r="A847" i="13"/>
  <c r="B846" i="13"/>
  <c r="A846" i="13"/>
  <c r="B845" i="13"/>
  <c r="A845" i="13"/>
  <c r="B844" i="13"/>
  <c r="A844" i="13"/>
  <c r="B843" i="13"/>
  <c r="A843" i="13"/>
  <c r="B842" i="13"/>
  <c r="A842" i="13"/>
  <c r="B841" i="13"/>
  <c r="A841" i="13"/>
  <c r="B840" i="13"/>
  <c r="A840" i="13"/>
  <c r="B839" i="13"/>
  <c r="A839" i="13"/>
  <c r="B838" i="13"/>
  <c r="A838" i="13"/>
  <c r="B837" i="13"/>
  <c r="A837" i="13"/>
  <c r="B836" i="13"/>
  <c r="A836" i="13"/>
  <c r="B835" i="13"/>
  <c r="A835" i="13"/>
  <c r="B834" i="13"/>
  <c r="A834" i="13"/>
  <c r="B833" i="13"/>
  <c r="A833" i="13"/>
  <c r="B832" i="13"/>
  <c r="A832" i="13"/>
  <c r="B831" i="13"/>
  <c r="A831" i="13"/>
  <c r="B830" i="13"/>
  <c r="A830" i="13"/>
  <c r="B829" i="13"/>
  <c r="A829" i="13"/>
  <c r="B828" i="13"/>
  <c r="A828" i="13"/>
  <c r="B827" i="13"/>
  <c r="A827" i="13"/>
  <c r="B826" i="13"/>
  <c r="A826" i="13"/>
  <c r="B825" i="13"/>
  <c r="A825" i="13"/>
  <c r="B824" i="13"/>
  <c r="A824" i="13"/>
  <c r="B823" i="13"/>
  <c r="A823" i="13"/>
  <c r="B822" i="13"/>
  <c r="A822" i="13"/>
  <c r="B821" i="13"/>
  <c r="A821" i="13"/>
  <c r="B820" i="13"/>
  <c r="A820" i="13"/>
  <c r="B819" i="13"/>
  <c r="A819" i="13"/>
  <c r="B818" i="13"/>
  <c r="A818" i="13"/>
  <c r="B817" i="13"/>
  <c r="A817" i="13"/>
  <c r="B816" i="13"/>
  <c r="A816" i="13"/>
  <c r="B815" i="13"/>
  <c r="A815" i="13"/>
  <c r="B814" i="13"/>
  <c r="A814" i="13"/>
  <c r="B813" i="13"/>
  <c r="A813" i="13"/>
  <c r="B812" i="13"/>
  <c r="A812" i="13"/>
  <c r="B811" i="13"/>
  <c r="A811" i="13"/>
  <c r="B810" i="13"/>
  <c r="A810" i="13"/>
  <c r="B809" i="13"/>
  <c r="A809" i="13"/>
  <c r="B808" i="13"/>
  <c r="A808" i="13"/>
  <c r="B807" i="13"/>
  <c r="A807" i="13"/>
  <c r="B806" i="13"/>
  <c r="A806" i="13"/>
  <c r="B805" i="13"/>
  <c r="A805" i="13"/>
  <c r="B804" i="13"/>
  <c r="A804" i="13"/>
  <c r="B803" i="13"/>
  <c r="A803" i="13"/>
  <c r="B802" i="13"/>
  <c r="A802" i="13"/>
  <c r="B801" i="13"/>
  <c r="A801" i="13"/>
  <c r="B800" i="13"/>
  <c r="A800" i="13"/>
  <c r="B799" i="13"/>
  <c r="A799" i="13"/>
  <c r="B798" i="13"/>
  <c r="A798" i="13"/>
  <c r="B797" i="13"/>
  <c r="A797" i="13"/>
  <c r="B796" i="13"/>
  <c r="A796" i="13"/>
  <c r="B795" i="13"/>
  <c r="A795" i="13"/>
  <c r="B794" i="13"/>
  <c r="A794" i="13"/>
  <c r="B793" i="13"/>
  <c r="A793" i="13"/>
  <c r="B792" i="13"/>
  <c r="A792" i="13"/>
  <c r="B791" i="13"/>
  <c r="A791" i="13"/>
  <c r="B790" i="13"/>
  <c r="A790" i="13"/>
  <c r="B789" i="13"/>
  <c r="A789" i="13"/>
  <c r="B788" i="13"/>
  <c r="A788" i="13"/>
  <c r="B787" i="13"/>
  <c r="A787" i="13"/>
  <c r="B786" i="13"/>
  <c r="A786" i="13"/>
  <c r="B785" i="13"/>
  <c r="A785" i="13"/>
  <c r="B784" i="13"/>
  <c r="A784" i="13"/>
  <c r="B783" i="13"/>
  <c r="A783" i="13"/>
  <c r="B782" i="13"/>
  <c r="A782" i="13"/>
  <c r="B781" i="13"/>
  <c r="A781" i="13"/>
  <c r="B780" i="13"/>
  <c r="A780" i="13"/>
  <c r="B779" i="13"/>
  <c r="A779" i="13"/>
  <c r="B778" i="13"/>
  <c r="A778" i="13"/>
  <c r="B777" i="13"/>
  <c r="A777" i="13"/>
  <c r="B776" i="13"/>
  <c r="A776" i="13"/>
  <c r="B775" i="13"/>
  <c r="A775" i="13"/>
  <c r="B774" i="13"/>
  <c r="A774" i="13"/>
  <c r="B773" i="13"/>
  <c r="A773" i="13"/>
  <c r="B772" i="13"/>
  <c r="A772" i="13"/>
  <c r="B771" i="13"/>
  <c r="A771" i="13"/>
  <c r="B770" i="13"/>
  <c r="A770" i="13"/>
  <c r="B769" i="13"/>
  <c r="A769" i="13"/>
  <c r="B768" i="13"/>
  <c r="A768" i="13"/>
  <c r="B767" i="13"/>
  <c r="A767" i="13"/>
  <c r="B766" i="13"/>
  <c r="A766" i="13"/>
  <c r="B765" i="13"/>
  <c r="A765" i="13"/>
  <c r="B764" i="13"/>
  <c r="A764" i="13"/>
  <c r="B763" i="13"/>
  <c r="A763" i="13"/>
  <c r="B762" i="13"/>
  <c r="A762" i="13"/>
  <c r="B761" i="13"/>
  <c r="A761" i="13"/>
  <c r="B760" i="13"/>
  <c r="A760" i="13"/>
  <c r="B759" i="13"/>
  <c r="A759" i="13"/>
  <c r="B758" i="13"/>
  <c r="A758" i="13"/>
  <c r="B757" i="13"/>
  <c r="A757" i="13"/>
  <c r="B756" i="13"/>
  <c r="A756" i="13"/>
  <c r="B755" i="13"/>
  <c r="A755" i="13"/>
  <c r="B754" i="13"/>
  <c r="A754" i="13"/>
  <c r="B753" i="13"/>
  <c r="A753" i="13"/>
  <c r="B752" i="13"/>
  <c r="A752" i="13"/>
  <c r="B751" i="13"/>
  <c r="A751" i="13"/>
  <c r="B750" i="13"/>
  <c r="A750" i="13"/>
  <c r="B749" i="13"/>
  <c r="A749" i="13"/>
  <c r="B748" i="13"/>
  <c r="A748" i="13"/>
  <c r="B747" i="13"/>
  <c r="A747" i="13"/>
  <c r="B746" i="13"/>
  <c r="A746" i="13"/>
  <c r="B745" i="13"/>
  <c r="A745" i="13"/>
  <c r="B744" i="13"/>
  <c r="A744" i="13"/>
  <c r="B743" i="13"/>
  <c r="A743" i="13"/>
  <c r="B742" i="13"/>
  <c r="A742" i="13"/>
  <c r="B741" i="13"/>
  <c r="A741" i="13"/>
  <c r="B740" i="13"/>
  <c r="A740" i="13"/>
  <c r="B739" i="13"/>
  <c r="A739" i="13"/>
  <c r="B738" i="13"/>
  <c r="A738" i="13"/>
  <c r="B737" i="13"/>
  <c r="A737" i="13"/>
  <c r="B736" i="13"/>
  <c r="A736" i="13"/>
  <c r="B735" i="13"/>
  <c r="A735" i="13"/>
  <c r="B734" i="13"/>
  <c r="A734" i="13"/>
  <c r="B733" i="13"/>
  <c r="A733" i="13"/>
  <c r="B732" i="13"/>
  <c r="A732" i="13"/>
  <c r="B731" i="13"/>
  <c r="A731" i="13"/>
  <c r="B730" i="13"/>
  <c r="A730" i="13"/>
  <c r="B729" i="13"/>
  <c r="A729" i="13"/>
  <c r="B728" i="13"/>
  <c r="A728" i="13"/>
  <c r="B727" i="13"/>
  <c r="A727" i="13"/>
  <c r="B726" i="13"/>
  <c r="A726" i="13"/>
  <c r="B725" i="13"/>
  <c r="A725" i="13"/>
  <c r="B724" i="13"/>
  <c r="A724" i="13"/>
  <c r="B723" i="13"/>
  <c r="A723" i="13"/>
  <c r="B722" i="13"/>
  <c r="A722" i="13"/>
  <c r="B721" i="13"/>
  <c r="A721" i="13"/>
  <c r="B720" i="13"/>
  <c r="A720" i="13"/>
  <c r="B719" i="13"/>
  <c r="A719" i="13"/>
  <c r="B718" i="13"/>
  <c r="A718" i="13"/>
  <c r="B717" i="13"/>
  <c r="A717" i="13"/>
  <c r="B716" i="13"/>
  <c r="A716" i="13"/>
  <c r="B715" i="13"/>
  <c r="A715" i="13"/>
  <c r="B714" i="13"/>
  <c r="A714" i="13"/>
  <c r="B713" i="13"/>
  <c r="A713" i="13"/>
  <c r="B712" i="13"/>
  <c r="A712" i="13"/>
  <c r="B711" i="13"/>
  <c r="A711" i="13"/>
  <c r="B710" i="13"/>
  <c r="A710" i="13"/>
  <c r="B709" i="13"/>
  <c r="A709" i="13"/>
  <c r="B708" i="13"/>
  <c r="A708" i="13"/>
  <c r="B707" i="13"/>
  <c r="A707" i="13"/>
  <c r="B706" i="13"/>
  <c r="A706" i="13"/>
  <c r="B705" i="13"/>
  <c r="A705" i="13"/>
  <c r="B704" i="13"/>
  <c r="A704" i="13"/>
  <c r="B703" i="13"/>
  <c r="A703" i="13"/>
  <c r="B702" i="13"/>
  <c r="A702" i="13"/>
  <c r="B701" i="13"/>
  <c r="A701" i="13"/>
  <c r="B700" i="13"/>
  <c r="A700" i="13"/>
  <c r="B699" i="13"/>
  <c r="A699" i="13"/>
  <c r="B698" i="13"/>
  <c r="A698" i="13"/>
  <c r="B697" i="13"/>
  <c r="A697" i="13"/>
  <c r="B696" i="13"/>
  <c r="A696" i="13"/>
  <c r="B695" i="13"/>
  <c r="A695" i="13"/>
  <c r="B694" i="13"/>
  <c r="A694" i="13"/>
  <c r="B693" i="13"/>
  <c r="A693" i="13"/>
  <c r="B692" i="13"/>
  <c r="A692" i="13"/>
  <c r="B691" i="13"/>
  <c r="A691" i="13"/>
  <c r="B690" i="13"/>
  <c r="A690" i="13"/>
  <c r="B689" i="13"/>
  <c r="A689" i="13"/>
  <c r="B688" i="13"/>
  <c r="A688" i="13"/>
  <c r="B687" i="13"/>
  <c r="A687" i="13"/>
  <c r="B686" i="13"/>
  <c r="A686" i="13"/>
  <c r="B685" i="13"/>
  <c r="A685" i="13"/>
  <c r="B684" i="13"/>
  <c r="A684" i="13"/>
  <c r="B683" i="13"/>
  <c r="A683" i="13"/>
  <c r="B682" i="13"/>
  <c r="A682" i="13"/>
  <c r="B681" i="13"/>
  <c r="A681" i="13"/>
  <c r="B680" i="13"/>
  <c r="A680" i="13"/>
  <c r="B679" i="13"/>
  <c r="A679" i="13"/>
  <c r="B678" i="13"/>
  <c r="A678" i="13"/>
  <c r="B677" i="13"/>
  <c r="A677" i="13"/>
  <c r="B676" i="13"/>
  <c r="A676" i="13"/>
  <c r="B675" i="13"/>
  <c r="A675" i="13"/>
  <c r="B674" i="13"/>
  <c r="A674" i="13"/>
  <c r="B673" i="13"/>
  <c r="A673" i="13"/>
  <c r="B672" i="13"/>
  <c r="A672" i="13"/>
  <c r="B671" i="13"/>
  <c r="A671" i="13"/>
  <c r="B670" i="13"/>
  <c r="A670" i="13"/>
  <c r="B669" i="13"/>
  <c r="A669" i="13"/>
  <c r="B668" i="13"/>
  <c r="A668" i="13"/>
  <c r="B667" i="13"/>
  <c r="A667" i="13"/>
  <c r="B666" i="13"/>
  <c r="A666" i="13"/>
  <c r="B665" i="13"/>
  <c r="A665" i="13"/>
  <c r="B664" i="13"/>
  <c r="A664" i="13"/>
  <c r="B663" i="13"/>
  <c r="A663" i="13"/>
  <c r="B662" i="13"/>
  <c r="A662" i="13"/>
  <c r="B661" i="13"/>
  <c r="A661" i="13"/>
  <c r="B660" i="13"/>
  <c r="A660" i="13"/>
  <c r="B659" i="13"/>
  <c r="A659" i="13"/>
  <c r="B658" i="13"/>
  <c r="A658" i="13"/>
  <c r="B657" i="13"/>
  <c r="A657" i="13"/>
  <c r="B656" i="13"/>
  <c r="A656" i="13"/>
  <c r="B655" i="13"/>
  <c r="A655" i="13"/>
  <c r="B654" i="13"/>
  <c r="A654" i="13"/>
  <c r="B653" i="13"/>
  <c r="A653" i="13"/>
  <c r="B652" i="13"/>
  <c r="A652" i="13"/>
  <c r="B651" i="13"/>
  <c r="A651" i="13"/>
  <c r="B650" i="13"/>
  <c r="A650" i="13"/>
  <c r="B649" i="13"/>
  <c r="A649" i="13"/>
  <c r="B648" i="13"/>
  <c r="A648" i="13"/>
  <c r="B647" i="13"/>
  <c r="A647" i="13"/>
  <c r="B646" i="13"/>
  <c r="A646" i="13"/>
  <c r="B645" i="13"/>
  <c r="A645" i="13"/>
  <c r="B644" i="13"/>
  <c r="A644" i="13"/>
  <c r="B643" i="13"/>
  <c r="A643" i="13"/>
  <c r="B642" i="13"/>
  <c r="A642" i="13"/>
  <c r="B641" i="13"/>
  <c r="A641" i="13"/>
  <c r="B640" i="13"/>
  <c r="A640" i="13"/>
  <c r="B639" i="13"/>
  <c r="A639" i="13"/>
  <c r="B638" i="13"/>
  <c r="A638" i="13"/>
  <c r="B637" i="13"/>
  <c r="A637" i="13"/>
  <c r="B636" i="13"/>
  <c r="A636" i="13"/>
  <c r="B635" i="13"/>
  <c r="A635" i="13"/>
  <c r="B634" i="13"/>
  <c r="A634" i="13"/>
  <c r="B633" i="13"/>
  <c r="A633" i="13"/>
  <c r="B632" i="13"/>
  <c r="A632" i="13"/>
  <c r="B631" i="13"/>
  <c r="A631" i="13"/>
  <c r="B630" i="13"/>
  <c r="A630" i="13"/>
  <c r="B629" i="13"/>
  <c r="A629" i="13"/>
  <c r="B628" i="13"/>
  <c r="A628" i="13"/>
  <c r="B627" i="13"/>
  <c r="A627" i="13"/>
  <c r="B626" i="13"/>
  <c r="A626" i="13"/>
  <c r="B625" i="13"/>
  <c r="A625" i="13"/>
  <c r="B624" i="13"/>
  <c r="A624" i="13"/>
  <c r="B623" i="13"/>
  <c r="A623" i="13"/>
  <c r="B622" i="13"/>
  <c r="A622" i="13"/>
  <c r="B621" i="13"/>
  <c r="A621" i="13"/>
  <c r="B620" i="13"/>
  <c r="A620" i="13"/>
  <c r="B619" i="13"/>
  <c r="A619" i="13"/>
  <c r="B618" i="13"/>
  <c r="A618" i="13"/>
  <c r="B617" i="13"/>
  <c r="A617" i="13"/>
  <c r="B616" i="13"/>
  <c r="A616" i="13"/>
  <c r="B615" i="13"/>
  <c r="A615" i="13"/>
  <c r="B614" i="13"/>
  <c r="A614" i="13"/>
  <c r="B613" i="13"/>
  <c r="A613" i="13"/>
  <c r="B612" i="13"/>
  <c r="A612" i="13"/>
  <c r="B611" i="13"/>
  <c r="A611" i="13"/>
  <c r="B610" i="13"/>
  <c r="A610" i="13"/>
  <c r="B609" i="13"/>
  <c r="A609" i="13"/>
  <c r="B608" i="13"/>
  <c r="A608" i="13"/>
  <c r="B607" i="13"/>
  <c r="A607" i="13"/>
  <c r="B606" i="13"/>
  <c r="A606" i="13"/>
  <c r="B605" i="13"/>
  <c r="A605" i="13"/>
  <c r="B604" i="13"/>
  <c r="A604" i="13"/>
  <c r="B603" i="13"/>
  <c r="A603" i="13"/>
  <c r="B602" i="13"/>
  <c r="A602" i="13"/>
  <c r="B601" i="13"/>
  <c r="A601" i="13"/>
  <c r="B600" i="13"/>
  <c r="A600" i="13"/>
  <c r="B599" i="13"/>
  <c r="A599" i="13"/>
  <c r="B598" i="13"/>
  <c r="A598" i="13"/>
  <c r="B597" i="13"/>
  <c r="A597" i="13"/>
  <c r="B596" i="13"/>
  <c r="A596" i="13"/>
  <c r="B595" i="13"/>
  <c r="A595" i="13"/>
  <c r="B594" i="13"/>
  <c r="A594" i="13"/>
  <c r="B593" i="13"/>
  <c r="A593" i="13"/>
  <c r="B592" i="13"/>
  <c r="A592" i="13"/>
  <c r="B591" i="13"/>
  <c r="A591" i="13"/>
  <c r="B590" i="13"/>
  <c r="A590" i="13"/>
  <c r="B589" i="13"/>
  <c r="A589" i="13"/>
  <c r="B588" i="13"/>
  <c r="A588" i="13"/>
  <c r="B587" i="13"/>
  <c r="A587" i="13"/>
  <c r="B586" i="13"/>
  <c r="A586" i="13"/>
  <c r="B585" i="13"/>
  <c r="A585" i="13"/>
  <c r="B584" i="13"/>
  <c r="A584" i="13"/>
  <c r="B583" i="13"/>
  <c r="A583" i="13"/>
  <c r="B582" i="13"/>
  <c r="A582" i="13"/>
  <c r="B581" i="13"/>
  <c r="A581" i="13"/>
  <c r="B580" i="13"/>
  <c r="A580" i="13"/>
  <c r="B579" i="13"/>
  <c r="A579" i="13"/>
  <c r="B578" i="13"/>
  <c r="A578" i="13"/>
  <c r="B577" i="13"/>
  <c r="A577" i="13"/>
  <c r="B576" i="13"/>
  <c r="A576" i="13"/>
  <c r="B575" i="13"/>
  <c r="A575" i="13"/>
  <c r="B574" i="13"/>
  <c r="A574" i="13"/>
  <c r="B573" i="13"/>
  <c r="A573" i="13"/>
  <c r="B572" i="13"/>
  <c r="A572" i="13"/>
  <c r="B571" i="13"/>
  <c r="A571" i="13"/>
  <c r="B570" i="13"/>
  <c r="A570" i="13"/>
  <c r="B569" i="13"/>
  <c r="A569" i="13"/>
  <c r="B568" i="13"/>
  <c r="A568" i="13"/>
  <c r="B567" i="13"/>
  <c r="A567" i="13"/>
  <c r="B566" i="13"/>
  <c r="A566" i="13"/>
  <c r="B565" i="13"/>
  <c r="A565" i="13"/>
  <c r="B564" i="13"/>
  <c r="A564" i="13"/>
  <c r="B563" i="13"/>
  <c r="A563" i="13"/>
  <c r="B562" i="13"/>
  <c r="A562" i="13"/>
  <c r="B561" i="13"/>
  <c r="A561" i="13"/>
  <c r="B560" i="13"/>
  <c r="A560" i="13"/>
  <c r="B559" i="13"/>
  <c r="A559" i="13"/>
  <c r="B558" i="13"/>
  <c r="A558" i="13"/>
  <c r="B557" i="13"/>
  <c r="A557" i="13"/>
  <c r="B556" i="13"/>
  <c r="A556" i="13"/>
  <c r="B555" i="13"/>
  <c r="A555" i="13"/>
  <c r="B554" i="13"/>
  <c r="A554" i="13"/>
  <c r="B553" i="13"/>
  <c r="A553" i="13"/>
  <c r="B552" i="13"/>
  <c r="A552" i="13"/>
  <c r="B551" i="13"/>
  <c r="A551" i="13"/>
  <c r="B550" i="13"/>
  <c r="A550" i="13"/>
  <c r="B549" i="13"/>
  <c r="A549" i="13"/>
  <c r="B548" i="13"/>
  <c r="A548" i="13"/>
  <c r="B547" i="13"/>
  <c r="A547" i="13"/>
  <c r="B546" i="13"/>
  <c r="A546" i="13"/>
  <c r="B545" i="13"/>
  <c r="A545" i="13"/>
  <c r="B544" i="13"/>
  <c r="A544" i="13"/>
  <c r="B543" i="13"/>
  <c r="A543" i="13"/>
  <c r="B542" i="13"/>
  <c r="A542" i="13"/>
  <c r="B541" i="13"/>
  <c r="A541" i="13"/>
  <c r="B540" i="13"/>
  <c r="A540" i="13"/>
  <c r="B539" i="13"/>
  <c r="A539" i="13"/>
  <c r="B538" i="13"/>
  <c r="A538" i="13"/>
  <c r="B537" i="13"/>
  <c r="A537" i="13"/>
  <c r="B536" i="13"/>
  <c r="A536" i="13"/>
  <c r="B535" i="13"/>
  <c r="A535" i="13"/>
  <c r="B534" i="13"/>
  <c r="A534" i="13"/>
  <c r="B533" i="13"/>
  <c r="A533" i="13"/>
  <c r="B532" i="13"/>
  <c r="A532" i="13"/>
  <c r="B531" i="13"/>
  <c r="A531" i="13"/>
  <c r="B530" i="13"/>
  <c r="A530" i="13"/>
  <c r="B529" i="13"/>
  <c r="A529" i="13"/>
  <c r="B528" i="13"/>
  <c r="A528" i="13"/>
  <c r="B527" i="13"/>
  <c r="A527" i="13"/>
  <c r="B526" i="13"/>
  <c r="A526" i="13"/>
  <c r="B525" i="13"/>
  <c r="A525" i="13"/>
  <c r="B524" i="13"/>
  <c r="A524" i="13"/>
  <c r="B523" i="13"/>
  <c r="A523" i="13"/>
  <c r="B522" i="13"/>
  <c r="A522" i="13"/>
  <c r="B521" i="13"/>
  <c r="A521" i="13"/>
  <c r="B520" i="13"/>
  <c r="A520" i="13"/>
  <c r="B519" i="13"/>
  <c r="A519" i="13"/>
  <c r="B518" i="13"/>
  <c r="A518" i="13"/>
  <c r="B517" i="13"/>
  <c r="A517" i="13"/>
  <c r="B516" i="13"/>
  <c r="A516" i="13"/>
  <c r="B515" i="13"/>
  <c r="A515" i="13"/>
  <c r="B514" i="13"/>
  <c r="A514" i="13"/>
  <c r="B513" i="13"/>
  <c r="A513" i="13"/>
  <c r="B512" i="13"/>
  <c r="A512" i="13"/>
  <c r="B511" i="13"/>
  <c r="A511" i="13"/>
  <c r="B510" i="13"/>
  <c r="A510" i="13"/>
  <c r="B509" i="13"/>
  <c r="A509" i="13"/>
  <c r="B508" i="13"/>
  <c r="A508" i="13"/>
  <c r="B507" i="13"/>
  <c r="A507" i="13"/>
  <c r="B506" i="13"/>
  <c r="A506" i="13"/>
  <c r="B505" i="13"/>
  <c r="A505" i="13"/>
  <c r="B504" i="13"/>
  <c r="A504" i="13"/>
  <c r="B503" i="13"/>
  <c r="A503" i="13"/>
  <c r="B502" i="13"/>
  <c r="A502" i="13"/>
  <c r="B501" i="13"/>
  <c r="A501" i="13"/>
  <c r="B500" i="13"/>
  <c r="A500" i="13"/>
  <c r="B499" i="13"/>
  <c r="A499" i="13"/>
  <c r="B498" i="13"/>
  <c r="A498" i="13"/>
  <c r="B497" i="13"/>
  <c r="A497" i="13"/>
  <c r="B496" i="13"/>
  <c r="A496" i="13"/>
  <c r="B495" i="13"/>
  <c r="A495" i="13"/>
  <c r="B494" i="13"/>
  <c r="A494" i="13"/>
  <c r="B493" i="13"/>
  <c r="A493" i="13"/>
  <c r="B492" i="13"/>
  <c r="A492" i="13"/>
  <c r="B491" i="13"/>
  <c r="A491" i="13"/>
  <c r="B490" i="13"/>
  <c r="A490" i="13"/>
  <c r="B489" i="13"/>
  <c r="A489" i="13"/>
  <c r="B488" i="13"/>
  <c r="A488" i="13"/>
  <c r="B487" i="13"/>
  <c r="A487" i="13"/>
  <c r="B486" i="13"/>
  <c r="A486" i="13"/>
  <c r="B485" i="13"/>
  <c r="A485" i="13"/>
  <c r="B484" i="13"/>
  <c r="A484" i="13"/>
  <c r="B483" i="13"/>
  <c r="A483" i="13"/>
  <c r="B482" i="13"/>
  <c r="A482" i="13"/>
  <c r="B481" i="13"/>
  <c r="A481" i="13"/>
  <c r="B480" i="13"/>
  <c r="A480" i="13"/>
  <c r="B479" i="13"/>
  <c r="A479" i="13"/>
  <c r="B478" i="13"/>
  <c r="A478" i="13"/>
  <c r="B477" i="13"/>
  <c r="A477" i="13"/>
  <c r="B476" i="13"/>
  <c r="A476" i="13"/>
  <c r="B475" i="13"/>
  <c r="A475" i="13"/>
  <c r="B474" i="13"/>
  <c r="A474" i="13"/>
  <c r="B473" i="13"/>
  <c r="A473" i="13"/>
  <c r="B472" i="13"/>
  <c r="A472" i="13"/>
  <c r="B471" i="13"/>
  <c r="A471" i="13"/>
  <c r="B470" i="13"/>
  <c r="A470" i="13"/>
  <c r="B469" i="13"/>
  <c r="A469" i="13"/>
  <c r="B468" i="13"/>
  <c r="A468" i="13"/>
  <c r="B467" i="13"/>
  <c r="A467" i="13"/>
  <c r="B466" i="13"/>
  <c r="A466" i="13"/>
  <c r="B465" i="13"/>
  <c r="A465" i="13"/>
  <c r="B464" i="13"/>
  <c r="A464" i="13"/>
  <c r="B463" i="13"/>
  <c r="A463" i="13"/>
  <c r="B462" i="13"/>
  <c r="A462" i="13"/>
  <c r="B461" i="13"/>
  <c r="A461" i="13"/>
  <c r="B460" i="13"/>
  <c r="A460" i="13"/>
  <c r="B459" i="13"/>
  <c r="A459" i="13"/>
  <c r="B458" i="13"/>
  <c r="A458" i="13"/>
  <c r="B457" i="13"/>
  <c r="A457" i="13"/>
  <c r="B456" i="13"/>
  <c r="A456" i="13"/>
  <c r="B455" i="13"/>
  <c r="A455" i="13"/>
  <c r="B454" i="13"/>
  <c r="A454" i="13"/>
  <c r="B453" i="13"/>
  <c r="A453" i="13"/>
  <c r="B452" i="13"/>
  <c r="A452" i="13"/>
  <c r="B451" i="13"/>
  <c r="A451" i="13"/>
  <c r="B450" i="13"/>
  <c r="A450" i="13"/>
  <c r="B449" i="13"/>
  <c r="A449" i="13"/>
  <c r="B448" i="13"/>
  <c r="A448" i="13"/>
  <c r="B447" i="13"/>
  <c r="A447" i="13"/>
  <c r="B446" i="13"/>
  <c r="A446" i="13"/>
  <c r="B445" i="13"/>
  <c r="A445" i="13"/>
  <c r="B444" i="13"/>
  <c r="A444" i="13"/>
  <c r="B443" i="13"/>
  <c r="A443" i="13"/>
  <c r="B442" i="13"/>
  <c r="A442" i="13"/>
  <c r="B441" i="13"/>
  <c r="A441" i="13"/>
  <c r="B440" i="13"/>
  <c r="A440" i="13"/>
  <c r="B439" i="13"/>
  <c r="A439" i="13"/>
  <c r="B438" i="13"/>
  <c r="A438" i="13"/>
  <c r="B437" i="13"/>
  <c r="A437" i="13"/>
  <c r="B436" i="13"/>
  <c r="A436" i="13"/>
  <c r="B435" i="13"/>
  <c r="A435" i="13"/>
  <c r="B434" i="13"/>
  <c r="A434" i="13"/>
  <c r="B433" i="13"/>
  <c r="A433" i="13"/>
  <c r="B432" i="13"/>
  <c r="A432" i="13"/>
  <c r="B431" i="13"/>
  <c r="A431" i="13"/>
  <c r="B430" i="13"/>
  <c r="A430" i="13"/>
  <c r="B429" i="13"/>
  <c r="A429" i="13"/>
  <c r="B428" i="13"/>
  <c r="A428" i="13"/>
  <c r="B427" i="13"/>
  <c r="A427" i="13"/>
  <c r="B426" i="13"/>
  <c r="A426" i="13"/>
  <c r="B425" i="13"/>
  <c r="A425" i="13"/>
  <c r="B424" i="13"/>
  <c r="A424" i="13"/>
  <c r="B423" i="13"/>
  <c r="A423" i="13"/>
  <c r="B422" i="13"/>
  <c r="A422" i="13"/>
  <c r="B421" i="13"/>
  <c r="A421" i="13"/>
  <c r="B420" i="13"/>
  <c r="A420" i="13"/>
  <c r="B419" i="13"/>
  <c r="A419" i="13"/>
  <c r="B418" i="13"/>
  <c r="A418" i="13"/>
  <c r="B417" i="13"/>
  <c r="A417" i="13"/>
  <c r="B416" i="13"/>
  <c r="A416" i="13"/>
  <c r="B415" i="13"/>
  <c r="A415" i="13"/>
  <c r="B414" i="13"/>
  <c r="A414" i="13"/>
  <c r="B413" i="13"/>
  <c r="A413" i="13"/>
  <c r="B412" i="13"/>
  <c r="A412" i="13"/>
  <c r="B411" i="13"/>
  <c r="A411" i="13"/>
  <c r="B410" i="13"/>
  <c r="A410" i="13"/>
  <c r="B409" i="13"/>
  <c r="A409" i="13"/>
  <c r="B408" i="13"/>
  <c r="A408" i="13"/>
  <c r="B407" i="13"/>
  <c r="A407" i="13"/>
  <c r="B406" i="13"/>
  <c r="A406" i="13"/>
  <c r="B405" i="13"/>
  <c r="A405" i="13"/>
  <c r="B404" i="13"/>
  <c r="A404" i="13"/>
  <c r="B403" i="13"/>
  <c r="A403" i="13"/>
  <c r="B402" i="13"/>
  <c r="A402" i="13"/>
  <c r="B401" i="13"/>
  <c r="A401" i="13"/>
  <c r="B400" i="13"/>
  <c r="A400" i="13"/>
  <c r="B399" i="13"/>
  <c r="A399" i="13"/>
  <c r="B398" i="13"/>
  <c r="A398" i="13"/>
  <c r="B397" i="13"/>
  <c r="A397" i="13"/>
  <c r="B396" i="13"/>
  <c r="A396" i="13"/>
  <c r="B395" i="13"/>
  <c r="A395" i="13"/>
  <c r="B394" i="13"/>
  <c r="A394" i="13"/>
  <c r="B393" i="13"/>
  <c r="A393" i="13"/>
  <c r="B392" i="13"/>
  <c r="A392" i="13"/>
  <c r="B391" i="13"/>
  <c r="A391" i="13"/>
  <c r="B390" i="13"/>
  <c r="A390" i="13"/>
  <c r="B389" i="13"/>
  <c r="A389" i="13"/>
  <c r="B388" i="13"/>
  <c r="A388" i="13"/>
  <c r="B387" i="13"/>
  <c r="A387" i="13"/>
  <c r="B386" i="13"/>
  <c r="A386" i="13"/>
  <c r="B385" i="13"/>
  <c r="A385" i="13"/>
  <c r="B384" i="13"/>
  <c r="A384" i="13"/>
  <c r="B383" i="13"/>
  <c r="A383" i="13"/>
  <c r="B382" i="13"/>
  <c r="A382" i="13"/>
  <c r="B381" i="13"/>
  <c r="A381" i="13"/>
  <c r="B380" i="13"/>
  <c r="A380" i="13"/>
  <c r="B379" i="13"/>
  <c r="A379" i="13"/>
  <c r="B378" i="13"/>
  <c r="A378" i="13"/>
  <c r="B377" i="13"/>
  <c r="A377" i="13"/>
  <c r="B376" i="13"/>
  <c r="A376" i="13"/>
  <c r="B375" i="13"/>
  <c r="A375" i="13"/>
  <c r="B374" i="13"/>
  <c r="A374" i="13"/>
  <c r="B373" i="13"/>
  <c r="A373" i="13"/>
  <c r="B372" i="13"/>
  <c r="A372" i="13"/>
  <c r="B371" i="13"/>
  <c r="A371" i="13"/>
  <c r="B370" i="13"/>
  <c r="A370" i="13"/>
  <c r="B369" i="13"/>
  <c r="A369" i="13"/>
  <c r="B368" i="13"/>
  <c r="A368" i="13"/>
  <c r="B367" i="13"/>
  <c r="A367" i="13"/>
  <c r="B366" i="13"/>
  <c r="A366" i="13"/>
  <c r="B365" i="13"/>
  <c r="A365" i="13"/>
  <c r="B364" i="13"/>
  <c r="A364" i="13"/>
  <c r="B363" i="13"/>
  <c r="A363" i="13"/>
  <c r="B362" i="13"/>
  <c r="A362" i="13"/>
  <c r="B361" i="13"/>
  <c r="A361" i="13"/>
  <c r="B360" i="13"/>
  <c r="A360" i="13"/>
  <c r="B359" i="13"/>
  <c r="A359" i="13"/>
  <c r="B358" i="13"/>
  <c r="A358" i="13"/>
  <c r="B357" i="13"/>
  <c r="A357" i="13"/>
  <c r="B356" i="13"/>
  <c r="A356" i="13"/>
  <c r="B355" i="13"/>
  <c r="A355" i="13"/>
  <c r="B354" i="13"/>
  <c r="A354" i="13"/>
  <c r="B353" i="13"/>
  <c r="A353" i="13"/>
  <c r="B352" i="13"/>
  <c r="A352" i="13"/>
  <c r="B351" i="13"/>
  <c r="A351" i="13"/>
  <c r="B350" i="13"/>
  <c r="A350" i="13"/>
  <c r="B349" i="13"/>
  <c r="A349" i="13"/>
  <c r="B348" i="13"/>
  <c r="A348" i="13"/>
  <c r="B347" i="13"/>
  <c r="A347" i="13"/>
  <c r="B346" i="13"/>
  <c r="A346" i="13"/>
  <c r="B345" i="13"/>
  <c r="A345" i="13"/>
  <c r="B344" i="13"/>
  <c r="A344" i="13"/>
  <c r="B343" i="13"/>
  <c r="A343" i="13"/>
  <c r="B342" i="13"/>
  <c r="A342" i="13"/>
  <c r="B341" i="13"/>
  <c r="A341" i="13"/>
  <c r="B340" i="13"/>
  <c r="A340" i="13"/>
  <c r="B339" i="13"/>
  <c r="A339" i="13"/>
  <c r="B338" i="13"/>
  <c r="A338" i="13"/>
  <c r="B337" i="13"/>
  <c r="A337" i="13"/>
  <c r="B336" i="13"/>
  <c r="A336" i="13"/>
  <c r="B335" i="13"/>
  <c r="A335" i="13"/>
  <c r="B334" i="13"/>
  <c r="A334" i="13"/>
  <c r="B333" i="13"/>
  <c r="A333" i="13"/>
  <c r="B332" i="13"/>
  <c r="A332" i="13"/>
  <c r="B331" i="13"/>
  <c r="A331" i="13"/>
  <c r="B330" i="13"/>
  <c r="A330" i="13"/>
  <c r="B329" i="13"/>
  <c r="A329" i="13"/>
  <c r="B328" i="13"/>
  <c r="A328" i="13"/>
  <c r="B327" i="13"/>
  <c r="A327" i="13"/>
  <c r="B326" i="13"/>
  <c r="A326" i="13"/>
  <c r="B325" i="13"/>
  <c r="A325" i="13"/>
  <c r="B324" i="13"/>
  <c r="A324" i="13"/>
  <c r="B323" i="13"/>
  <c r="A323" i="13"/>
  <c r="B322" i="13"/>
  <c r="A322" i="13"/>
  <c r="B321" i="13"/>
  <c r="A321" i="13"/>
  <c r="B320" i="13"/>
  <c r="A320" i="13"/>
  <c r="B319" i="13"/>
  <c r="A319" i="13"/>
  <c r="B318" i="13"/>
  <c r="A318" i="13"/>
  <c r="B317" i="13"/>
  <c r="A317" i="13"/>
  <c r="B316" i="13"/>
  <c r="A316" i="13"/>
  <c r="B315" i="13"/>
  <c r="A315" i="13"/>
  <c r="B314" i="13"/>
  <c r="A314" i="13"/>
  <c r="B313" i="13"/>
  <c r="A313" i="13"/>
  <c r="B312" i="13"/>
  <c r="A312" i="13"/>
  <c r="B311" i="13"/>
  <c r="A311" i="13"/>
  <c r="B310" i="13"/>
  <c r="A310" i="13"/>
  <c r="B309" i="13"/>
  <c r="A309" i="13"/>
  <c r="B308" i="13"/>
  <c r="A308" i="13"/>
  <c r="B307" i="13"/>
  <c r="A307" i="13"/>
  <c r="B306" i="13"/>
  <c r="A306" i="13"/>
  <c r="B305" i="13"/>
  <c r="A305" i="13"/>
  <c r="B304" i="13"/>
  <c r="A304" i="13"/>
  <c r="B303" i="13"/>
  <c r="A303" i="13"/>
  <c r="B302" i="13"/>
  <c r="A302" i="13"/>
  <c r="B301" i="13"/>
  <c r="A301" i="13"/>
  <c r="B300" i="13"/>
  <c r="A300" i="13"/>
  <c r="B299" i="13"/>
  <c r="A299" i="13"/>
  <c r="B298" i="13"/>
  <c r="A298" i="13"/>
  <c r="B297" i="13"/>
  <c r="A297" i="13"/>
  <c r="B296" i="13"/>
  <c r="A296" i="13"/>
  <c r="B295" i="13"/>
  <c r="A295" i="13"/>
  <c r="B294" i="13"/>
  <c r="A294" i="13"/>
  <c r="B293" i="13"/>
  <c r="A293" i="13"/>
  <c r="B292" i="13"/>
  <c r="A292" i="13"/>
  <c r="B291" i="13"/>
  <c r="A291" i="13"/>
  <c r="B290" i="13"/>
  <c r="A290" i="13"/>
  <c r="B289" i="13"/>
  <c r="A289" i="13"/>
  <c r="B288" i="13"/>
  <c r="A288" i="13"/>
  <c r="B287" i="13"/>
  <c r="A287" i="13"/>
  <c r="B286" i="13"/>
  <c r="A286" i="13"/>
  <c r="B285" i="13"/>
  <c r="A285" i="13"/>
  <c r="B284" i="13"/>
  <c r="A284" i="13"/>
  <c r="B283" i="13"/>
  <c r="A283" i="13"/>
  <c r="B282" i="13"/>
  <c r="A282" i="13"/>
  <c r="B281" i="13"/>
  <c r="A281" i="13"/>
  <c r="B280" i="13"/>
  <c r="A280" i="13"/>
  <c r="B279" i="13"/>
  <c r="A279" i="13"/>
  <c r="B278" i="13"/>
  <c r="A278" i="13"/>
  <c r="B277" i="13"/>
  <c r="A277" i="13"/>
  <c r="B276" i="13"/>
  <c r="A276" i="13"/>
  <c r="B275" i="13"/>
  <c r="A275" i="13"/>
  <c r="B274" i="13"/>
  <c r="A274" i="13"/>
  <c r="B273" i="13"/>
  <c r="A273" i="13"/>
  <c r="B272" i="13"/>
  <c r="A272" i="13"/>
  <c r="B271" i="13"/>
  <c r="A271" i="13"/>
  <c r="B270" i="13"/>
  <c r="A270" i="13"/>
  <c r="B269" i="13"/>
  <c r="A269" i="13"/>
  <c r="B268" i="13"/>
  <c r="A268" i="13"/>
  <c r="B267" i="13"/>
  <c r="A267" i="13"/>
  <c r="B266" i="13"/>
  <c r="A266" i="13"/>
  <c r="B265" i="13"/>
  <c r="A265" i="13"/>
  <c r="B264" i="13"/>
  <c r="A264" i="13"/>
  <c r="B263" i="13"/>
  <c r="A263" i="13"/>
  <c r="B262" i="13"/>
  <c r="A262" i="13"/>
  <c r="B261" i="13"/>
  <c r="A261" i="13"/>
  <c r="B260" i="13"/>
  <c r="A260" i="13"/>
  <c r="B259" i="13"/>
  <c r="A259" i="13"/>
  <c r="B258" i="13"/>
  <c r="A258" i="13"/>
  <c r="B257" i="13"/>
  <c r="A257" i="13"/>
  <c r="B256" i="13"/>
  <c r="A256" i="13"/>
  <c r="B255" i="13"/>
  <c r="A255" i="13"/>
  <c r="B254" i="13"/>
  <c r="A254" i="13"/>
  <c r="B253" i="13"/>
  <c r="A253" i="13"/>
  <c r="B252" i="13"/>
  <c r="A252" i="13"/>
  <c r="B251" i="13"/>
  <c r="A251" i="13"/>
  <c r="B250" i="13"/>
  <c r="A250" i="13"/>
  <c r="B249" i="13"/>
  <c r="A249" i="13"/>
  <c r="B248" i="13"/>
  <c r="A248" i="13"/>
  <c r="B247" i="13"/>
  <c r="A247" i="13"/>
  <c r="B246" i="13"/>
  <c r="A246" i="13"/>
  <c r="B245" i="13"/>
  <c r="A245" i="13"/>
  <c r="B244" i="13"/>
  <c r="A244" i="13"/>
  <c r="B243" i="13"/>
  <c r="A243" i="13"/>
  <c r="B242" i="13"/>
  <c r="A242" i="13"/>
  <c r="B241" i="13"/>
  <c r="A241" i="13"/>
  <c r="B240" i="13"/>
  <c r="A240" i="13"/>
  <c r="B239" i="13"/>
  <c r="A239" i="13"/>
  <c r="B238" i="13"/>
  <c r="A238" i="13"/>
  <c r="B237" i="13"/>
  <c r="A237" i="13"/>
  <c r="B236" i="13"/>
  <c r="A236" i="13"/>
  <c r="B235" i="13"/>
  <c r="A235" i="13"/>
  <c r="B234" i="13"/>
  <c r="A234" i="13"/>
  <c r="B233" i="13"/>
  <c r="A233" i="13"/>
  <c r="B232" i="13"/>
  <c r="A232" i="13"/>
  <c r="B231" i="13"/>
  <c r="A231" i="13"/>
  <c r="B230" i="13"/>
  <c r="A230" i="13"/>
  <c r="B229" i="13"/>
  <c r="A229" i="13"/>
  <c r="B228" i="13"/>
  <c r="A228" i="13"/>
  <c r="B227" i="13"/>
  <c r="A227" i="13"/>
  <c r="B226" i="13"/>
  <c r="A226" i="13"/>
  <c r="B225" i="13"/>
  <c r="A225" i="13"/>
  <c r="B224" i="13"/>
  <c r="A224" i="13"/>
  <c r="B223" i="13"/>
  <c r="A223" i="13"/>
  <c r="B222" i="13"/>
  <c r="A222" i="13"/>
  <c r="B221" i="13"/>
  <c r="A221" i="13"/>
  <c r="B220" i="13"/>
  <c r="A220" i="13"/>
  <c r="B219" i="13"/>
  <c r="A219" i="13"/>
  <c r="B218" i="13"/>
  <c r="A218" i="13"/>
  <c r="B217" i="13"/>
  <c r="A217" i="13"/>
  <c r="B216" i="13"/>
  <c r="A216" i="13"/>
  <c r="B215" i="13"/>
  <c r="A215" i="13"/>
  <c r="B214" i="13"/>
  <c r="A214" i="13"/>
  <c r="B213" i="13"/>
  <c r="A213" i="13"/>
  <c r="B212" i="13"/>
  <c r="A212" i="13"/>
  <c r="B211" i="13"/>
  <c r="A211" i="13"/>
  <c r="B210" i="13"/>
  <c r="A210" i="13"/>
  <c r="B209" i="13"/>
  <c r="A209" i="13"/>
  <c r="B208" i="13"/>
  <c r="A208" i="13"/>
  <c r="B207" i="13"/>
  <c r="A207" i="13"/>
  <c r="B206" i="13"/>
  <c r="A206" i="13"/>
  <c r="B205" i="13"/>
  <c r="A205" i="13"/>
  <c r="B204" i="13"/>
  <c r="A204" i="13"/>
  <c r="B203" i="13"/>
  <c r="A203" i="13"/>
  <c r="B202" i="13"/>
  <c r="A202" i="13"/>
  <c r="B201" i="13"/>
  <c r="A201" i="13"/>
  <c r="B200" i="13"/>
  <c r="A200" i="13"/>
  <c r="B199" i="13"/>
  <c r="A199" i="13"/>
  <c r="B198" i="13"/>
  <c r="A198" i="13"/>
  <c r="B197" i="13"/>
  <c r="A197" i="13"/>
  <c r="B196" i="13"/>
  <c r="A196" i="13"/>
  <c r="B195" i="13"/>
  <c r="A195" i="13"/>
  <c r="B194" i="13"/>
  <c r="A194" i="13"/>
  <c r="B193" i="13"/>
  <c r="A193" i="13"/>
  <c r="B192" i="13"/>
  <c r="A192" i="13"/>
  <c r="B191" i="13"/>
  <c r="A191" i="13"/>
  <c r="B190" i="13"/>
  <c r="A190" i="13"/>
  <c r="B189" i="13"/>
  <c r="A189" i="13"/>
  <c r="B188" i="13"/>
  <c r="A188" i="13"/>
  <c r="B187" i="13"/>
  <c r="A187" i="13"/>
  <c r="B186" i="13"/>
  <c r="A186" i="13"/>
  <c r="B185" i="13"/>
  <c r="A185" i="13"/>
  <c r="B184" i="13"/>
  <c r="A184" i="13"/>
  <c r="B183" i="13"/>
  <c r="A183" i="13"/>
  <c r="B182" i="13"/>
  <c r="A182" i="13"/>
  <c r="B181" i="13"/>
  <c r="A181" i="13"/>
  <c r="B180" i="13"/>
  <c r="A180" i="13"/>
  <c r="B179" i="13"/>
  <c r="A179" i="13"/>
  <c r="B178" i="13"/>
  <c r="A178" i="13"/>
  <c r="B177" i="13"/>
  <c r="A177" i="13"/>
  <c r="B176" i="13"/>
  <c r="A176" i="13"/>
  <c r="B175" i="13"/>
  <c r="A175" i="13"/>
  <c r="B174" i="13"/>
  <c r="A174" i="13"/>
  <c r="B173" i="13"/>
  <c r="A173" i="13"/>
  <c r="B172" i="13"/>
  <c r="A172" i="13"/>
  <c r="B171" i="13"/>
  <c r="A171" i="13"/>
  <c r="B170" i="13"/>
  <c r="A170" i="13"/>
  <c r="B169" i="13"/>
  <c r="A169" i="13"/>
  <c r="B168" i="13"/>
  <c r="A168" i="13"/>
  <c r="B167" i="13"/>
  <c r="A167" i="13"/>
  <c r="B166" i="13"/>
  <c r="A166" i="13"/>
  <c r="B165" i="13"/>
  <c r="A165" i="13"/>
  <c r="B164" i="13"/>
  <c r="A164" i="13"/>
  <c r="B163" i="13"/>
  <c r="A163" i="13"/>
  <c r="B162" i="13"/>
  <c r="A162" i="13"/>
  <c r="B161" i="13"/>
  <c r="A161" i="13"/>
  <c r="B160" i="13"/>
  <c r="A160" i="13"/>
  <c r="B159" i="13"/>
  <c r="A159" i="13"/>
  <c r="B158" i="13"/>
  <c r="A158" i="13"/>
  <c r="B157" i="13"/>
  <c r="A157" i="13"/>
  <c r="B156" i="13"/>
  <c r="A156" i="13"/>
  <c r="B155" i="13"/>
  <c r="A155" i="13"/>
  <c r="B154" i="13"/>
  <c r="A154" i="13"/>
  <c r="B153" i="13"/>
  <c r="A153" i="13"/>
  <c r="B152" i="13"/>
  <c r="A152" i="13"/>
  <c r="B151" i="13"/>
  <c r="A151" i="13"/>
  <c r="B150" i="13"/>
  <c r="A150" i="13"/>
  <c r="B149" i="13"/>
  <c r="A149" i="13"/>
  <c r="B148" i="13"/>
  <c r="A148" i="13"/>
  <c r="B147" i="13"/>
  <c r="A147" i="13"/>
  <c r="B146" i="13"/>
  <c r="A146" i="13"/>
  <c r="B145" i="13"/>
  <c r="A145" i="13"/>
  <c r="B144" i="13"/>
  <c r="A144" i="13"/>
  <c r="B143" i="13"/>
  <c r="A143" i="13"/>
  <c r="B142" i="13"/>
  <c r="A142" i="13"/>
  <c r="B141" i="13"/>
  <c r="A141" i="13"/>
  <c r="B140" i="13"/>
  <c r="A140" i="13"/>
  <c r="B139" i="13"/>
  <c r="A139" i="13"/>
  <c r="B138" i="13"/>
  <c r="A138" i="13"/>
  <c r="B137" i="13"/>
  <c r="A137" i="13"/>
  <c r="B136" i="13"/>
  <c r="A136" i="13"/>
  <c r="B135" i="13"/>
  <c r="A135" i="13"/>
  <c r="B134" i="13"/>
  <c r="A134" i="13"/>
  <c r="B133" i="13"/>
  <c r="A133" i="13"/>
  <c r="B132" i="13"/>
  <c r="A132" i="13"/>
  <c r="B131" i="13"/>
  <c r="A131" i="13"/>
  <c r="B130" i="13"/>
  <c r="A130" i="13"/>
  <c r="B129" i="13"/>
  <c r="A129" i="13"/>
  <c r="B128" i="13"/>
  <c r="A128" i="13"/>
  <c r="B127" i="13"/>
  <c r="A127" i="13"/>
  <c r="B126" i="13"/>
  <c r="A126" i="13"/>
  <c r="B125" i="13"/>
  <c r="A125" i="13"/>
  <c r="B124" i="13"/>
  <c r="A124" i="13"/>
  <c r="B123" i="13"/>
  <c r="A123" i="13"/>
  <c r="B122" i="13"/>
  <c r="A122" i="13"/>
  <c r="B121" i="13"/>
  <c r="A121" i="13"/>
  <c r="B120" i="13"/>
  <c r="A120" i="13"/>
  <c r="B119" i="13"/>
  <c r="A119" i="13"/>
  <c r="B118" i="13"/>
  <c r="A118" i="13"/>
  <c r="B117" i="13"/>
  <c r="A117" i="13"/>
  <c r="B116" i="13"/>
  <c r="A116" i="13"/>
  <c r="B115" i="13"/>
  <c r="A115" i="13"/>
  <c r="B114" i="13"/>
  <c r="A114" i="13"/>
  <c r="B113" i="13"/>
  <c r="A113" i="13"/>
  <c r="B112" i="13"/>
  <c r="A112" i="13"/>
  <c r="B111" i="13"/>
  <c r="A111" i="13"/>
  <c r="B110" i="13"/>
  <c r="A110" i="13"/>
  <c r="B109" i="13"/>
  <c r="A109" i="13"/>
  <c r="B108" i="13"/>
  <c r="A108" i="13"/>
  <c r="B107" i="13"/>
  <c r="A107" i="13"/>
  <c r="B106" i="13"/>
  <c r="A106" i="13"/>
  <c r="B105" i="13"/>
  <c r="A105" i="13"/>
  <c r="B104" i="13"/>
  <c r="A104" i="13"/>
  <c r="B103" i="13"/>
  <c r="A103" i="13"/>
  <c r="B102" i="13"/>
  <c r="A102" i="13"/>
  <c r="B101" i="13"/>
  <c r="A101" i="13"/>
  <c r="B100" i="13"/>
  <c r="A100" i="13"/>
  <c r="B99" i="13"/>
  <c r="A99" i="13"/>
  <c r="B98" i="13"/>
  <c r="A98" i="13"/>
  <c r="B97" i="13"/>
  <c r="A97" i="13"/>
  <c r="B96" i="13"/>
  <c r="A96" i="13"/>
  <c r="B95" i="13"/>
  <c r="A95" i="13"/>
  <c r="B94" i="13"/>
  <c r="A94" i="13"/>
  <c r="B93" i="13"/>
  <c r="A93" i="13"/>
  <c r="B92" i="13"/>
  <c r="A92" i="13"/>
  <c r="B91" i="13"/>
  <c r="A91" i="13"/>
  <c r="B90" i="13"/>
  <c r="A90" i="13"/>
  <c r="B89" i="13"/>
  <c r="A89" i="13"/>
  <c r="B88" i="13"/>
  <c r="A88" i="13"/>
  <c r="B87" i="13"/>
  <c r="A87" i="13"/>
  <c r="B86" i="13"/>
  <c r="A86" i="13"/>
  <c r="B85" i="13"/>
  <c r="A85" i="13"/>
  <c r="B84" i="13"/>
  <c r="A84" i="13"/>
  <c r="B83" i="13"/>
  <c r="A83" i="13"/>
  <c r="B82" i="13"/>
  <c r="A82" i="13"/>
  <c r="B81" i="13"/>
  <c r="A81" i="13"/>
  <c r="B80" i="13"/>
  <c r="A80" i="13"/>
  <c r="B79" i="13"/>
  <c r="A79" i="13"/>
  <c r="B78" i="13"/>
  <c r="A78" i="13"/>
  <c r="B77" i="13"/>
  <c r="A77" i="13"/>
  <c r="B76" i="13"/>
  <c r="A76" i="13"/>
  <c r="B75" i="13"/>
  <c r="A75" i="13"/>
  <c r="B74" i="13"/>
  <c r="A74" i="13"/>
  <c r="B73" i="13"/>
  <c r="A73" i="13"/>
  <c r="B72" i="13"/>
  <c r="A72" i="13"/>
  <c r="B71" i="13"/>
  <c r="A71" i="13"/>
  <c r="B70" i="13"/>
  <c r="A70" i="13"/>
  <c r="B69" i="13"/>
  <c r="A69" i="13"/>
  <c r="B68" i="13"/>
  <c r="A68" i="13"/>
  <c r="B67" i="13"/>
  <c r="A67" i="13"/>
  <c r="B66" i="13"/>
  <c r="A66" i="13"/>
  <c r="B65" i="13"/>
  <c r="A65" i="13"/>
  <c r="B64" i="13"/>
  <c r="A64" i="13"/>
  <c r="B63" i="13"/>
  <c r="A63" i="13"/>
  <c r="B62" i="13"/>
  <c r="A62" i="13"/>
  <c r="B61" i="13"/>
  <c r="A61" i="13"/>
  <c r="B60" i="13"/>
  <c r="A60" i="13"/>
  <c r="B59" i="13"/>
  <c r="A59" i="13"/>
  <c r="B58" i="13"/>
  <c r="A58" i="13"/>
  <c r="B57" i="13"/>
  <c r="A57" i="13"/>
  <c r="B56" i="13"/>
  <c r="A56" i="13"/>
  <c r="B55" i="13"/>
  <c r="A55" i="13"/>
  <c r="B54" i="13"/>
  <c r="A54" i="13"/>
  <c r="B53" i="13"/>
  <c r="A53" i="13"/>
  <c r="B52" i="13"/>
  <c r="A52" i="13"/>
  <c r="B51" i="13"/>
  <c r="A51" i="13"/>
  <c r="B50" i="13"/>
  <c r="A50" i="13"/>
  <c r="B49" i="13"/>
  <c r="A49" i="13"/>
  <c r="B48" i="13"/>
  <c r="A48" i="13"/>
  <c r="B47" i="13"/>
  <c r="A47" i="13"/>
  <c r="B46" i="13"/>
  <c r="A46" i="13"/>
  <c r="B45" i="13"/>
  <c r="A45" i="13"/>
  <c r="B44" i="13"/>
  <c r="A44" i="13"/>
  <c r="B43" i="13"/>
  <c r="A43" i="13"/>
  <c r="B42" i="13"/>
  <c r="A42" i="13"/>
  <c r="B41" i="13"/>
  <c r="A41" i="13"/>
  <c r="B40" i="13"/>
  <c r="A40" i="13"/>
  <c r="B39" i="13"/>
  <c r="A39" i="13"/>
  <c r="B38" i="13"/>
  <c r="A38" i="13"/>
  <c r="B37" i="13"/>
  <c r="A37" i="13"/>
  <c r="B36" i="13"/>
  <c r="A36" i="13"/>
  <c r="B35" i="13"/>
  <c r="A35" i="13"/>
  <c r="B34" i="13"/>
  <c r="A34" i="13"/>
  <c r="B33" i="13"/>
  <c r="A33" i="13"/>
  <c r="B32" i="13"/>
  <c r="A32" i="13"/>
  <c r="B31" i="13"/>
  <c r="A31" i="13"/>
  <c r="B30" i="13"/>
  <c r="A30" i="13"/>
  <c r="B29" i="13"/>
  <c r="A29" i="13"/>
  <c r="B28" i="13"/>
  <c r="A28" i="13"/>
  <c r="B27" i="13"/>
  <c r="A27" i="13"/>
  <c r="B26" i="13"/>
  <c r="A26" i="13"/>
  <c r="B25" i="13"/>
  <c r="A25" i="13"/>
  <c r="B24" i="13"/>
  <c r="A24" i="13"/>
  <c r="B23" i="13"/>
  <c r="A23" i="13"/>
  <c r="B22" i="13"/>
  <c r="A22" i="13"/>
  <c r="B21" i="13"/>
  <c r="A21" i="13"/>
  <c r="B20" i="13"/>
  <c r="A20" i="13"/>
  <c r="B19" i="13"/>
  <c r="A19" i="13"/>
  <c r="B18" i="13"/>
  <c r="A18" i="13"/>
  <c r="B17" i="13"/>
  <c r="A17" i="13"/>
  <c r="B16" i="13"/>
  <c r="A16" i="13"/>
  <c r="B15" i="13"/>
  <c r="A15" i="13"/>
  <c r="B14" i="13"/>
  <c r="A14" i="13"/>
  <c r="B13" i="13"/>
  <c r="A13" i="13"/>
  <c r="B12" i="13"/>
  <c r="A12" i="13"/>
  <c r="B11" i="13"/>
  <c r="A11" i="13"/>
  <c r="B10" i="13"/>
  <c r="A10" i="13"/>
  <c r="B9" i="13"/>
  <c r="A9" i="13"/>
  <c r="B8" i="13"/>
  <c r="A8" i="13"/>
  <c r="B7" i="13"/>
  <c r="A7" i="13"/>
  <c r="B6" i="13"/>
  <c r="A6" i="13"/>
  <c r="B5" i="13"/>
  <c r="A5" i="13"/>
  <c r="B4" i="13"/>
  <c r="A4" i="13"/>
  <c r="B3" i="13"/>
  <c r="A3" i="13"/>
  <c r="B2" i="13"/>
  <c r="A2" i="13"/>
  <c r="S12" i="13" l="1"/>
  <c r="AG25" i="10"/>
  <c r="AH25" i="10" s="1"/>
  <c r="AG156" i="10"/>
  <c r="AH156" i="10" s="1"/>
  <c r="AG121" i="10"/>
  <c r="AH121" i="10" s="1"/>
  <c r="AG109" i="10"/>
  <c r="AH109" i="10" s="1"/>
  <c r="AG99" i="10"/>
  <c r="AH99" i="10" s="1"/>
  <c r="AG95" i="10"/>
  <c r="AH95" i="10" s="1"/>
  <c r="AG80" i="10"/>
  <c r="AH80" i="10" s="1"/>
  <c r="AG66" i="10"/>
  <c r="AH66" i="10" s="1"/>
  <c r="AG54" i="10"/>
  <c r="AH54" i="10" s="1"/>
  <c r="AG45" i="10"/>
  <c r="AH45" i="10" s="1"/>
  <c r="AG30" i="10"/>
  <c r="AH30" i="10" s="1"/>
  <c r="AG19" i="10"/>
  <c r="AH19" i="10" s="1"/>
  <c r="AG3" i="10"/>
  <c r="AH3" i="10" s="1"/>
  <c r="AG172" i="10"/>
  <c r="AH172" i="10" s="1"/>
  <c r="AG132" i="10"/>
  <c r="AH132" i="10" s="1"/>
  <c r="AG128" i="10"/>
  <c r="AH128" i="10" s="1"/>
  <c r="AG116" i="10"/>
  <c r="AH116" i="10" s="1"/>
  <c r="AG105" i="10"/>
  <c r="AH105" i="10" s="1"/>
  <c r="AG86" i="10"/>
  <c r="AH86" i="10" s="1"/>
  <c r="AG83" i="10"/>
  <c r="AH83" i="10" s="1"/>
  <c r="AG72" i="10"/>
  <c r="AH72" i="10" s="1"/>
  <c r="AG60" i="10"/>
  <c r="AH60" i="10" s="1"/>
  <c r="AG49" i="10"/>
  <c r="AH49" i="10" s="1"/>
  <c r="AG39" i="10"/>
  <c r="AH39" i="10" s="1"/>
  <c r="AG35" i="10"/>
  <c r="AH35" i="10" s="1"/>
  <c r="AG13" i="10"/>
  <c r="AH13" i="10" s="1"/>
  <c r="AG9" i="10"/>
  <c r="AH9" i="10" s="1"/>
  <c r="AG171" i="10"/>
  <c r="AH171" i="10" s="1"/>
  <c r="AG135" i="10"/>
  <c r="AH135" i="10" s="1"/>
  <c r="AG131" i="10"/>
  <c r="AH131" i="10" s="1"/>
  <c r="AG127" i="10"/>
  <c r="AH127" i="10" s="1"/>
  <c r="AG120" i="10"/>
  <c r="AH120" i="10" s="1"/>
  <c r="AG112" i="10"/>
  <c r="AH112" i="10" s="1"/>
  <c r="AG108" i="10"/>
  <c r="AH108" i="10" s="1"/>
  <c r="AG104" i="10"/>
  <c r="AH104" i="10" s="1"/>
  <c r="AG98" i="10"/>
  <c r="AH98" i="10" s="1"/>
  <c r="AG94" i="10"/>
  <c r="AH94" i="10" s="1"/>
  <c r="AG85" i="10"/>
  <c r="AH85" i="10" s="1"/>
  <c r="AG82" i="10"/>
  <c r="AH82" i="10" s="1"/>
  <c r="AG78" i="10"/>
  <c r="AH78" i="10" s="1"/>
  <c r="AG71" i="10"/>
  <c r="AH71" i="10" s="1"/>
  <c r="AG64" i="10"/>
  <c r="AH64" i="10" s="1"/>
  <c r="AG58" i="10"/>
  <c r="AH58" i="10" s="1"/>
  <c r="AG53" i="10"/>
  <c r="AH53" i="10" s="1"/>
  <c r="AG48" i="10"/>
  <c r="AH48" i="10" s="1"/>
  <c r="AG44" i="10"/>
  <c r="AH44" i="10" s="1"/>
  <c r="AG38" i="10"/>
  <c r="AH38" i="10" s="1"/>
  <c r="AG33" i="10"/>
  <c r="AH33" i="10" s="1"/>
  <c r="AG28" i="10"/>
  <c r="AH28" i="10" s="1"/>
  <c r="AG17" i="10"/>
  <c r="AH17" i="10" s="1"/>
  <c r="AG12" i="10"/>
  <c r="AH12" i="10" s="1"/>
  <c r="AG7" i="10"/>
  <c r="AH7" i="10" s="1"/>
  <c r="AG170" i="10"/>
  <c r="AH170" i="10" s="1"/>
  <c r="AG134" i="10"/>
  <c r="AH134" i="10" s="1"/>
  <c r="AG130" i="10"/>
  <c r="AH130" i="10" s="1"/>
  <c r="AG123" i="10"/>
  <c r="AH123" i="10" s="1"/>
  <c r="AG119" i="10"/>
  <c r="AH119" i="10" s="1"/>
  <c r="AG111" i="10"/>
  <c r="AH111" i="10" s="1"/>
  <c r="AG107" i="10"/>
  <c r="AH107" i="10" s="1"/>
  <c r="AG102" i="10"/>
  <c r="AH102" i="10" s="1"/>
  <c r="AG97" i="10"/>
  <c r="AH97" i="10" s="1"/>
  <c r="AG92" i="10"/>
  <c r="AH92" i="10" s="1"/>
  <c r="AG81" i="10"/>
  <c r="AH81" i="10" s="1"/>
  <c r="AG76" i="10"/>
  <c r="AH76" i="10" s="1"/>
  <c r="AG68" i="10"/>
  <c r="AH68" i="10" s="1"/>
  <c r="AG63" i="10"/>
  <c r="AH63" i="10" s="1"/>
  <c r="AG57" i="10"/>
  <c r="AH57" i="10" s="1"/>
  <c r="AG52" i="10"/>
  <c r="AH52" i="10" s="1"/>
  <c r="AG47" i="10"/>
  <c r="AH47" i="10" s="1"/>
  <c r="AG43" i="10"/>
  <c r="AH43" i="10" s="1"/>
  <c r="AG37" i="10"/>
  <c r="AH37" i="10" s="1"/>
  <c r="AG32" i="10"/>
  <c r="AH32" i="10" s="1"/>
  <c r="AG26" i="10"/>
  <c r="AH26" i="10" s="1"/>
  <c r="AG24" i="10"/>
  <c r="AH24" i="10" s="1"/>
  <c r="AG15" i="10"/>
  <c r="AH15" i="10" s="1"/>
  <c r="AG11" i="10"/>
  <c r="AH11" i="10" s="1"/>
  <c r="AG6" i="10"/>
  <c r="AH6" i="10" s="1"/>
  <c r="AG2" i="10"/>
  <c r="AH2" i="10" s="1"/>
  <c r="AG169" i="10"/>
  <c r="AH169" i="10" s="1"/>
  <c r="AG133" i="10"/>
  <c r="AH133" i="10" s="1"/>
  <c r="AG129" i="10"/>
  <c r="AH129" i="10" s="1"/>
  <c r="AG122" i="10"/>
  <c r="AH122" i="10" s="1"/>
  <c r="AG118" i="10"/>
  <c r="AH118" i="10" s="1"/>
  <c r="AG110" i="10"/>
  <c r="AH110" i="10" s="1"/>
  <c r="AG106" i="10"/>
  <c r="AH106" i="10" s="1"/>
  <c r="AG101" i="10"/>
  <c r="AH101" i="10" s="1"/>
  <c r="AG96" i="10"/>
  <c r="AH96" i="10" s="1"/>
  <c r="AG91" i="10"/>
  <c r="AH91" i="10" s="1"/>
  <c r="AG84" i="10"/>
  <c r="AH84" i="10" s="1"/>
  <c r="AG73" i="10"/>
  <c r="AH73" i="10" s="1"/>
  <c r="AG67" i="10"/>
  <c r="AH67" i="10" s="1"/>
  <c r="AG61" i="10"/>
  <c r="AH61" i="10" s="1"/>
  <c r="AG56" i="10"/>
  <c r="AH56" i="10" s="1"/>
  <c r="AG50" i="10"/>
  <c r="AH50" i="10" s="1"/>
  <c r="AG46" i="10"/>
  <c r="AH46" i="10" s="1"/>
  <c r="AG42" i="10"/>
  <c r="AH42" i="10" s="1"/>
  <c r="AG36" i="10"/>
  <c r="AH36" i="10" s="1"/>
  <c r="AG31" i="10"/>
  <c r="AH31" i="10" s="1"/>
  <c r="AG20" i="10"/>
  <c r="AH20" i="10" s="1"/>
  <c r="AG14" i="10"/>
  <c r="AH14" i="10" s="1"/>
  <c r="AG10" i="10"/>
  <c r="AH10" i="10" s="1"/>
  <c r="AG4" i="10"/>
  <c r="AH4" i="10" s="1"/>
  <c r="AG173" i="10"/>
  <c r="AH173" i="10" s="1"/>
  <c r="Z173" i="10"/>
  <c r="AA173" i="10" s="1"/>
  <c r="Z3" i="10"/>
  <c r="AA3" i="10" s="1"/>
  <c r="Z170" i="10"/>
  <c r="Z134" i="10"/>
  <c r="AA134" i="10" s="1"/>
  <c r="Z130" i="10"/>
  <c r="AA130" i="10" s="1"/>
  <c r="Z123" i="10"/>
  <c r="AA123" i="10" s="1"/>
  <c r="Z119" i="10"/>
  <c r="AA119" i="10" s="1"/>
  <c r="Z111" i="10"/>
  <c r="AA111" i="10" s="1"/>
  <c r="Z107" i="10"/>
  <c r="AA107" i="10" s="1"/>
  <c r="Z102" i="10"/>
  <c r="AA102" i="10" s="1"/>
  <c r="Z97" i="10"/>
  <c r="AA97" i="10" s="1"/>
  <c r="Z92" i="10"/>
  <c r="AA92" i="10" s="1"/>
  <c r="Z81" i="10"/>
  <c r="AA81" i="10" s="1"/>
  <c r="Z76" i="10"/>
  <c r="AA76" i="10" s="1"/>
  <c r="Z68" i="10"/>
  <c r="AA68" i="10" s="1"/>
  <c r="Z63" i="10"/>
  <c r="AA63" i="10" s="1"/>
  <c r="Z57" i="10"/>
  <c r="AA57" i="10" s="1"/>
  <c r="Z52" i="10"/>
  <c r="AA52" i="10" s="1"/>
  <c r="Z47" i="10"/>
  <c r="AA47" i="10" s="1"/>
  <c r="Z43" i="10"/>
  <c r="AA43" i="10" s="1"/>
  <c r="Z37" i="10"/>
  <c r="AA37" i="10" s="1"/>
  <c r="Z32" i="10"/>
  <c r="AA32" i="10" s="1"/>
  <c r="Z26" i="10"/>
  <c r="AA26" i="10" s="1"/>
  <c r="Z24" i="10"/>
  <c r="AA24" i="10" s="1"/>
  <c r="Z15" i="10"/>
  <c r="AA15" i="10" s="1"/>
  <c r="Z11" i="10"/>
  <c r="AA11" i="10" s="1"/>
  <c r="Z6" i="10"/>
  <c r="AA6" i="10" s="1"/>
  <c r="Z2" i="10"/>
  <c r="AA2" i="10" s="1"/>
  <c r="Z4" i="10"/>
  <c r="AA4" i="10" s="1"/>
  <c r="Z169" i="10"/>
  <c r="Z133" i="10"/>
  <c r="AA133" i="10" s="1"/>
  <c r="Z129" i="10"/>
  <c r="AA129" i="10" s="1"/>
  <c r="Z122" i="10"/>
  <c r="AA122" i="10" s="1"/>
  <c r="Z118" i="10"/>
  <c r="AA118" i="10" s="1"/>
  <c r="Z110" i="10"/>
  <c r="AA110" i="10" s="1"/>
  <c r="Z106" i="10"/>
  <c r="AA106" i="10" s="1"/>
  <c r="Z101" i="10"/>
  <c r="AA101" i="10" s="1"/>
  <c r="Z96" i="10"/>
  <c r="AA96" i="10" s="1"/>
  <c r="Z91" i="10"/>
  <c r="AA91" i="10" s="1"/>
  <c r="Z84" i="10"/>
  <c r="AA84" i="10" s="1"/>
  <c r="Z73" i="10"/>
  <c r="AA73" i="10" s="1"/>
  <c r="Z67" i="10"/>
  <c r="AA67" i="10" s="1"/>
  <c r="Z61" i="10"/>
  <c r="AA61" i="10" s="1"/>
  <c r="Z56" i="10"/>
  <c r="AA56" i="10" s="1"/>
  <c r="Z50" i="10"/>
  <c r="AA50" i="10" s="1"/>
  <c r="Z46" i="10"/>
  <c r="AA46" i="10" s="1"/>
  <c r="Z42" i="10"/>
  <c r="AA42" i="10" s="1"/>
  <c r="Z36" i="10"/>
  <c r="AA36" i="10" s="1"/>
  <c r="Z31" i="10"/>
  <c r="AA31" i="10" s="1"/>
  <c r="Z25" i="10"/>
  <c r="AA25" i="10" s="1"/>
  <c r="Z20" i="10"/>
  <c r="AA20" i="10" s="1"/>
  <c r="Z14" i="10"/>
  <c r="AA14" i="10" s="1"/>
  <c r="Z10" i="10"/>
  <c r="AA10" i="10" s="1"/>
  <c r="Z172" i="10"/>
  <c r="AA172" i="10" s="1"/>
  <c r="Z156" i="10"/>
  <c r="AA156" i="10" s="1"/>
  <c r="Z132" i="10"/>
  <c r="AA132" i="10" s="1"/>
  <c r="Z128" i="10"/>
  <c r="AA128" i="10" s="1"/>
  <c r="Z121" i="10"/>
  <c r="AA121" i="10" s="1"/>
  <c r="Z116" i="10"/>
  <c r="AA116" i="10" s="1"/>
  <c r="Z109" i="10"/>
  <c r="AA109" i="10" s="1"/>
  <c r="Z105" i="10"/>
  <c r="AA105" i="10" s="1"/>
  <c r="Z99" i="10"/>
  <c r="AA99" i="10" s="1"/>
  <c r="Z95" i="10"/>
  <c r="AA95" i="10" s="1"/>
  <c r="Z86" i="10"/>
  <c r="AA86" i="10" s="1"/>
  <c r="Z83" i="10"/>
  <c r="AA83" i="10" s="1"/>
  <c r="Z80" i="10"/>
  <c r="AA80" i="10" s="1"/>
  <c r="Z72" i="10"/>
  <c r="AA72" i="10" s="1"/>
  <c r="Z66" i="10"/>
  <c r="AA66" i="10" s="1"/>
  <c r="Z60" i="10"/>
  <c r="AA60" i="10" s="1"/>
  <c r="Z54" i="10"/>
  <c r="AA54" i="10" s="1"/>
  <c r="Z49" i="10"/>
  <c r="AA49" i="10" s="1"/>
  <c r="Z45" i="10"/>
  <c r="AA45" i="10" s="1"/>
  <c r="Z39" i="10"/>
  <c r="AA39" i="10" s="1"/>
  <c r="Z35" i="10"/>
  <c r="AA35" i="10" s="1"/>
  <c r="Z30" i="10"/>
  <c r="AA30" i="10" s="1"/>
  <c r="Z19" i="10"/>
  <c r="AA19" i="10" s="1"/>
  <c r="Z13" i="10"/>
  <c r="AA13" i="10" s="1"/>
  <c r="Z9" i="10"/>
  <c r="AA9" i="10" s="1"/>
  <c r="Z171" i="10"/>
  <c r="Z135" i="10"/>
  <c r="AA135" i="10" s="1"/>
  <c r="Z131" i="10"/>
  <c r="AA131" i="10" s="1"/>
  <c r="Z127" i="10"/>
  <c r="AA127" i="10" s="1"/>
  <c r="Z120" i="10"/>
  <c r="AA120" i="10" s="1"/>
  <c r="Z112" i="10"/>
  <c r="AA112" i="10" s="1"/>
  <c r="Z108" i="10"/>
  <c r="AA108" i="10" s="1"/>
  <c r="Z104" i="10"/>
  <c r="AA104" i="10" s="1"/>
  <c r="Z98" i="10"/>
  <c r="AA98" i="10" s="1"/>
  <c r="Z94" i="10"/>
  <c r="AA94" i="10" s="1"/>
  <c r="Z85" i="10"/>
  <c r="AA85" i="10" s="1"/>
  <c r="Z82" i="10"/>
  <c r="AA82" i="10" s="1"/>
  <c r="Z78" i="10"/>
  <c r="AA78" i="10" s="1"/>
  <c r="Z71" i="10"/>
  <c r="AA71" i="10" s="1"/>
  <c r="Z64" i="10"/>
  <c r="Z58" i="10"/>
  <c r="AA58" i="10" s="1"/>
  <c r="Z53" i="10"/>
  <c r="AA53" i="10" s="1"/>
  <c r="Z48" i="10"/>
  <c r="AA48" i="10" s="1"/>
  <c r="Z44" i="10"/>
  <c r="AA44" i="10" s="1"/>
  <c r="Z38" i="10"/>
  <c r="AA38" i="10" s="1"/>
  <c r="Z33" i="10"/>
  <c r="AA33" i="10" s="1"/>
  <c r="Z28" i="10"/>
  <c r="AA28" i="10" s="1"/>
  <c r="Z17" i="10"/>
  <c r="AA17" i="10" s="1"/>
  <c r="Z12" i="10"/>
  <c r="Z7" i="10"/>
  <c r="AA7" i="10" s="1"/>
  <c r="S4" i="13"/>
  <c r="T4" i="13" s="1"/>
  <c r="S8" i="13"/>
  <c r="T8" i="13" s="1"/>
  <c r="S10" i="13"/>
  <c r="T10" i="13" s="1"/>
  <c r="S14" i="13"/>
  <c r="T14" i="13" s="1"/>
  <c r="S18" i="13"/>
  <c r="T18" i="13" s="1"/>
  <c r="S20" i="13"/>
  <c r="T20" i="13" s="1"/>
  <c r="S24" i="13"/>
  <c r="T24" i="13" s="1"/>
  <c r="S28" i="13"/>
  <c r="T28" i="13" s="1"/>
  <c r="S32" i="13"/>
  <c r="T32" i="13" s="1"/>
  <c r="S36" i="13"/>
  <c r="T36" i="13" s="1"/>
  <c r="S40" i="13"/>
  <c r="T40" i="13" s="1"/>
  <c r="S44" i="13"/>
  <c r="T44" i="13" s="1"/>
  <c r="S48" i="13"/>
  <c r="T48" i="13" s="1"/>
  <c r="S52" i="13"/>
  <c r="T52" i="13" s="1"/>
  <c r="S56" i="13"/>
  <c r="T56" i="13" s="1"/>
  <c r="S62" i="13"/>
  <c r="T62" i="13" s="1"/>
  <c r="S66" i="13"/>
  <c r="T66" i="13" s="1"/>
  <c r="S70" i="13"/>
  <c r="T70" i="13" s="1"/>
  <c r="S74" i="13"/>
  <c r="T74" i="13" s="1"/>
  <c r="S78" i="13"/>
  <c r="T78" i="13" s="1"/>
  <c r="S82" i="13"/>
  <c r="T82" i="13" s="1"/>
  <c r="S84" i="13"/>
  <c r="T84" i="13" s="1"/>
  <c r="S90" i="13"/>
  <c r="T90" i="13" s="1"/>
  <c r="S94" i="13"/>
  <c r="T94" i="13" s="1"/>
  <c r="S98" i="13"/>
  <c r="T98" i="13" s="1"/>
  <c r="S102" i="13"/>
  <c r="T102" i="13" s="1"/>
  <c r="S108" i="13"/>
  <c r="T108" i="13" s="1"/>
  <c r="S112" i="13"/>
  <c r="T112" i="13" s="1"/>
  <c r="S116" i="13"/>
  <c r="T116" i="13" s="1"/>
  <c r="S120" i="13"/>
  <c r="T120" i="13" s="1"/>
  <c r="S126" i="13"/>
  <c r="T126" i="13" s="1"/>
  <c r="S130" i="13"/>
  <c r="T130" i="13" s="1"/>
  <c r="S134" i="13"/>
  <c r="T134" i="13" s="1"/>
  <c r="S138" i="13"/>
  <c r="T138" i="13" s="1"/>
  <c r="S142" i="13"/>
  <c r="T142" i="13" s="1"/>
  <c r="S146" i="13"/>
  <c r="T146" i="13" s="1"/>
  <c r="S150" i="13"/>
  <c r="T150" i="13" s="1"/>
  <c r="S154" i="13"/>
  <c r="T154" i="13" s="1"/>
  <c r="S156" i="13"/>
  <c r="T156" i="13" s="1"/>
  <c r="S160" i="13"/>
  <c r="T160" i="13" s="1"/>
  <c r="S164" i="13"/>
  <c r="T164" i="13" s="1"/>
  <c r="S168" i="13"/>
  <c r="T168" i="13" s="1"/>
  <c r="S172" i="13"/>
  <c r="T172" i="13" s="1"/>
  <c r="S176" i="13"/>
  <c r="T176" i="13" s="1"/>
  <c r="S182" i="13"/>
  <c r="T182" i="13" s="1"/>
  <c r="S186" i="13"/>
  <c r="T186" i="13" s="1"/>
  <c r="S190" i="13"/>
  <c r="T190" i="13" s="1"/>
  <c r="S194" i="13"/>
  <c r="T194" i="13" s="1"/>
  <c r="S198" i="13"/>
  <c r="T198" i="13" s="1"/>
  <c r="S202" i="13"/>
  <c r="T202" i="13" s="1"/>
  <c r="S208" i="13"/>
  <c r="T208" i="13" s="1"/>
  <c r="S212" i="13"/>
  <c r="T212" i="13" s="1"/>
  <c r="S216" i="13"/>
  <c r="T216" i="13" s="1"/>
  <c r="S220" i="13"/>
  <c r="T220" i="13" s="1"/>
  <c r="S224" i="13"/>
  <c r="T224" i="13" s="1"/>
  <c r="S228" i="13"/>
  <c r="T228" i="13" s="1"/>
  <c r="S232" i="13"/>
  <c r="T232" i="13" s="1"/>
  <c r="S236" i="13"/>
  <c r="T236" i="13" s="1"/>
  <c r="S240" i="13"/>
  <c r="T240" i="13" s="1"/>
  <c r="S244" i="13"/>
  <c r="T244" i="13" s="1"/>
  <c r="S248" i="13"/>
  <c r="T248" i="13" s="1"/>
  <c r="S252" i="13"/>
  <c r="T252" i="13" s="1"/>
  <c r="S256" i="13"/>
  <c r="T256" i="13" s="1"/>
  <c r="S260" i="13"/>
  <c r="T260" i="13" s="1"/>
  <c r="S264" i="13"/>
  <c r="T264" i="13" s="1"/>
  <c r="S268" i="13"/>
  <c r="T268" i="13" s="1"/>
  <c r="S272" i="13"/>
  <c r="T272" i="13" s="1"/>
  <c r="S276" i="13"/>
  <c r="T276" i="13" s="1"/>
  <c r="S280" i="13"/>
  <c r="T280" i="13" s="1"/>
  <c r="S284" i="13"/>
  <c r="T284" i="13" s="1"/>
  <c r="S288" i="13"/>
  <c r="T288" i="13" s="1"/>
  <c r="S292" i="13"/>
  <c r="T292" i="13" s="1"/>
  <c r="S296" i="13"/>
  <c r="T296" i="13" s="1"/>
  <c r="S298" i="13"/>
  <c r="T298" i="13" s="1"/>
  <c r="S300" i="13"/>
  <c r="T300" i="13" s="1"/>
  <c r="S302" i="13"/>
  <c r="T302" i="13" s="1"/>
  <c r="S304" i="13"/>
  <c r="T304" i="13" s="1"/>
  <c r="S306" i="13"/>
  <c r="T306" i="13" s="1"/>
  <c r="S308" i="13"/>
  <c r="T308" i="13" s="1"/>
  <c r="S312" i="13"/>
  <c r="T312" i="13" s="1"/>
  <c r="S314" i="13"/>
  <c r="T314" i="13" s="1"/>
  <c r="S316" i="13"/>
  <c r="T316" i="13" s="1"/>
  <c r="S318" i="13"/>
  <c r="T318" i="13" s="1"/>
  <c r="S320" i="13"/>
  <c r="T320" i="13" s="1"/>
  <c r="S322" i="13"/>
  <c r="T322" i="13" s="1"/>
  <c r="S324" i="13"/>
  <c r="T324" i="13" s="1"/>
  <c r="S326" i="13"/>
  <c r="T326" i="13" s="1"/>
  <c r="S328" i="13"/>
  <c r="T328" i="13" s="1"/>
  <c r="S330" i="13"/>
  <c r="T330" i="13" s="1"/>
  <c r="S332" i="13"/>
  <c r="T332" i="13" s="1"/>
  <c r="S334" i="13"/>
  <c r="T334" i="13" s="1"/>
  <c r="S336" i="13"/>
  <c r="T336" i="13" s="1"/>
  <c r="S338" i="13"/>
  <c r="T338" i="13" s="1"/>
  <c r="S340" i="13"/>
  <c r="T340" i="13" s="1"/>
  <c r="S342" i="13"/>
  <c r="T342" i="13" s="1"/>
  <c r="S344" i="13"/>
  <c r="T344" i="13" s="1"/>
  <c r="S346" i="13"/>
  <c r="T346" i="13" s="1"/>
  <c r="S348" i="13"/>
  <c r="T348" i="13" s="1"/>
  <c r="S350" i="13"/>
  <c r="T350" i="13" s="1"/>
  <c r="S352" i="13"/>
  <c r="T352" i="13" s="1"/>
  <c r="S354" i="13"/>
  <c r="T354" i="13" s="1"/>
  <c r="S356" i="13"/>
  <c r="T356" i="13" s="1"/>
  <c r="S358" i="13"/>
  <c r="T358" i="13" s="1"/>
  <c r="S360" i="13"/>
  <c r="T360" i="13" s="1"/>
  <c r="S362" i="13"/>
  <c r="T362" i="13" s="1"/>
  <c r="S364" i="13"/>
  <c r="T364" i="13" s="1"/>
  <c r="S366" i="13"/>
  <c r="T366" i="13" s="1"/>
  <c r="S368" i="13"/>
  <c r="T368" i="13" s="1"/>
  <c r="S370" i="13"/>
  <c r="T370" i="13" s="1"/>
  <c r="S372" i="13"/>
  <c r="T372" i="13" s="1"/>
  <c r="S374" i="13"/>
  <c r="T374" i="13" s="1"/>
  <c r="S376" i="13"/>
  <c r="T376" i="13" s="1"/>
  <c r="S378" i="13"/>
  <c r="T378" i="13" s="1"/>
  <c r="S380" i="13"/>
  <c r="T380" i="13" s="1"/>
  <c r="S382" i="13"/>
  <c r="T382" i="13" s="1"/>
  <c r="S384" i="13"/>
  <c r="T384" i="13" s="1"/>
  <c r="S386" i="13"/>
  <c r="T386" i="13" s="1"/>
  <c r="S388" i="13"/>
  <c r="T388" i="13" s="1"/>
  <c r="S390" i="13"/>
  <c r="T390" i="13" s="1"/>
  <c r="S392" i="13"/>
  <c r="T392" i="13" s="1"/>
  <c r="S394" i="13"/>
  <c r="T394" i="13" s="1"/>
  <c r="S396" i="13"/>
  <c r="T396" i="13" s="1"/>
  <c r="S398" i="13"/>
  <c r="T398" i="13" s="1"/>
  <c r="S400" i="13"/>
  <c r="T400" i="13" s="1"/>
  <c r="S402" i="13"/>
  <c r="T402" i="13" s="1"/>
  <c r="S404" i="13"/>
  <c r="T404" i="13" s="1"/>
  <c r="S2" i="13"/>
  <c r="T2" i="13" s="1"/>
  <c r="S6" i="13"/>
  <c r="T6" i="13" s="1"/>
  <c r="S16" i="13"/>
  <c r="T16" i="13" s="1"/>
  <c r="S22" i="13"/>
  <c r="T22" i="13" s="1"/>
  <c r="S26" i="13"/>
  <c r="T26" i="13" s="1"/>
  <c r="S30" i="13"/>
  <c r="T30" i="13" s="1"/>
  <c r="S34" i="13"/>
  <c r="T34" i="13" s="1"/>
  <c r="S38" i="13"/>
  <c r="T38" i="13" s="1"/>
  <c r="S42" i="13"/>
  <c r="T42" i="13" s="1"/>
  <c r="S46" i="13"/>
  <c r="T46" i="13" s="1"/>
  <c r="S50" i="13"/>
  <c r="T50" i="13" s="1"/>
  <c r="S54" i="13"/>
  <c r="T54" i="13" s="1"/>
  <c r="S58" i="13"/>
  <c r="T58" i="13" s="1"/>
  <c r="S60" i="13"/>
  <c r="T60" i="13" s="1"/>
  <c r="S64" i="13"/>
  <c r="T64" i="13" s="1"/>
  <c r="S68" i="13"/>
  <c r="T68" i="13" s="1"/>
  <c r="S72" i="13"/>
  <c r="T72" i="13" s="1"/>
  <c r="S76" i="13"/>
  <c r="T76" i="13" s="1"/>
  <c r="S80" i="13"/>
  <c r="T80" i="13" s="1"/>
  <c r="S86" i="13"/>
  <c r="T86" i="13" s="1"/>
  <c r="S88" i="13"/>
  <c r="T88" i="13" s="1"/>
  <c r="S92" i="13"/>
  <c r="T92" i="13" s="1"/>
  <c r="S96" i="13"/>
  <c r="T96" i="13" s="1"/>
  <c r="S100" i="13"/>
  <c r="T100" i="13" s="1"/>
  <c r="S104" i="13"/>
  <c r="T104" i="13" s="1"/>
  <c r="S106" i="13"/>
  <c r="T106" i="13" s="1"/>
  <c r="S110" i="13"/>
  <c r="T110" i="13" s="1"/>
  <c r="S114" i="13"/>
  <c r="T114" i="13" s="1"/>
  <c r="S118" i="13"/>
  <c r="T118" i="13" s="1"/>
  <c r="S122" i="13"/>
  <c r="T122" i="13" s="1"/>
  <c r="S124" i="13"/>
  <c r="T124" i="13" s="1"/>
  <c r="S128" i="13"/>
  <c r="T128" i="13" s="1"/>
  <c r="S132" i="13"/>
  <c r="T132" i="13" s="1"/>
  <c r="S136" i="13"/>
  <c r="T136" i="13" s="1"/>
  <c r="S140" i="13"/>
  <c r="T140" i="13" s="1"/>
  <c r="S144" i="13"/>
  <c r="T144" i="13" s="1"/>
  <c r="S148" i="13"/>
  <c r="T148" i="13" s="1"/>
  <c r="S152" i="13"/>
  <c r="T152" i="13" s="1"/>
  <c r="S158" i="13"/>
  <c r="T158" i="13" s="1"/>
  <c r="S162" i="13"/>
  <c r="T162" i="13" s="1"/>
  <c r="S166" i="13"/>
  <c r="T166" i="13" s="1"/>
  <c r="S170" i="13"/>
  <c r="T170" i="13" s="1"/>
  <c r="S174" i="13"/>
  <c r="T174" i="13" s="1"/>
  <c r="S178" i="13"/>
  <c r="T178" i="13" s="1"/>
  <c r="S180" i="13"/>
  <c r="T180" i="13" s="1"/>
  <c r="S184" i="13"/>
  <c r="T184" i="13" s="1"/>
  <c r="S188" i="13"/>
  <c r="T188" i="13" s="1"/>
  <c r="S192" i="13"/>
  <c r="T192" i="13" s="1"/>
  <c r="S196" i="13"/>
  <c r="T196" i="13" s="1"/>
  <c r="S200" i="13"/>
  <c r="T200" i="13" s="1"/>
  <c r="S204" i="13"/>
  <c r="T204" i="13" s="1"/>
  <c r="S206" i="13"/>
  <c r="T206" i="13" s="1"/>
  <c r="S210" i="13"/>
  <c r="T210" i="13" s="1"/>
  <c r="S214" i="13"/>
  <c r="T214" i="13" s="1"/>
  <c r="S218" i="13"/>
  <c r="T218" i="13" s="1"/>
  <c r="S222" i="13"/>
  <c r="T222" i="13" s="1"/>
  <c r="S226" i="13"/>
  <c r="T226" i="13" s="1"/>
  <c r="S230" i="13"/>
  <c r="T230" i="13" s="1"/>
  <c r="S234" i="13"/>
  <c r="T234" i="13" s="1"/>
  <c r="S238" i="13"/>
  <c r="T238" i="13" s="1"/>
  <c r="S242" i="13"/>
  <c r="T242" i="13" s="1"/>
  <c r="S246" i="13"/>
  <c r="T246" i="13" s="1"/>
  <c r="S250" i="13"/>
  <c r="T250" i="13" s="1"/>
  <c r="S254" i="13"/>
  <c r="T254" i="13" s="1"/>
  <c r="S258" i="13"/>
  <c r="T258" i="13" s="1"/>
  <c r="S262" i="13"/>
  <c r="T262" i="13" s="1"/>
  <c r="S266" i="13"/>
  <c r="T266" i="13" s="1"/>
  <c r="S270" i="13"/>
  <c r="T270" i="13" s="1"/>
  <c r="S274" i="13"/>
  <c r="T274" i="13" s="1"/>
  <c r="S278" i="13"/>
  <c r="T278" i="13" s="1"/>
  <c r="S282" i="13"/>
  <c r="T282" i="13" s="1"/>
  <c r="S286" i="13"/>
  <c r="T286" i="13" s="1"/>
  <c r="S290" i="13"/>
  <c r="T290" i="13" s="1"/>
  <c r="S294" i="13"/>
  <c r="T294" i="13" s="1"/>
  <c r="S310" i="13"/>
  <c r="T310" i="13" s="1"/>
  <c r="S408" i="13"/>
  <c r="T408" i="13" s="1"/>
  <c r="S412" i="13"/>
  <c r="T412" i="13" s="1"/>
  <c r="S416" i="13"/>
  <c r="T416" i="13" s="1"/>
  <c r="S420" i="13"/>
  <c r="T420" i="13" s="1"/>
  <c r="S424" i="13"/>
  <c r="T424" i="13" s="1"/>
  <c r="S428" i="13"/>
  <c r="T428" i="13" s="1"/>
  <c r="S434" i="13"/>
  <c r="T434" i="13" s="1"/>
  <c r="S438" i="13"/>
  <c r="T438" i="13" s="1"/>
  <c r="S442" i="13"/>
  <c r="T442" i="13" s="1"/>
  <c r="S446" i="13"/>
  <c r="T446" i="13" s="1"/>
  <c r="S450" i="13"/>
  <c r="T450" i="13" s="1"/>
  <c r="S454" i="13"/>
  <c r="T454" i="13" s="1"/>
  <c r="S458" i="13"/>
  <c r="T458" i="13" s="1"/>
  <c r="S462" i="13"/>
  <c r="T462" i="13" s="1"/>
  <c r="S466" i="13"/>
  <c r="T466" i="13" s="1"/>
  <c r="S470" i="13"/>
  <c r="T470" i="13" s="1"/>
  <c r="S474" i="13"/>
  <c r="T474" i="13" s="1"/>
  <c r="S478" i="13"/>
  <c r="T478" i="13" s="1"/>
  <c r="S482" i="13"/>
  <c r="T482" i="13" s="1"/>
  <c r="S486" i="13"/>
  <c r="T486" i="13" s="1"/>
  <c r="S490" i="13"/>
  <c r="T490" i="13" s="1"/>
  <c r="S496" i="13"/>
  <c r="T496" i="13" s="1"/>
  <c r="S500" i="13"/>
  <c r="T500" i="13" s="1"/>
  <c r="S504" i="13"/>
  <c r="T504" i="13" s="1"/>
  <c r="S508" i="13"/>
  <c r="T508" i="13" s="1"/>
  <c r="S512" i="13"/>
  <c r="T512" i="13" s="1"/>
  <c r="S516" i="13"/>
  <c r="T516" i="13" s="1"/>
  <c r="S520" i="13"/>
  <c r="T520" i="13" s="1"/>
  <c r="S524" i="13"/>
  <c r="T524" i="13" s="1"/>
  <c r="S528" i="13"/>
  <c r="T528" i="13" s="1"/>
  <c r="S532" i="13"/>
  <c r="T532" i="13" s="1"/>
  <c r="S536" i="13"/>
  <c r="T536" i="13" s="1"/>
  <c r="S542" i="13"/>
  <c r="T542" i="13" s="1"/>
  <c r="S546" i="13"/>
  <c r="T546" i="13" s="1"/>
  <c r="S548" i="13"/>
  <c r="T548" i="13" s="1"/>
  <c r="S552" i="13"/>
  <c r="T552" i="13" s="1"/>
  <c r="S556" i="13"/>
  <c r="T556" i="13" s="1"/>
  <c r="S560" i="13"/>
  <c r="T560" i="13" s="1"/>
  <c r="S564" i="13"/>
  <c r="T564" i="13" s="1"/>
  <c r="S568" i="13"/>
  <c r="T568" i="13" s="1"/>
  <c r="S574" i="13"/>
  <c r="T574" i="13" s="1"/>
  <c r="S578" i="13"/>
  <c r="T578" i="13" s="1"/>
  <c r="S582" i="13"/>
  <c r="T582" i="13" s="1"/>
  <c r="S586" i="13"/>
  <c r="T586" i="13" s="1"/>
  <c r="S590" i="13"/>
  <c r="T590" i="13" s="1"/>
  <c r="S594" i="13"/>
  <c r="T594" i="13" s="1"/>
  <c r="S598" i="13"/>
  <c r="T598" i="13" s="1"/>
  <c r="S602" i="13"/>
  <c r="T602" i="13" s="1"/>
  <c r="S604" i="13"/>
  <c r="T604" i="13" s="1"/>
  <c r="S606" i="13"/>
  <c r="T606" i="13" s="1"/>
  <c r="S608" i="13"/>
  <c r="T608" i="13" s="1"/>
  <c r="S610" i="13"/>
  <c r="T610" i="13" s="1"/>
  <c r="S612" i="13"/>
  <c r="T612" i="13" s="1"/>
  <c r="S614" i="13"/>
  <c r="T614" i="13" s="1"/>
  <c r="S616" i="13"/>
  <c r="T616" i="13" s="1"/>
  <c r="S618" i="13"/>
  <c r="T618" i="13" s="1"/>
  <c r="S620" i="13"/>
  <c r="T620" i="13" s="1"/>
  <c r="S622" i="13"/>
  <c r="T622" i="13" s="1"/>
  <c r="S626" i="13"/>
  <c r="T626" i="13" s="1"/>
  <c r="S628" i="13"/>
  <c r="T628" i="13" s="1"/>
  <c r="S630" i="13"/>
  <c r="T630" i="13" s="1"/>
  <c r="S632" i="13"/>
  <c r="T632" i="13" s="1"/>
  <c r="S634" i="13"/>
  <c r="T634" i="13" s="1"/>
  <c r="S636" i="13"/>
  <c r="T636" i="13" s="1"/>
  <c r="S638" i="13"/>
  <c r="T638" i="13" s="1"/>
  <c r="S640" i="13"/>
  <c r="T640" i="13" s="1"/>
  <c r="S642" i="13"/>
  <c r="T642" i="13" s="1"/>
  <c r="S644" i="13"/>
  <c r="T644" i="13" s="1"/>
  <c r="S646" i="13"/>
  <c r="T646" i="13" s="1"/>
  <c r="S648" i="13"/>
  <c r="T648" i="13" s="1"/>
  <c r="S650" i="13"/>
  <c r="T650" i="13" s="1"/>
  <c r="S652" i="13"/>
  <c r="T652" i="13" s="1"/>
  <c r="S654" i="13"/>
  <c r="T654" i="13" s="1"/>
  <c r="S656" i="13"/>
  <c r="T656" i="13" s="1"/>
  <c r="S658" i="13"/>
  <c r="T658" i="13" s="1"/>
  <c r="S660" i="13"/>
  <c r="T660" i="13" s="1"/>
  <c r="S662" i="13"/>
  <c r="T662" i="13" s="1"/>
  <c r="S664" i="13"/>
  <c r="T664" i="13" s="1"/>
  <c r="S666" i="13"/>
  <c r="T666" i="13" s="1"/>
  <c r="S668" i="13"/>
  <c r="T668" i="13" s="1"/>
  <c r="S670" i="13"/>
  <c r="T670" i="13" s="1"/>
  <c r="S672" i="13"/>
  <c r="T672" i="13" s="1"/>
  <c r="S674" i="13"/>
  <c r="T674" i="13" s="1"/>
  <c r="S406" i="13"/>
  <c r="T406" i="13" s="1"/>
  <c r="S410" i="13"/>
  <c r="T410" i="13" s="1"/>
  <c r="S414" i="13"/>
  <c r="T414" i="13" s="1"/>
  <c r="S418" i="13"/>
  <c r="T418" i="13" s="1"/>
  <c r="S422" i="13"/>
  <c r="T422" i="13" s="1"/>
  <c r="S426" i="13"/>
  <c r="T426" i="13" s="1"/>
  <c r="S430" i="13"/>
  <c r="T430" i="13" s="1"/>
  <c r="S432" i="13"/>
  <c r="T432" i="13" s="1"/>
  <c r="S436" i="13"/>
  <c r="T436" i="13" s="1"/>
  <c r="S440" i="13"/>
  <c r="T440" i="13" s="1"/>
  <c r="S444" i="13"/>
  <c r="T444" i="13" s="1"/>
  <c r="S448" i="13"/>
  <c r="T448" i="13" s="1"/>
  <c r="S452" i="13"/>
  <c r="T452" i="13" s="1"/>
  <c r="S456" i="13"/>
  <c r="T456" i="13" s="1"/>
  <c r="S460" i="13"/>
  <c r="T460" i="13" s="1"/>
  <c r="S464" i="13"/>
  <c r="T464" i="13" s="1"/>
  <c r="S468" i="13"/>
  <c r="T468" i="13" s="1"/>
  <c r="S472" i="13"/>
  <c r="T472" i="13" s="1"/>
  <c r="S476" i="13"/>
  <c r="T476" i="13" s="1"/>
  <c r="S480" i="13"/>
  <c r="T480" i="13" s="1"/>
  <c r="S484" i="13"/>
  <c r="T484" i="13" s="1"/>
  <c r="S488" i="13"/>
  <c r="T488" i="13" s="1"/>
  <c r="S492" i="13"/>
  <c r="T492" i="13" s="1"/>
  <c r="S494" i="13"/>
  <c r="T494" i="13" s="1"/>
  <c r="S498" i="13"/>
  <c r="T498" i="13" s="1"/>
  <c r="S502" i="13"/>
  <c r="T502" i="13" s="1"/>
  <c r="S506" i="13"/>
  <c r="T506" i="13" s="1"/>
  <c r="S510" i="13"/>
  <c r="T510" i="13" s="1"/>
  <c r="S514" i="13"/>
  <c r="T514" i="13" s="1"/>
  <c r="S518" i="13"/>
  <c r="T518" i="13" s="1"/>
  <c r="S522" i="13"/>
  <c r="T522" i="13" s="1"/>
  <c r="S526" i="13"/>
  <c r="T526" i="13" s="1"/>
  <c r="S530" i="13"/>
  <c r="T530" i="13" s="1"/>
  <c r="S534" i="13"/>
  <c r="T534" i="13" s="1"/>
  <c r="S538" i="13"/>
  <c r="T538" i="13" s="1"/>
  <c r="S540" i="13"/>
  <c r="T540" i="13" s="1"/>
  <c r="S544" i="13"/>
  <c r="T544" i="13" s="1"/>
  <c r="S550" i="13"/>
  <c r="T550" i="13" s="1"/>
  <c r="S554" i="13"/>
  <c r="T554" i="13" s="1"/>
  <c r="S558" i="13"/>
  <c r="T558" i="13" s="1"/>
  <c r="S562" i="13"/>
  <c r="T562" i="13" s="1"/>
  <c r="S566" i="13"/>
  <c r="T566" i="13" s="1"/>
  <c r="S570" i="13"/>
  <c r="T570" i="13" s="1"/>
  <c r="S572" i="13"/>
  <c r="T572" i="13" s="1"/>
  <c r="S576" i="13"/>
  <c r="T576" i="13" s="1"/>
  <c r="S580" i="13"/>
  <c r="T580" i="13" s="1"/>
  <c r="S584" i="13"/>
  <c r="T584" i="13" s="1"/>
  <c r="S588" i="13"/>
  <c r="T588" i="13" s="1"/>
  <c r="S592" i="13"/>
  <c r="T592" i="13" s="1"/>
  <c r="S596" i="13"/>
  <c r="T596" i="13" s="1"/>
  <c r="S600" i="13"/>
  <c r="T600" i="13" s="1"/>
  <c r="S624" i="13"/>
  <c r="T624" i="13" s="1"/>
  <c r="S5" i="13"/>
  <c r="T5" i="13" s="1"/>
  <c r="S9" i="13"/>
  <c r="T9" i="13" s="1"/>
  <c r="S13" i="13"/>
  <c r="T13" i="13" s="1"/>
  <c r="S17" i="13"/>
  <c r="T17" i="13" s="1"/>
  <c r="S21" i="13"/>
  <c r="T21" i="13" s="1"/>
  <c r="S23" i="13"/>
  <c r="T23" i="13" s="1"/>
  <c r="S27" i="13"/>
  <c r="T27" i="13" s="1"/>
  <c r="S3" i="13"/>
  <c r="T3" i="13" s="1"/>
  <c r="S7" i="13"/>
  <c r="T7" i="13" s="1"/>
  <c r="S11" i="13"/>
  <c r="T11" i="13" s="1"/>
  <c r="S15" i="13"/>
  <c r="T15" i="13" s="1"/>
  <c r="S19" i="13"/>
  <c r="T19" i="13" s="1"/>
  <c r="S25" i="13"/>
  <c r="T25" i="13" s="1"/>
  <c r="S33" i="13"/>
  <c r="T33" i="13" s="1"/>
  <c r="S37" i="13"/>
  <c r="T37" i="13" s="1"/>
  <c r="S41" i="13"/>
  <c r="T41" i="13" s="1"/>
  <c r="S45" i="13"/>
  <c r="T45" i="13" s="1"/>
  <c r="S47" i="13"/>
  <c r="T47" i="13" s="1"/>
  <c r="S53" i="13"/>
  <c r="T53" i="13" s="1"/>
  <c r="S57" i="13"/>
  <c r="T57" i="13" s="1"/>
  <c r="S61" i="13"/>
  <c r="T61" i="13" s="1"/>
  <c r="S65" i="13"/>
  <c r="T65" i="13" s="1"/>
  <c r="S69" i="13"/>
  <c r="T69" i="13" s="1"/>
  <c r="S73" i="13"/>
  <c r="T73" i="13" s="1"/>
  <c r="S77" i="13"/>
  <c r="T77" i="13" s="1"/>
  <c r="S83" i="13"/>
  <c r="T83" i="13" s="1"/>
  <c r="S87" i="13"/>
  <c r="T87" i="13" s="1"/>
  <c r="S91" i="13"/>
  <c r="T91" i="13" s="1"/>
  <c r="S95" i="13"/>
  <c r="T95" i="13" s="1"/>
  <c r="S101" i="13"/>
  <c r="T101" i="13" s="1"/>
  <c r="S105" i="13"/>
  <c r="T105" i="13" s="1"/>
  <c r="S109" i="13"/>
  <c r="T109" i="13" s="1"/>
  <c r="S113" i="13"/>
  <c r="T113" i="13" s="1"/>
  <c r="S117" i="13"/>
  <c r="T117" i="13" s="1"/>
  <c r="S121" i="13"/>
  <c r="T121" i="13" s="1"/>
  <c r="S125" i="13"/>
  <c r="T125" i="13" s="1"/>
  <c r="S131" i="13"/>
  <c r="T131" i="13" s="1"/>
  <c r="S135" i="13"/>
  <c r="T135" i="13" s="1"/>
  <c r="S139" i="13"/>
  <c r="T139" i="13" s="1"/>
  <c r="S143" i="13"/>
  <c r="T143" i="13" s="1"/>
  <c r="S149" i="13"/>
  <c r="T149" i="13" s="1"/>
  <c r="S153" i="13"/>
  <c r="T153" i="13" s="1"/>
  <c r="S157" i="13"/>
  <c r="T157" i="13" s="1"/>
  <c r="S161" i="13"/>
  <c r="T161" i="13" s="1"/>
  <c r="S165" i="13"/>
  <c r="T165" i="13" s="1"/>
  <c r="S169" i="13"/>
  <c r="T169" i="13" s="1"/>
  <c r="S173" i="13"/>
  <c r="T173" i="13" s="1"/>
  <c r="S179" i="13"/>
  <c r="T179" i="13" s="1"/>
  <c r="S183" i="13"/>
  <c r="T183" i="13" s="1"/>
  <c r="S187" i="13"/>
  <c r="T187" i="13" s="1"/>
  <c r="S189" i="13"/>
  <c r="T189" i="13" s="1"/>
  <c r="S195" i="13"/>
  <c r="T195" i="13" s="1"/>
  <c r="S197" i="13"/>
  <c r="T197" i="13" s="1"/>
  <c r="S201" i="13"/>
  <c r="T201" i="13" s="1"/>
  <c r="S205" i="13"/>
  <c r="T205" i="13" s="1"/>
  <c r="S209" i="13"/>
  <c r="T209" i="13" s="1"/>
  <c r="S215" i="13"/>
  <c r="T215" i="13" s="1"/>
  <c r="S219" i="13"/>
  <c r="T219" i="13" s="1"/>
  <c r="S223" i="13"/>
  <c r="T223" i="13" s="1"/>
  <c r="S227" i="13"/>
  <c r="T227" i="13" s="1"/>
  <c r="S231" i="13"/>
  <c r="T231" i="13" s="1"/>
  <c r="S233" i="13"/>
  <c r="T233" i="13" s="1"/>
  <c r="S237" i="13"/>
  <c r="T237" i="13" s="1"/>
  <c r="S243" i="13"/>
  <c r="T243" i="13" s="1"/>
  <c r="S247" i="13"/>
  <c r="T247" i="13" s="1"/>
  <c r="S251" i="13"/>
  <c r="T251" i="13" s="1"/>
  <c r="S255" i="13"/>
  <c r="T255" i="13" s="1"/>
  <c r="S259" i="13"/>
  <c r="T259" i="13" s="1"/>
  <c r="S263" i="13"/>
  <c r="T263" i="13" s="1"/>
  <c r="S267" i="13"/>
  <c r="T267" i="13" s="1"/>
  <c r="S271" i="13"/>
  <c r="T271" i="13" s="1"/>
  <c r="S277" i="13"/>
  <c r="T277" i="13" s="1"/>
  <c r="S281" i="13"/>
  <c r="T281" i="13" s="1"/>
  <c r="S285" i="13"/>
  <c r="T285" i="13" s="1"/>
  <c r="S289" i="13"/>
  <c r="T289" i="13" s="1"/>
  <c r="S293" i="13"/>
  <c r="T293" i="13" s="1"/>
  <c r="S297" i="13"/>
  <c r="T297" i="13" s="1"/>
  <c r="S301" i="13"/>
  <c r="T301" i="13" s="1"/>
  <c r="S305" i="13"/>
  <c r="T305" i="13" s="1"/>
  <c r="S309" i="13"/>
  <c r="T309" i="13" s="1"/>
  <c r="S313" i="13"/>
  <c r="T313" i="13" s="1"/>
  <c r="S317" i="13"/>
  <c r="T317" i="13" s="1"/>
  <c r="S321" i="13"/>
  <c r="T321" i="13" s="1"/>
  <c r="S325" i="13"/>
  <c r="T325" i="13" s="1"/>
  <c r="S329" i="13"/>
  <c r="T329" i="13" s="1"/>
  <c r="S333" i="13"/>
  <c r="T333" i="13" s="1"/>
  <c r="S337" i="13"/>
  <c r="T337" i="13" s="1"/>
  <c r="S341" i="13"/>
  <c r="T341" i="13" s="1"/>
  <c r="S345" i="13"/>
  <c r="T345" i="13" s="1"/>
  <c r="S351" i="13"/>
  <c r="T351" i="13" s="1"/>
  <c r="S355" i="13"/>
  <c r="T355" i="13" s="1"/>
  <c r="S359" i="13"/>
  <c r="T359" i="13" s="1"/>
  <c r="S361" i="13"/>
  <c r="T361" i="13" s="1"/>
  <c r="S365" i="13"/>
  <c r="T365" i="13" s="1"/>
  <c r="S371" i="13"/>
  <c r="T371" i="13" s="1"/>
  <c r="S375" i="13"/>
  <c r="T375" i="13" s="1"/>
  <c r="S379" i="13"/>
  <c r="T379" i="13" s="1"/>
  <c r="S383" i="13"/>
  <c r="T383" i="13" s="1"/>
  <c r="S385" i="13"/>
  <c r="T385" i="13" s="1"/>
  <c r="S391" i="13"/>
  <c r="T391" i="13" s="1"/>
  <c r="S395" i="13"/>
  <c r="T395" i="13" s="1"/>
  <c r="S399" i="13"/>
  <c r="T399" i="13" s="1"/>
  <c r="S403" i="13"/>
  <c r="T403" i="13" s="1"/>
  <c r="S407" i="13"/>
  <c r="T407" i="13" s="1"/>
  <c r="S411" i="13"/>
  <c r="T411" i="13" s="1"/>
  <c r="S415" i="13"/>
  <c r="T415" i="13" s="1"/>
  <c r="S419" i="13"/>
  <c r="T419" i="13" s="1"/>
  <c r="S425" i="13"/>
  <c r="T425" i="13" s="1"/>
  <c r="S429" i="13"/>
  <c r="T429" i="13" s="1"/>
  <c r="S433" i="13"/>
  <c r="T433" i="13" s="1"/>
  <c r="S437" i="13"/>
  <c r="T437" i="13" s="1"/>
  <c r="S441" i="13"/>
  <c r="T441" i="13" s="1"/>
  <c r="S447" i="13"/>
  <c r="T447" i="13" s="1"/>
  <c r="S449" i="13"/>
  <c r="T449" i="13" s="1"/>
  <c r="S453" i="13"/>
  <c r="T453" i="13" s="1"/>
  <c r="S457" i="13"/>
  <c r="T457" i="13" s="1"/>
  <c r="S461" i="13"/>
  <c r="T461" i="13" s="1"/>
  <c r="S467" i="13"/>
  <c r="T467" i="13" s="1"/>
  <c r="S471" i="13"/>
  <c r="T471" i="13" s="1"/>
  <c r="S477" i="13"/>
  <c r="T477" i="13" s="1"/>
  <c r="S481" i="13"/>
  <c r="T481" i="13" s="1"/>
  <c r="S485" i="13"/>
  <c r="T485" i="13" s="1"/>
  <c r="S487" i="13"/>
  <c r="T487" i="13" s="1"/>
  <c r="S493" i="13"/>
  <c r="T493" i="13" s="1"/>
  <c r="S497" i="13"/>
  <c r="T497" i="13" s="1"/>
  <c r="S501" i="13"/>
  <c r="T501" i="13" s="1"/>
  <c r="S505" i="13"/>
  <c r="T505" i="13" s="1"/>
  <c r="S509" i="13"/>
  <c r="T509" i="13" s="1"/>
  <c r="S513" i="13"/>
  <c r="T513" i="13" s="1"/>
  <c r="S517" i="13"/>
  <c r="T517" i="13" s="1"/>
  <c r="S521" i="13"/>
  <c r="T521" i="13" s="1"/>
  <c r="S525" i="13"/>
  <c r="T525" i="13" s="1"/>
  <c r="S529" i="13"/>
  <c r="T529" i="13" s="1"/>
  <c r="S533" i="13"/>
  <c r="T533" i="13" s="1"/>
  <c r="S537" i="13"/>
  <c r="T537" i="13" s="1"/>
  <c r="S541" i="13"/>
  <c r="T541" i="13" s="1"/>
  <c r="S545" i="13"/>
  <c r="T545" i="13" s="1"/>
  <c r="S551" i="13"/>
  <c r="T551" i="13" s="1"/>
  <c r="S557" i="13"/>
  <c r="T557" i="13" s="1"/>
  <c r="S561" i="13"/>
  <c r="T561" i="13" s="1"/>
  <c r="S565" i="13"/>
  <c r="T565" i="13" s="1"/>
  <c r="S571" i="13"/>
  <c r="T571" i="13" s="1"/>
  <c r="S575" i="13"/>
  <c r="T575" i="13" s="1"/>
  <c r="S579" i="13"/>
  <c r="T579" i="13" s="1"/>
  <c r="S583" i="13"/>
  <c r="T583" i="13" s="1"/>
  <c r="S589" i="13"/>
  <c r="T589" i="13" s="1"/>
  <c r="S593" i="13"/>
  <c r="T593" i="13" s="1"/>
  <c r="S597" i="13"/>
  <c r="T597" i="13" s="1"/>
  <c r="S599" i="13"/>
  <c r="T599" i="13" s="1"/>
  <c r="S605" i="13"/>
  <c r="T605" i="13" s="1"/>
  <c r="S609" i="13"/>
  <c r="T609" i="13" s="1"/>
  <c r="S613" i="13"/>
  <c r="T613" i="13" s="1"/>
  <c r="S617" i="13"/>
  <c r="T617" i="13" s="1"/>
  <c r="S621" i="13"/>
  <c r="T621" i="13" s="1"/>
  <c r="S627" i="13"/>
  <c r="T627" i="13" s="1"/>
  <c r="S631" i="13"/>
  <c r="T631" i="13" s="1"/>
  <c r="S633" i="13"/>
  <c r="T633" i="13" s="1"/>
  <c r="S637" i="13"/>
  <c r="T637" i="13" s="1"/>
  <c r="S643" i="13"/>
  <c r="T643" i="13" s="1"/>
  <c r="S647" i="13"/>
  <c r="T647" i="13" s="1"/>
  <c r="S651" i="13"/>
  <c r="T651" i="13" s="1"/>
  <c r="S655" i="13"/>
  <c r="T655" i="13" s="1"/>
  <c r="S659" i="13"/>
  <c r="T659" i="13" s="1"/>
  <c r="S663" i="13"/>
  <c r="T663" i="13" s="1"/>
  <c r="S667" i="13"/>
  <c r="T667" i="13" s="1"/>
  <c r="S671" i="13"/>
  <c r="T671" i="13" s="1"/>
  <c r="S675" i="13"/>
  <c r="T675" i="13" s="1"/>
  <c r="S679" i="13"/>
  <c r="T679" i="13" s="1"/>
  <c r="S685" i="13"/>
  <c r="T685" i="13" s="1"/>
  <c r="S689" i="13"/>
  <c r="T689" i="13" s="1"/>
  <c r="S693" i="13"/>
  <c r="T693" i="13" s="1"/>
  <c r="S697" i="13"/>
  <c r="T697" i="13" s="1"/>
  <c r="S701" i="13"/>
  <c r="T701" i="13" s="1"/>
  <c r="S705" i="13"/>
  <c r="T705" i="13" s="1"/>
  <c r="S709" i="13"/>
  <c r="T709" i="13" s="1"/>
  <c r="S713" i="13"/>
  <c r="T713" i="13" s="1"/>
  <c r="S717" i="13"/>
  <c r="T717" i="13" s="1"/>
  <c r="S721" i="13"/>
  <c r="T721" i="13" s="1"/>
  <c r="S727" i="13"/>
  <c r="T727" i="13" s="1"/>
  <c r="S731" i="13"/>
  <c r="T731" i="13" s="1"/>
  <c r="S29" i="13"/>
  <c r="T29" i="13" s="1"/>
  <c r="S31" i="13"/>
  <c r="T31" i="13" s="1"/>
  <c r="S35" i="13"/>
  <c r="T35" i="13" s="1"/>
  <c r="S39" i="13"/>
  <c r="T39" i="13" s="1"/>
  <c r="S43" i="13"/>
  <c r="T43" i="13" s="1"/>
  <c r="S49" i="13"/>
  <c r="T49" i="13" s="1"/>
  <c r="S51" i="13"/>
  <c r="T51" i="13" s="1"/>
  <c r="S55" i="13"/>
  <c r="T55" i="13" s="1"/>
  <c r="S59" i="13"/>
  <c r="T59" i="13" s="1"/>
  <c r="S63" i="13"/>
  <c r="T63" i="13" s="1"/>
  <c r="S67" i="13"/>
  <c r="T67" i="13" s="1"/>
  <c r="S71" i="13"/>
  <c r="T71" i="13" s="1"/>
  <c r="S75" i="13"/>
  <c r="T75" i="13" s="1"/>
  <c r="S79" i="13"/>
  <c r="T79" i="13" s="1"/>
  <c r="S81" i="13"/>
  <c r="T81" i="13" s="1"/>
  <c r="S85" i="13"/>
  <c r="T85" i="13" s="1"/>
  <c r="S89" i="13"/>
  <c r="T89" i="13" s="1"/>
  <c r="S93" i="13"/>
  <c r="T93" i="13" s="1"/>
  <c r="S97" i="13"/>
  <c r="T97" i="13" s="1"/>
  <c r="S99" i="13"/>
  <c r="T99" i="13" s="1"/>
  <c r="S103" i="13"/>
  <c r="T103" i="13" s="1"/>
  <c r="S107" i="13"/>
  <c r="T107" i="13" s="1"/>
  <c r="S111" i="13"/>
  <c r="T111" i="13" s="1"/>
  <c r="S115" i="13"/>
  <c r="T115" i="13" s="1"/>
  <c r="S119" i="13"/>
  <c r="T119" i="13" s="1"/>
  <c r="S123" i="13"/>
  <c r="T123" i="13" s="1"/>
  <c r="S127" i="13"/>
  <c r="T127" i="13" s="1"/>
  <c r="S129" i="13"/>
  <c r="T129" i="13" s="1"/>
  <c r="S133" i="13"/>
  <c r="T133" i="13" s="1"/>
  <c r="S137" i="13"/>
  <c r="T137" i="13" s="1"/>
  <c r="S141" i="13"/>
  <c r="T141" i="13" s="1"/>
  <c r="S145" i="13"/>
  <c r="T145" i="13" s="1"/>
  <c r="S147" i="13"/>
  <c r="T147" i="13" s="1"/>
  <c r="S151" i="13"/>
  <c r="T151" i="13" s="1"/>
  <c r="S155" i="13"/>
  <c r="T155" i="13" s="1"/>
  <c r="S159" i="13"/>
  <c r="T159" i="13" s="1"/>
  <c r="S163" i="13"/>
  <c r="T163" i="13" s="1"/>
  <c r="S167" i="13"/>
  <c r="T167" i="13" s="1"/>
  <c r="S171" i="13"/>
  <c r="T171" i="13" s="1"/>
  <c r="S175" i="13"/>
  <c r="T175" i="13" s="1"/>
  <c r="S177" i="13"/>
  <c r="T177" i="13" s="1"/>
  <c r="S181" i="13"/>
  <c r="T181" i="13" s="1"/>
  <c r="S185" i="13"/>
  <c r="T185" i="13" s="1"/>
  <c r="S191" i="13"/>
  <c r="T191" i="13" s="1"/>
  <c r="S193" i="13"/>
  <c r="T193" i="13" s="1"/>
  <c r="S199" i="13"/>
  <c r="T199" i="13" s="1"/>
  <c r="S203" i="13"/>
  <c r="T203" i="13" s="1"/>
  <c r="S207" i="13"/>
  <c r="T207" i="13" s="1"/>
  <c r="S211" i="13"/>
  <c r="T211" i="13" s="1"/>
  <c r="S213" i="13"/>
  <c r="T213" i="13" s="1"/>
  <c r="S217" i="13"/>
  <c r="T217" i="13" s="1"/>
  <c r="S221" i="13"/>
  <c r="T221" i="13" s="1"/>
  <c r="S225" i="13"/>
  <c r="T225" i="13" s="1"/>
  <c r="S229" i="13"/>
  <c r="T229" i="13" s="1"/>
  <c r="S235" i="13"/>
  <c r="T235" i="13" s="1"/>
  <c r="S239" i="13"/>
  <c r="T239" i="13" s="1"/>
  <c r="S241" i="13"/>
  <c r="T241" i="13" s="1"/>
  <c r="S245" i="13"/>
  <c r="T245" i="13" s="1"/>
  <c r="S249" i="13"/>
  <c r="T249" i="13" s="1"/>
  <c r="S253" i="13"/>
  <c r="T253" i="13" s="1"/>
  <c r="S257" i="13"/>
  <c r="T257" i="13" s="1"/>
  <c r="S261" i="13"/>
  <c r="T261" i="13" s="1"/>
  <c r="S265" i="13"/>
  <c r="T265" i="13" s="1"/>
  <c r="S269" i="13"/>
  <c r="T269" i="13" s="1"/>
  <c r="S273" i="13"/>
  <c r="T273" i="13" s="1"/>
  <c r="S275" i="13"/>
  <c r="T275" i="13" s="1"/>
  <c r="S279" i="13"/>
  <c r="T279" i="13" s="1"/>
  <c r="S283" i="13"/>
  <c r="T283" i="13" s="1"/>
  <c r="S287" i="13"/>
  <c r="T287" i="13" s="1"/>
  <c r="S291" i="13"/>
  <c r="T291" i="13" s="1"/>
  <c r="S295" i="13"/>
  <c r="T295" i="13" s="1"/>
  <c r="S299" i="13"/>
  <c r="T299" i="13" s="1"/>
  <c r="S303" i="13"/>
  <c r="T303" i="13" s="1"/>
  <c r="S307" i="13"/>
  <c r="T307" i="13" s="1"/>
  <c r="S311" i="13"/>
  <c r="T311" i="13" s="1"/>
  <c r="S315" i="13"/>
  <c r="T315" i="13" s="1"/>
  <c r="S319" i="13"/>
  <c r="T319" i="13" s="1"/>
  <c r="S323" i="13"/>
  <c r="T323" i="13" s="1"/>
  <c r="S327" i="13"/>
  <c r="T327" i="13" s="1"/>
  <c r="S331" i="13"/>
  <c r="T331" i="13" s="1"/>
  <c r="S335" i="13"/>
  <c r="T335" i="13" s="1"/>
  <c r="S339" i="13"/>
  <c r="T339" i="13" s="1"/>
  <c r="S343" i="13"/>
  <c r="T343" i="13" s="1"/>
  <c r="S347" i="13"/>
  <c r="T347" i="13" s="1"/>
  <c r="S349" i="13"/>
  <c r="T349" i="13" s="1"/>
  <c r="S353" i="13"/>
  <c r="T353" i="13" s="1"/>
  <c r="S357" i="13"/>
  <c r="T357" i="13" s="1"/>
  <c r="S363" i="13"/>
  <c r="T363" i="13" s="1"/>
  <c r="S367" i="13"/>
  <c r="T367" i="13" s="1"/>
  <c r="S369" i="13"/>
  <c r="T369" i="13" s="1"/>
  <c r="S373" i="13"/>
  <c r="T373" i="13" s="1"/>
  <c r="S377" i="13"/>
  <c r="T377" i="13" s="1"/>
  <c r="S381" i="13"/>
  <c r="T381" i="13" s="1"/>
  <c r="S387" i="13"/>
  <c r="T387" i="13" s="1"/>
  <c r="S389" i="13"/>
  <c r="T389" i="13" s="1"/>
  <c r="S393" i="13"/>
  <c r="T393" i="13" s="1"/>
  <c r="S397" i="13"/>
  <c r="T397" i="13" s="1"/>
  <c r="S401" i="13"/>
  <c r="T401" i="13" s="1"/>
  <c r="S405" i="13"/>
  <c r="T405" i="13" s="1"/>
  <c r="S409" i="13"/>
  <c r="T409" i="13" s="1"/>
  <c r="S413" i="13"/>
  <c r="T413" i="13" s="1"/>
  <c r="S417" i="13"/>
  <c r="T417" i="13" s="1"/>
  <c r="S421" i="13"/>
  <c r="T421" i="13" s="1"/>
  <c r="S423" i="13"/>
  <c r="T423" i="13" s="1"/>
  <c r="S427" i="13"/>
  <c r="T427" i="13" s="1"/>
  <c r="S431" i="13"/>
  <c r="T431" i="13" s="1"/>
  <c r="S435" i="13"/>
  <c r="T435" i="13" s="1"/>
  <c r="S439" i="13"/>
  <c r="T439" i="13" s="1"/>
  <c r="S443" i="13"/>
  <c r="T443" i="13" s="1"/>
  <c r="S445" i="13"/>
  <c r="T445" i="13" s="1"/>
  <c r="S451" i="13"/>
  <c r="T451" i="13" s="1"/>
  <c r="S455" i="13"/>
  <c r="T455" i="13" s="1"/>
  <c r="S459" i="13"/>
  <c r="T459" i="13" s="1"/>
  <c r="S463" i="13"/>
  <c r="T463" i="13" s="1"/>
  <c r="S465" i="13"/>
  <c r="T465" i="13" s="1"/>
  <c r="S469" i="13"/>
  <c r="T469" i="13" s="1"/>
  <c r="S473" i="13"/>
  <c r="T473" i="13" s="1"/>
  <c r="S475" i="13"/>
  <c r="T475" i="13" s="1"/>
  <c r="S479" i="13"/>
  <c r="T479" i="13" s="1"/>
  <c r="S483" i="13"/>
  <c r="T483" i="13" s="1"/>
  <c r="S489" i="13"/>
  <c r="T489" i="13" s="1"/>
  <c r="S491" i="13"/>
  <c r="T491" i="13" s="1"/>
  <c r="S495" i="13"/>
  <c r="T495" i="13" s="1"/>
  <c r="S499" i="13"/>
  <c r="T499" i="13" s="1"/>
  <c r="S503" i="13"/>
  <c r="T503" i="13" s="1"/>
  <c r="S507" i="13"/>
  <c r="T507" i="13" s="1"/>
  <c r="S511" i="13"/>
  <c r="T511" i="13" s="1"/>
  <c r="S515" i="13"/>
  <c r="T515" i="13" s="1"/>
  <c r="S519" i="13"/>
  <c r="T519" i="13" s="1"/>
  <c r="S523" i="13"/>
  <c r="T523" i="13" s="1"/>
  <c r="S527" i="13"/>
  <c r="T527" i="13" s="1"/>
  <c r="S531" i="13"/>
  <c r="T531" i="13" s="1"/>
  <c r="S535" i="13"/>
  <c r="T535" i="13" s="1"/>
  <c r="S539" i="13"/>
  <c r="T539" i="13" s="1"/>
  <c r="S543" i="13"/>
  <c r="T543" i="13" s="1"/>
  <c r="S547" i="13"/>
  <c r="T547" i="13" s="1"/>
  <c r="S549" i="13"/>
  <c r="T549" i="13" s="1"/>
  <c r="S553" i="13"/>
  <c r="T553" i="13" s="1"/>
  <c r="S555" i="13"/>
  <c r="T555" i="13" s="1"/>
  <c r="S559" i="13"/>
  <c r="T559" i="13" s="1"/>
  <c r="S563" i="13"/>
  <c r="T563" i="13" s="1"/>
  <c r="S567" i="13"/>
  <c r="T567" i="13" s="1"/>
  <c r="S569" i="13"/>
  <c r="T569" i="13" s="1"/>
  <c r="S573" i="13"/>
  <c r="T573" i="13" s="1"/>
  <c r="S577" i="13"/>
  <c r="T577" i="13" s="1"/>
  <c r="S581" i="13"/>
  <c r="T581" i="13" s="1"/>
  <c r="S585" i="13"/>
  <c r="T585" i="13" s="1"/>
  <c r="S587" i="13"/>
  <c r="T587" i="13" s="1"/>
  <c r="S591" i="13"/>
  <c r="T591" i="13" s="1"/>
  <c r="S595" i="13"/>
  <c r="T595" i="13" s="1"/>
  <c r="S601" i="13"/>
  <c r="T601" i="13" s="1"/>
  <c r="S603" i="13"/>
  <c r="T603" i="13" s="1"/>
  <c r="S607" i="13"/>
  <c r="T607" i="13" s="1"/>
  <c r="S611" i="13"/>
  <c r="T611" i="13" s="1"/>
  <c r="S615" i="13"/>
  <c r="T615" i="13" s="1"/>
  <c r="S619" i="13"/>
  <c r="T619" i="13" s="1"/>
  <c r="S623" i="13"/>
  <c r="T623" i="13" s="1"/>
  <c r="S625" i="13"/>
  <c r="T625" i="13" s="1"/>
  <c r="S629" i="13"/>
  <c r="T629" i="13" s="1"/>
  <c r="S635" i="13"/>
  <c r="T635" i="13" s="1"/>
  <c r="S639" i="13"/>
  <c r="T639" i="13" s="1"/>
  <c r="S641" i="13"/>
  <c r="T641" i="13" s="1"/>
  <c r="S645" i="13"/>
  <c r="T645" i="13" s="1"/>
  <c r="S649" i="13"/>
  <c r="T649" i="13" s="1"/>
  <c r="S653" i="13"/>
  <c r="T653" i="13" s="1"/>
  <c r="S657" i="13"/>
  <c r="T657" i="13" s="1"/>
  <c r="S661" i="13"/>
  <c r="T661" i="13" s="1"/>
  <c r="S665" i="13"/>
  <c r="T665" i="13" s="1"/>
  <c r="S669" i="13"/>
  <c r="T669" i="13" s="1"/>
  <c r="S673" i="13"/>
  <c r="T673" i="13" s="1"/>
  <c r="S677" i="13"/>
  <c r="T677" i="13" s="1"/>
  <c r="S681" i="13"/>
  <c r="T681" i="13" s="1"/>
  <c r="S683" i="13"/>
  <c r="T683" i="13" s="1"/>
  <c r="S687" i="13"/>
  <c r="T687" i="13" s="1"/>
  <c r="S691" i="13"/>
  <c r="T691" i="13" s="1"/>
  <c r="S695" i="13"/>
  <c r="T695" i="13" s="1"/>
  <c r="S699" i="13"/>
  <c r="T699" i="13" s="1"/>
  <c r="S703" i="13"/>
  <c r="T703" i="13" s="1"/>
  <c r="S707" i="13"/>
  <c r="T707" i="13" s="1"/>
  <c r="S711" i="13"/>
  <c r="T711" i="13" s="1"/>
  <c r="S715" i="13"/>
  <c r="T715" i="13" s="1"/>
  <c r="S719" i="13"/>
  <c r="T719" i="13" s="1"/>
  <c r="S723" i="13"/>
  <c r="T723" i="13" s="1"/>
  <c r="S725" i="13"/>
  <c r="T725" i="13" s="1"/>
  <c r="S729" i="13"/>
  <c r="T729" i="13" s="1"/>
  <c r="S676" i="13"/>
  <c r="T676" i="13" s="1"/>
  <c r="S678" i="13"/>
  <c r="T678" i="13" s="1"/>
  <c r="S680" i="13"/>
  <c r="T680" i="13" s="1"/>
  <c r="S875" i="13"/>
  <c r="T875" i="13" s="1"/>
  <c r="S684" i="13"/>
  <c r="T684" i="13" s="1"/>
  <c r="S688" i="13"/>
  <c r="T688" i="13" s="1"/>
  <c r="S692" i="13"/>
  <c r="T692" i="13" s="1"/>
  <c r="S696" i="13"/>
  <c r="T696" i="13" s="1"/>
  <c r="S700" i="13"/>
  <c r="T700" i="13" s="1"/>
  <c r="S704" i="13"/>
  <c r="T704" i="13" s="1"/>
  <c r="S708" i="13"/>
  <c r="T708" i="13" s="1"/>
  <c r="S712" i="13"/>
  <c r="T712" i="13" s="1"/>
  <c r="S716" i="13"/>
  <c r="T716" i="13" s="1"/>
  <c r="S718" i="13"/>
  <c r="T718" i="13" s="1"/>
  <c r="S722" i="13"/>
  <c r="T722" i="13" s="1"/>
  <c r="S726" i="13"/>
  <c r="T726" i="13" s="1"/>
  <c r="S730" i="13"/>
  <c r="T730" i="13" s="1"/>
  <c r="S734" i="13"/>
  <c r="T734" i="13" s="1"/>
  <c r="S738" i="13"/>
  <c r="T738" i="13" s="1"/>
  <c r="S742" i="13"/>
  <c r="T742" i="13" s="1"/>
  <c r="S746" i="13"/>
  <c r="T746" i="13" s="1"/>
  <c r="S750" i="13"/>
  <c r="T750" i="13" s="1"/>
  <c r="S754" i="13"/>
  <c r="T754" i="13" s="1"/>
  <c r="S758" i="13"/>
  <c r="T758" i="13" s="1"/>
  <c r="S762" i="13"/>
  <c r="T762" i="13" s="1"/>
  <c r="S766" i="13"/>
  <c r="T766" i="13" s="1"/>
  <c r="S770" i="13"/>
  <c r="T770" i="13" s="1"/>
  <c r="S774" i="13"/>
  <c r="T774" i="13" s="1"/>
  <c r="S778" i="13"/>
  <c r="T778" i="13" s="1"/>
  <c r="S782" i="13"/>
  <c r="T782" i="13" s="1"/>
  <c r="S786" i="13"/>
  <c r="T786" i="13" s="1"/>
  <c r="S790" i="13"/>
  <c r="T790" i="13" s="1"/>
  <c r="S794" i="13"/>
  <c r="T794" i="13" s="1"/>
  <c r="S798" i="13"/>
  <c r="T798" i="13" s="1"/>
  <c r="S802" i="13"/>
  <c r="T802" i="13" s="1"/>
  <c r="S804" i="13"/>
  <c r="T804" i="13" s="1"/>
  <c r="S808" i="13"/>
  <c r="T808" i="13" s="1"/>
  <c r="S812" i="13"/>
  <c r="T812" i="13" s="1"/>
  <c r="S816" i="13"/>
  <c r="T816" i="13" s="1"/>
  <c r="S820" i="13"/>
  <c r="T820" i="13" s="1"/>
  <c r="S822" i="13"/>
  <c r="T822" i="13" s="1"/>
  <c r="S824" i="13"/>
  <c r="T824" i="13" s="1"/>
  <c r="S826" i="13"/>
  <c r="T826" i="13" s="1"/>
  <c r="S828" i="13"/>
  <c r="T828" i="13" s="1"/>
  <c r="S830" i="13"/>
  <c r="T830" i="13" s="1"/>
  <c r="S832" i="13"/>
  <c r="T832" i="13" s="1"/>
  <c r="S834" i="13"/>
  <c r="T834" i="13" s="1"/>
  <c r="S836" i="13"/>
  <c r="T836" i="13" s="1"/>
  <c r="S838" i="13"/>
  <c r="T838" i="13" s="1"/>
  <c r="S840" i="13"/>
  <c r="T840" i="13" s="1"/>
  <c r="S842" i="13"/>
  <c r="T842" i="13" s="1"/>
  <c r="S844" i="13"/>
  <c r="T844" i="13" s="1"/>
  <c r="S846" i="13"/>
  <c r="T846" i="13" s="1"/>
  <c r="S848" i="13"/>
  <c r="T848" i="13" s="1"/>
  <c r="S850" i="13"/>
  <c r="T850" i="13" s="1"/>
  <c r="S852" i="13"/>
  <c r="T852" i="13" s="1"/>
  <c r="S854" i="13"/>
  <c r="T854" i="13" s="1"/>
  <c r="S856" i="13"/>
  <c r="T856" i="13" s="1"/>
  <c r="S860" i="13"/>
  <c r="T860" i="13" s="1"/>
  <c r="S862" i="13"/>
  <c r="T862" i="13" s="1"/>
  <c r="S864" i="13"/>
  <c r="T864" i="13" s="1"/>
  <c r="S866" i="13"/>
  <c r="T866" i="13" s="1"/>
  <c r="S868" i="13"/>
  <c r="T868" i="13" s="1"/>
  <c r="S870" i="13"/>
  <c r="T870" i="13" s="1"/>
  <c r="S872" i="13"/>
  <c r="T872" i="13" s="1"/>
  <c r="S874" i="13"/>
  <c r="T874" i="13" s="1"/>
  <c r="S876" i="13"/>
  <c r="T876" i="13" s="1"/>
  <c r="S878" i="13"/>
  <c r="T878" i="13" s="1"/>
  <c r="S880" i="13"/>
  <c r="T880" i="13" s="1"/>
  <c r="S882" i="13"/>
  <c r="T882" i="13" s="1"/>
  <c r="S884" i="13"/>
  <c r="T884" i="13" s="1"/>
  <c r="S886" i="13"/>
  <c r="T886" i="13" s="1"/>
  <c r="S888" i="13"/>
  <c r="T888" i="13" s="1"/>
  <c r="S890" i="13"/>
  <c r="T890" i="13" s="1"/>
  <c r="S892" i="13"/>
  <c r="T892" i="13" s="1"/>
  <c r="S894" i="13"/>
  <c r="T894" i="13" s="1"/>
  <c r="S896" i="13"/>
  <c r="T896" i="13" s="1"/>
  <c r="S898" i="13"/>
  <c r="T898" i="13" s="1"/>
  <c r="S900" i="13"/>
  <c r="T900" i="13" s="1"/>
  <c r="S682" i="13"/>
  <c r="T682" i="13" s="1"/>
  <c r="S686" i="13"/>
  <c r="T686" i="13" s="1"/>
  <c r="S690" i="13"/>
  <c r="T690" i="13" s="1"/>
  <c r="S694" i="13"/>
  <c r="T694" i="13" s="1"/>
  <c r="S698" i="13"/>
  <c r="T698" i="13" s="1"/>
  <c r="S702" i="13"/>
  <c r="T702" i="13" s="1"/>
  <c r="S706" i="13"/>
  <c r="T706" i="13" s="1"/>
  <c r="S710" i="13"/>
  <c r="T710" i="13" s="1"/>
  <c r="S714" i="13"/>
  <c r="T714" i="13" s="1"/>
  <c r="S720" i="13"/>
  <c r="T720" i="13" s="1"/>
  <c r="S724" i="13"/>
  <c r="T724" i="13" s="1"/>
  <c r="S728" i="13"/>
  <c r="T728" i="13" s="1"/>
  <c r="S732" i="13"/>
  <c r="T732" i="13" s="1"/>
  <c r="S736" i="13"/>
  <c r="T736" i="13" s="1"/>
  <c r="S740" i="13"/>
  <c r="T740" i="13" s="1"/>
  <c r="S744" i="13"/>
  <c r="T744" i="13" s="1"/>
  <c r="S748" i="13"/>
  <c r="T748" i="13" s="1"/>
  <c r="S752" i="13"/>
  <c r="T752" i="13" s="1"/>
  <c r="S756" i="13"/>
  <c r="T756" i="13" s="1"/>
  <c r="S760" i="13"/>
  <c r="T760" i="13" s="1"/>
  <c r="S764" i="13"/>
  <c r="T764" i="13" s="1"/>
  <c r="S768" i="13"/>
  <c r="T768" i="13" s="1"/>
  <c r="S772" i="13"/>
  <c r="T772" i="13" s="1"/>
  <c r="S776" i="13"/>
  <c r="T776" i="13" s="1"/>
  <c r="S780" i="13"/>
  <c r="T780" i="13" s="1"/>
  <c r="S784" i="13"/>
  <c r="T784" i="13" s="1"/>
  <c r="S788" i="13"/>
  <c r="T788" i="13" s="1"/>
  <c r="S792" i="13"/>
  <c r="T792" i="13" s="1"/>
  <c r="S796" i="13"/>
  <c r="T796" i="13" s="1"/>
  <c r="S800" i="13"/>
  <c r="T800" i="13" s="1"/>
  <c r="S806" i="13"/>
  <c r="T806" i="13" s="1"/>
  <c r="S810" i="13"/>
  <c r="T810" i="13" s="1"/>
  <c r="S814" i="13"/>
  <c r="T814" i="13" s="1"/>
  <c r="S818" i="13"/>
  <c r="T818" i="13" s="1"/>
  <c r="S858" i="13"/>
  <c r="T858" i="13" s="1"/>
  <c r="S733" i="13"/>
  <c r="T733" i="13" s="1"/>
  <c r="S735" i="13"/>
  <c r="T735" i="13" s="1"/>
  <c r="S737" i="13"/>
  <c r="T737" i="13" s="1"/>
  <c r="S739" i="13"/>
  <c r="T739" i="13" s="1"/>
  <c r="S741" i="13"/>
  <c r="T741" i="13" s="1"/>
  <c r="S743" i="13"/>
  <c r="T743" i="13" s="1"/>
  <c r="S745" i="13"/>
  <c r="T745" i="13" s="1"/>
  <c r="S747" i="13"/>
  <c r="T747" i="13" s="1"/>
  <c r="S749" i="13"/>
  <c r="T749" i="13" s="1"/>
  <c r="S751" i="13"/>
  <c r="T751" i="13" s="1"/>
  <c r="S753" i="13"/>
  <c r="T753" i="13" s="1"/>
  <c r="S755" i="13"/>
  <c r="T755" i="13" s="1"/>
  <c r="S757" i="13"/>
  <c r="T757" i="13" s="1"/>
  <c r="S759" i="13"/>
  <c r="T759" i="13" s="1"/>
  <c r="S761" i="13"/>
  <c r="T761" i="13" s="1"/>
  <c r="S763" i="13"/>
  <c r="T763" i="13" s="1"/>
  <c r="S765" i="13"/>
  <c r="T765" i="13" s="1"/>
  <c r="S767" i="13"/>
  <c r="T767" i="13" s="1"/>
  <c r="S769" i="13"/>
  <c r="T769" i="13" s="1"/>
  <c r="S771" i="13"/>
  <c r="T771" i="13" s="1"/>
  <c r="S773" i="13"/>
  <c r="T773" i="13" s="1"/>
  <c r="S775" i="13"/>
  <c r="T775" i="13" s="1"/>
  <c r="S777" i="13"/>
  <c r="T777" i="13" s="1"/>
  <c r="S779" i="13"/>
  <c r="T779" i="13" s="1"/>
  <c r="S781" i="13"/>
  <c r="T781" i="13" s="1"/>
  <c r="S783" i="13"/>
  <c r="T783" i="13" s="1"/>
  <c r="S785" i="13"/>
  <c r="T785" i="13" s="1"/>
  <c r="S787" i="13"/>
  <c r="T787" i="13" s="1"/>
  <c r="S789" i="13"/>
  <c r="T789" i="13" s="1"/>
  <c r="S791" i="13"/>
  <c r="T791" i="13" s="1"/>
  <c r="S793" i="13"/>
  <c r="T793" i="13" s="1"/>
  <c r="S795" i="13"/>
  <c r="T795" i="13" s="1"/>
  <c r="S797" i="13"/>
  <c r="T797" i="13" s="1"/>
  <c r="S799" i="13"/>
  <c r="T799" i="13" s="1"/>
  <c r="S801" i="13"/>
  <c r="T801" i="13" s="1"/>
  <c r="S803" i="13"/>
  <c r="T803" i="13" s="1"/>
  <c r="S805" i="13"/>
  <c r="T805" i="13" s="1"/>
  <c r="S807" i="13"/>
  <c r="T807" i="13" s="1"/>
  <c r="S809" i="13"/>
  <c r="T809" i="13" s="1"/>
  <c r="S811" i="13"/>
  <c r="T811" i="13" s="1"/>
  <c r="S813" i="13"/>
  <c r="T813" i="13" s="1"/>
  <c r="S815" i="13"/>
  <c r="T815" i="13" s="1"/>
  <c r="S817" i="13"/>
  <c r="T817" i="13" s="1"/>
  <c r="S819" i="13"/>
  <c r="T819" i="13" s="1"/>
  <c r="S821" i="13"/>
  <c r="T821" i="13" s="1"/>
  <c r="S823" i="13"/>
  <c r="T823" i="13" s="1"/>
  <c r="S825" i="13"/>
  <c r="T825" i="13" s="1"/>
  <c r="S827" i="13"/>
  <c r="T827" i="13" s="1"/>
  <c r="S829" i="13"/>
  <c r="T829" i="13" s="1"/>
  <c r="S831" i="13"/>
  <c r="T831" i="13" s="1"/>
  <c r="S833" i="13"/>
  <c r="T833" i="13" s="1"/>
  <c r="S835" i="13"/>
  <c r="T835" i="13" s="1"/>
  <c r="S837" i="13"/>
  <c r="T837" i="13" s="1"/>
  <c r="S839" i="13"/>
  <c r="T839" i="13" s="1"/>
  <c r="S841" i="13"/>
  <c r="T841" i="13" s="1"/>
  <c r="S843" i="13"/>
  <c r="T843" i="13" s="1"/>
  <c r="S845" i="13"/>
  <c r="T845" i="13" s="1"/>
  <c r="S847" i="13"/>
  <c r="T847" i="13" s="1"/>
  <c r="S849" i="13"/>
  <c r="T849" i="13" s="1"/>
  <c r="S851" i="13"/>
  <c r="T851" i="13" s="1"/>
  <c r="S853" i="13"/>
  <c r="T853" i="13" s="1"/>
  <c r="S855" i="13"/>
  <c r="T855" i="13" s="1"/>
  <c r="S857" i="13"/>
  <c r="T857" i="13" s="1"/>
  <c r="S859" i="13"/>
  <c r="T859" i="13" s="1"/>
  <c r="S861" i="13"/>
  <c r="T861" i="13" s="1"/>
  <c r="S863" i="13"/>
  <c r="T863" i="13" s="1"/>
  <c r="S865" i="13"/>
  <c r="T865" i="13" s="1"/>
  <c r="S867" i="13"/>
  <c r="T867" i="13" s="1"/>
  <c r="S869" i="13"/>
  <c r="T869" i="13" s="1"/>
  <c r="S871" i="13"/>
  <c r="T871" i="13" s="1"/>
  <c r="S873" i="13"/>
  <c r="T873" i="13" s="1"/>
  <c r="S877" i="13"/>
  <c r="T877" i="13" s="1"/>
  <c r="S879" i="13"/>
  <c r="T879" i="13" s="1"/>
  <c r="S881" i="13"/>
  <c r="T881" i="13" s="1"/>
  <c r="S883" i="13"/>
  <c r="T883" i="13" s="1"/>
  <c r="S885" i="13"/>
  <c r="T885" i="13" s="1"/>
  <c r="S887" i="13"/>
  <c r="T887" i="13" s="1"/>
  <c r="S889" i="13"/>
  <c r="T889" i="13" s="1"/>
  <c r="S891" i="13"/>
  <c r="T891" i="13" s="1"/>
  <c r="S893" i="13"/>
  <c r="T893" i="13" s="1"/>
  <c r="S895" i="13"/>
  <c r="T895" i="13" s="1"/>
  <c r="S897" i="13"/>
  <c r="T897" i="13" s="1"/>
  <c r="S899" i="13"/>
  <c r="T899" i="13" s="1"/>
  <c r="S901" i="13"/>
  <c r="T901" i="13" s="1"/>
  <c r="T12" i="13"/>
  <c r="O26" i="11" l="1"/>
  <c r="O25" i="11" s="1"/>
  <c r="J29" i="11" l="1"/>
  <c r="O38" i="11"/>
  <c r="V171" i="10"/>
  <c r="V170" i="10"/>
  <c r="V169" i="10"/>
  <c r="V156" i="10"/>
  <c r="V135" i="10"/>
  <c r="V134" i="10"/>
  <c r="V133" i="10"/>
  <c r="V132" i="10"/>
  <c r="V131" i="10"/>
  <c r="V130" i="10"/>
  <c r="V129" i="10"/>
  <c r="V128" i="10"/>
  <c r="V127" i="10"/>
  <c r="V123" i="10"/>
  <c r="V122" i="10"/>
  <c r="V121" i="10"/>
  <c r="V120" i="10"/>
  <c r="V119" i="10"/>
  <c r="V118" i="10"/>
  <c r="V116" i="10"/>
  <c r="V112" i="10"/>
  <c r="V111" i="10"/>
  <c r="V110" i="10"/>
  <c r="V109" i="10"/>
  <c r="V108" i="10"/>
  <c r="V107" i="10"/>
  <c r="V106" i="10"/>
  <c r="V105" i="10"/>
  <c r="V104" i="10"/>
  <c r="V102" i="10"/>
  <c r="V101" i="10"/>
  <c r="V99" i="10"/>
  <c r="V98" i="10"/>
  <c r="V97" i="10"/>
  <c r="V96" i="10"/>
  <c r="V95" i="10"/>
  <c r="V94" i="10"/>
  <c r="V92" i="10"/>
  <c r="V91" i="10"/>
  <c r="V86" i="10"/>
  <c r="V85" i="10"/>
  <c r="V84" i="10"/>
  <c r="V83" i="10"/>
  <c r="V82" i="10"/>
  <c r="V81" i="10"/>
  <c r="V80" i="10"/>
  <c r="V78" i="10"/>
  <c r="V76" i="10"/>
  <c r="V73" i="10"/>
  <c r="V72" i="10"/>
  <c r="V71" i="10"/>
  <c r="V68" i="10"/>
  <c r="V67" i="10"/>
  <c r="V66" i="10"/>
  <c r="V63" i="10"/>
  <c r="V61" i="10"/>
  <c r="V60" i="10"/>
  <c r="V58" i="10"/>
  <c r="V57" i="10"/>
  <c r="V56" i="10"/>
  <c r="V54" i="10"/>
  <c r="V53" i="10"/>
  <c r="V52" i="10"/>
  <c r="V50" i="10"/>
  <c r="V49" i="10"/>
  <c r="V48" i="10"/>
  <c r="V47" i="10"/>
  <c r="V46" i="10"/>
  <c r="V45" i="10"/>
  <c r="V44" i="10"/>
  <c r="V43" i="10"/>
  <c r="V42" i="10"/>
  <c r="V39" i="10"/>
  <c r="V38" i="10"/>
  <c r="V37" i="10"/>
  <c r="V36" i="10"/>
  <c r="V35" i="10"/>
  <c r="V33" i="10"/>
  <c r="V32" i="10"/>
  <c r="V31" i="10"/>
  <c r="V30" i="10"/>
  <c r="V28" i="10"/>
  <c r="V26" i="10"/>
  <c r="V25" i="10"/>
  <c r="V24" i="10"/>
  <c r="V20" i="10"/>
  <c r="V19" i="10"/>
  <c r="V17" i="10"/>
  <c r="V15" i="10"/>
  <c r="V14" i="10"/>
  <c r="V13" i="10"/>
  <c r="V12" i="10"/>
  <c r="V11" i="10"/>
  <c r="V10" i="10"/>
  <c r="V9" i="10"/>
  <c r="V7" i="10"/>
  <c r="V6" i="10"/>
  <c r="V4" i="10"/>
  <c r="V3" i="10"/>
  <c r="V2" i="10"/>
  <c r="O50" i="11" l="1"/>
  <c r="O49" i="11" s="1"/>
  <c r="J53" i="11" s="1"/>
  <c r="O37" i="11"/>
  <c r="J41" i="11" s="1"/>
  <c r="C1"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G1" authorId="0" shapeId="0" xr:uid="{00000000-0006-0000-0300-000001000000}">
      <text>
        <r>
          <rPr>
            <b/>
            <sz val="9"/>
            <color indexed="81"/>
            <rFont val="Tahoma"/>
            <family val="2"/>
          </rPr>
          <t>Administrator:</t>
        </r>
        <r>
          <rPr>
            <sz val="9"/>
            <color indexed="81"/>
            <rFont val="Tahoma"/>
            <family val="2"/>
          </rPr>
          <t xml:space="preserve">
Copied over from old form
</t>
        </r>
      </text>
    </comment>
    <comment ref="I1" authorId="0" shapeId="0" xr:uid="{00000000-0006-0000-0300-000002000000}">
      <text>
        <r>
          <rPr>
            <b/>
            <sz val="9"/>
            <color indexed="81"/>
            <rFont val="Tahoma"/>
            <family val="2"/>
          </rPr>
          <t>Administrator:</t>
        </r>
        <r>
          <rPr>
            <sz val="9"/>
            <color indexed="81"/>
            <rFont val="Tahoma"/>
            <family val="2"/>
          </rPr>
          <t xml:space="preserve">
Copied over from old form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columnList" description="Connection to the 'columnList' query in the workbook." type="5" refreshedVersion="0" background="1">
    <dbPr connection="Provider=Microsoft.Mashup.OleDb.1;Data Source=$Workbook$;Location=columnList;Extended Properties=&quot;&quot;" command="SELECT * FROM [columnList]"/>
  </connection>
  <connection id="2" xr16:uid="{00000000-0015-0000-FFFF-FFFF01000000}" keepAlive="1" name="Query - columnList (10)" description="Connection to the 'columnList (10)' query in the workbook." type="5" refreshedVersion="0" background="1">
    <dbPr connection="Provider=Microsoft.Mashup.OleDb.1;Data Source=$Workbook$;Location=&quot;columnList (10)&quot;;Extended Properties=&quot;&quot;" command="SELECT * FROM [columnList (10)]"/>
  </connection>
  <connection id="3" xr16:uid="{00000000-0015-0000-FFFF-FFFF02000000}" keepAlive="1" name="Query - columnList (2)" description="Connection to the 'columnList (2)' query in the workbook." type="5" refreshedVersion="0" background="1">
    <dbPr connection="Provider=Microsoft.Mashup.OleDb.1;Data Source=$Workbook$;Location=&quot;columnList (2)&quot;;Extended Properties=&quot;&quot;" command="SELECT * FROM [columnList (2)]"/>
  </connection>
  <connection id="4" xr16:uid="{00000000-0015-0000-FFFF-FFFF03000000}" keepAlive="1" name="Query - columnList (3)" description="Connection to the 'columnList (3)' query in the workbook." type="5" refreshedVersion="0" background="1">
    <dbPr connection="Provider=Microsoft.Mashup.OleDb.1;Data Source=$Workbook$;Location=&quot;columnList (3)&quot;;Extended Properties=&quot;&quot;" command="SELECT * FROM [columnList (3)]"/>
  </connection>
  <connection id="5" xr16:uid="{00000000-0015-0000-FFFF-FFFF04000000}" keepAlive="1" name="Query - columnList (4)" description="Connection to the 'columnList (4)' query in the workbook." type="5" refreshedVersion="0" background="1">
    <dbPr connection="Provider=Microsoft.Mashup.OleDb.1;Data Source=$Workbook$;Location=&quot;columnList (4)&quot;;Extended Properties=&quot;&quot;" command="SELECT * FROM [columnList (4)]"/>
  </connection>
  <connection id="6" xr16:uid="{00000000-0015-0000-FFFF-FFFF05000000}" keepAlive="1" name="Query - columnList (5)" description="Connection to the 'columnList (5)' query in the workbook." type="5" refreshedVersion="0" background="1">
    <dbPr connection="Provider=Microsoft.Mashup.OleDb.1;Data Source=$Workbook$;Location=&quot;columnList (5)&quot;;Extended Properties=&quot;&quot;" command="SELECT * FROM [columnList (5)]"/>
  </connection>
  <connection id="7" xr16:uid="{00000000-0015-0000-FFFF-FFFF06000000}" keepAlive="1" name="Query - columnList (6)" description="Connection to the 'columnList (6)' query in the workbook." type="5" refreshedVersion="0" background="1">
    <dbPr connection="Provider=Microsoft.Mashup.OleDb.1;Data Source=$Workbook$;Location=&quot;columnList (6)&quot;;Extended Properties=&quot;&quot;" command="SELECT * FROM [columnList (6)]"/>
  </connection>
  <connection id="8" xr16:uid="{00000000-0015-0000-FFFF-FFFF07000000}" keepAlive="1" name="Query - columnList (7)" description="Connection to the 'columnList (7)' query in the workbook." type="5" refreshedVersion="0" background="1">
    <dbPr connection="Provider=Microsoft.Mashup.OleDb.1;Data Source=$Workbook$;Location=&quot;columnList (7)&quot;;Extended Properties=&quot;&quot;" command="SELECT * FROM [columnList (7)]"/>
  </connection>
  <connection id="9" xr16:uid="{00000000-0015-0000-FFFF-FFFF08000000}" keepAlive="1" name="Query - columnList (8)" description="Connection to the 'columnList (8)' query in the workbook." type="5" refreshedVersion="0" background="1">
    <dbPr connection="Provider=Microsoft.Mashup.OleDb.1;Data Source=$Workbook$;Location=&quot;columnList (8)&quot;;Extended Properties=&quot;&quot;" command="SELECT * FROM [columnList (8)]"/>
  </connection>
  <connection id="10" xr16:uid="{00000000-0015-0000-FFFF-FFFF09000000}" keepAlive="1" name="Query - columnList (9)" description="Connection to the 'columnList (9)' query in the workbook." type="5" refreshedVersion="0" background="1">
    <dbPr connection="Provider=Microsoft.Mashup.OleDb.1;Data Source=$Workbook$;Location=&quot;columnList (9)&quot;;Extended Properties=&quot;&quot;" command="SELECT * FROM [columnList (9)]"/>
  </connection>
  <connection id="11" xr16:uid="{00000000-0015-0000-FFFF-FFFF0A000000}" keepAlive="1" name="Query - CombinationsForLevel" description="Connection to the 'CombinationsForLevel' query in the workbook." type="5" refreshedVersion="0" background="1">
    <dbPr connection="Provider=Microsoft.Mashup.OleDb.1;Data Source=$Workbook$;Location=CombinationsForLevel;Extended Properties=&quot;&quot;" command="SELECT * FROM [CombinationsForLevel]"/>
  </connection>
  <connection id="12" xr16:uid="{00000000-0015-0000-FFFF-FFFF0B000000}" keepAlive="1" name="Query - CombinationsForLevel (10)" description="Connection to the 'CombinationsForLevel (10)' query in the workbook." type="5" refreshedVersion="0" background="1">
    <dbPr connection="Provider=Microsoft.Mashup.OleDb.1;Data Source=$Workbook$;Location=&quot;CombinationsForLevel (10)&quot;;Extended Properties=&quot;&quot;" command="SELECT * FROM [CombinationsForLevel (10)]"/>
  </connection>
  <connection id="13" xr16:uid="{00000000-0015-0000-FFFF-FFFF0C000000}" keepAlive="1" name="Query - CombinationsForLevel (2)" description="Connection to the 'CombinationsForLevel (2)' query in the workbook." type="5" refreshedVersion="0" background="1">
    <dbPr connection="Provider=Microsoft.Mashup.OleDb.1;Data Source=$Workbook$;Location=&quot;CombinationsForLevel (2)&quot;;Extended Properties=&quot;&quot;" command="SELECT * FROM [CombinationsForLevel (2)]"/>
  </connection>
  <connection id="14" xr16:uid="{00000000-0015-0000-FFFF-FFFF0D000000}" keepAlive="1" name="Query - CombinationsForLevel (3)" description="Connection to the 'CombinationsForLevel (3)' query in the workbook." type="5" refreshedVersion="0" background="1">
    <dbPr connection="Provider=Microsoft.Mashup.OleDb.1;Data Source=$Workbook$;Location=&quot;CombinationsForLevel (3)&quot;;Extended Properties=&quot;&quot;" command="SELECT * FROM [CombinationsForLevel (3)]"/>
  </connection>
  <connection id="15" xr16:uid="{00000000-0015-0000-FFFF-FFFF0E000000}" keepAlive="1" name="Query - CombinationsForLevel (4)" description="Connection to the 'CombinationsForLevel (4)' query in the workbook." type="5" refreshedVersion="0" background="1">
    <dbPr connection="Provider=Microsoft.Mashup.OleDb.1;Data Source=$Workbook$;Location=&quot;CombinationsForLevel (4)&quot;;Extended Properties=&quot;&quot;" command="SELECT * FROM [CombinationsForLevel (4)]"/>
  </connection>
  <connection id="16" xr16:uid="{00000000-0015-0000-FFFF-FFFF0F000000}" keepAlive="1" name="Query - CombinationsForLevel (5)" description="Connection to the 'CombinationsForLevel (5)' query in the workbook." type="5" refreshedVersion="0" background="1">
    <dbPr connection="Provider=Microsoft.Mashup.OleDb.1;Data Source=$Workbook$;Location=&quot;CombinationsForLevel (5)&quot;;Extended Properties=&quot;&quot;" command="SELECT * FROM [CombinationsForLevel (5)]"/>
  </connection>
  <connection id="17" xr16:uid="{00000000-0015-0000-FFFF-FFFF10000000}" keepAlive="1" name="Query - CombinationsForLevel (6)" description="Connection to the 'CombinationsForLevel (6)' query in the workbook." type="5" refreshedVersion="0" background="1">
    <dbPr connection="Provider=Microsoft.Mashup.OleDb.1;Data Source=$Workbook$;Location=&quot;CombinationsForLevel (6)&quot;;Extended Properties=&quot;&quot;" command="SELECT * FROM [CombinationsForLevel (6)]"/>
  </connection>
  <connection id="18" xr16:uid="{00000000-0015-0000-FFFF-FFFF11000000}" keepAlive="1" name="Query - CombinationsForLevel (7)" description="Connection to the 'CombinationsForLevel (7)' query in the workbook." type="5" refreshedVersion="0" background="1">
    <dbPr connection="Provider=Microsoft.Mashup.OleDb.1;Data Source=$Workbook$;Location=&quot;CombinationsForLevel (7)&quot;;Extended Properties=&quot;&quot;" command="SELECT * FROM [CombinationsForLevel (7)]"/>
  </connection>
  <connection id="19" xr16:uid="{00000000-0015-0000-FFFF-FFFF12000000}" keepAlive="1" name="Query - CombinationsForLevel (8)" description="Connection to the 'CombinationsForLevel (8)' query in the workbook." type="5" refreshedVersion="0" background="1">
    <dbPr connection="Provider=Microsoft.Mashup.OleDb.1;Data Source=$Workbook$;Location=&quot;CombinationsForLevel (8)&quot;;Extended Properties=&quot;&quot;" command="SELECT * FROM [CombinationsForLevel (8)]"/>
  </connection>
  <connection id="20" xr16:uid="{00000000-0015-0000-FFFF-FFFF13000000}" keepAlive="1" name="Query - CombinationsForLevel (9)" description="Connection to the 'CombinationsForLevel (9)' query in the workbook." type="5" refreshedVersion="0" background="1">
    <dbPr connection="Provider=Microsoft.Mashup.OleDb.1;Data Source=$Workbook$;Location=&quot;CombinationsForLevel (9)&quot;;Extended Properties=&quot;&quot;" command="SELECT * FROM [CombinationsForLevel (9)]"/>
  </connection>
  <connection id="21" xr16:uid="{00000000-0015-0000-FFFF-FFFF14000000}" keepAlive="1" name="Query - Level 1 (2)" description="Connection to the 'Level 1 (2)' query in the workbook." type="5" refreshedVersion="8" background="1" saveData="1">
    <dbPr connection="Provider=Microsoft.Mashup.OleDb.1;Data Source=$Workbook$;Location=&quot;Level 1 (2)&quot;;Extended Properties=&quot;&quot;" command="SELECT * FROM [Level 1 (2)]"/>
  </connection>
  <connection id="22" xr16:uid="{00000000-0015-0000-FFFF-FFFF15000000}" keepAlive="1" name="Query - Level 2 (2)" description="Connection to the 'Level 2 (2)' query in the workbook." type="5" refreshedVersion="8" background="1" saveData="1">
    <dbPr connection="Provider=Microsoft.Mashup.OleDb.1;Data Source=$Workbook$;Location=&quot;Level 2 (2)&quot;;Extended Properties=&quot;&quot;" command="SELECT * FROM [Level 2 (2)]"/>
  </connection>
  <connection id="23" xr16:uid="{00000000-0015-0000-FFFF-FFFF16000000}" keepAlive="1" name="Query - Level 3 (2)" description="Connection to the 'Level 3 (2)' query in the workbook." type="5" refreshedVersion="8" background="1" saveData="1">
    <dbPr connection="Provider=Microsoft.Mashup.OleDb.1;Data Source=$Workbook$;Location=&quot;Level 3 (2)&quot;;Extended Properties=&quot;&quot;" command="SELECT * FROM [Level 3 (2)]"/>
  </connection>
  <connection id="24" xr16:uid="{00000000-0015-0000-FFFF-FFFF17000000}" keepAlive="1" name="Query - Level 4 (2)" description="Connection to the 'Level 4 (2)' query in the workbook." type="5" refreshedVersion="8" background="1" saveData="1">
    <dbPr connection="Provider=Microsoft.Mashup.OleDb.1;Data Source=$Workbook$;Location=&quot;Level 4 (2)&quot;;Extended Properties=&quot;&quot;" command="SELECT * FROM [Level 4 (2)]"/>
  </connection>
  <connection id="25" xr16:uid="{00000000-0015-0000-FFFF-FFFF18000000}" keepAlive="1" name="Query - Level 5 (2)" description="Connection to the 'Level 5 (2)' query in the workbook." type="5" refreshedVersion="8" background="1" saveData="1">
    <dbPr connection="Provider=Microsoft.Mashup.OleDb.1;Data Source=$Workbook$;Location=&quot;Level 5 (2)&quot;;Extended Properties=&quot;&quot;" command="SELECT * FROM [Level 5 (2)]"/>
  </connection>
  <connection id="26" xr16:uid="{F63BEB3A-7CBF-4900-B666-402050C306E4}" keepAlive="1" name="Query - NTL Chartfields" description="Connection to the 'NTL Chartfields' query in the workbook." type="5" refreshedVersion="8" background="1" saveData="1">
    <dbPr connection="Provider=Microsoft.Mashup.OleDb.1;Data Source=$Workbook$;Location=&quot;NTL Chartfields&quot;;Extended Properties=&quot;&quot;" command="SELECT * FROM [NTL Chartfields]"/>
  </connection>
  <connection id="27" xr16:uid="{3810231E-BA05-4598-BD0C-B0E35996AE8C}" keepAlive="1" name="Query - NTL Chartfields (2)" description="Connection to the 'NTL Chartfields (2)' query in the workbook." type="5" refreshedVersion="8" background="1" saveData="1">
    <dbPr connection="Provider=Microsoft.Mashup.OleDb.1;Data Source=$Workbook$;Location=&quot;NTL Chartfields (2)&quot;;Extended Properties=&quot;&quot;" command="SELECT * FROM [NTL Chartfields (2)]"/>
  </connection>
  <connection id="28" xr16:uid="{1FDF58B3-8C33-4453-9898-34D88967F1BB}" keepAlive="1" name="Query - Parameter1" description="Connection to the 'Parameter1' query in the workbook." type="5" refreshedVersion="0" background="1">
    <dbPr connection="Provider=Microsoft.Mashup.OleDb.1;Data Source=$Workbook$;Location=Parameter1;Extended Properties=&quot;&quot;" command="SELECT * FROM [Parameter1]"/>
  </connection>
  <connection id="29" xr16:uid="{790806A5-3D22-41A8-B506-37D8FD2ACA09}" keepAlive="1" name="Query - Sample File" description="Connection to the 'Sample File' query in the workbook." type="5" refreshedVersion="0" background="1">
    <dbPr connection="Provider=Microsoft.Mashup.OleDb.1;Data Source=$Workbook$;Location=&quot;Sample File&quot;;Extended Properties=&quot;&quot;" command="SELECT * FROM [Sample File]"/>
  </connection>
  <connection id="30" xr16:uid="{5657002E-137E-4CDA-AF8C-B3C544775092}" keepAlive="1" name="Query - Sheet3" description="Connection to the 'Sheet3' query in the workbook." type="5" refreshedVersion="6" background="1">
    <dbPr connection="Provider=Microsoft.Mashup.OleDb.1;Data Source=$Workbook$;Location=Sheet3;Extended Properties=&quot;&quot;" command="SELECT * FROM [Sheet3]"/>
  </connection>
  <connection id="31" xr16:uid="{8FFBA90E-9516-4D79-8DF0-6F49F8253571}" keepAlive="1" name="Query - Transform File" description="Connection to the 'Transform File' query in the workbook." type="5" refreshedVersion="0" background="1">
    <dbPr connection="Provider=Microsoft.Mashup.OleDb.1;Data Source=$Workbook$;Location=&quot;Transform File&quot;;Extended Properties=&quot;&quot;" command="SELECT * FROM [Transform File]"/>
  </connection>
  <connection id="32" xr16:uid="{AC509ACC-C518-48C6-BE15-74FA49570F7F}" keepAlive="1" name="Query - Transform Sample File" description="Connection to the 'Transform Sample File' query in the workbook." type="5" refreshedVersion="0" background="1">
    <dbPr connection="Provider=Microsoft.Mashup.OleDb.1;Data Source=$Workbook$;Location=&quot;Transform Sample File&quot;;Extended Properties=&quot;&quot;" command="SELECT * FROM [Transform Sample File]"/>
  </connection>
</connections>
</file>

<file path=xl/sharedStrings.xml><?xml version="1.0" encoding="utf-8"?>
<sst xmlns="http://schemas.openxmlformats.org/spreadsheetml/2006/main" count="23656" uniqueCount="2749">
  <si>
    <t>BUS Unit</t>
  </si>
  <si>
    <t>Division</t>
  </si>
  <si>
    <t>Program Code</t>
  </si>
  <si>
    <t>Oper Unit</t>
  </si>
  <si>
    <t>Fund</t>
  </si>
  <si>
    <t>Dept.</t>
  </si>
  <si>
    <t>MP</t>
  </si>
  <si>
    <t>Sp Init</t>
  </si>
  <si>
    <t>Funding Source</t>
  </si>
  <si>
    <t>BAR55</t>
  </si>
  <si>
    <t>PRES--President--40001</t>
  </si>
  <si>
    <t>(20-03)001 - 01</t>
  </si>
  <si>
    <t xml:space="preserve">President Baruch College          </t>
  </si>
  <si>
    <t>PRES--CUNY Additional Res.--40005</t>
  </si>
  <si>
    <t>(20-03)002 - 02</t>
  </si>
  <si>
    <t xml:space="preserve">CUNY Additional Resources     </t>
  </si>
  <si>
    <t>PRES--Administrative Overhead--40003</t>
  </si>
  <si>
    <t>(20-03)003 - 03</t>
  </si>
  <si>
    <t xml:space="preserve">DFG - Administrative Overhead     </t>
  </si>
  <si>
    <t>PRES--Legal Office--40004</t>
  </si>
  <si>
    <t>(20-03)004 - 04</t>
  </si>
  <si>
    <t xml:space="preserve">Legal Development Fund             </t>
  </si>
  <si>
    <t>VPCA--Alumni Events--40012</t>
  </si>
  <si>
    <t>(20-08)012 - 12</t>
  </si>
  <si>
    <t>CAD - Alumni Events</t>
  </si>
  <si>
    <t>VPCA--Real Estate Club--40014</t>
  </si>
  <si>
    <t>(20-08)014 - 14</t>
  </si>
  <si>
    <t>Real Estate Club</t>
  </si>
  <si>
    <t>Acad Aff</t>
  </si>
  <si>
    <t>ACAD AFF--College Now Program--40020</t>
  </si>
  <si>
    <t>(20-10)011 - 11</t>
  </si>
  <si>
    <t>College Now Discretionary</t>
  </si>
  <si>
    <t>ACAD AFF--Provost--40021</t>
  </si>
  <si>
    <t>(20-10)012 - 12</t>
  </si>
  <si>
    <t>Provost Baruch College</t>
  </si>
  <si>
    <t xml:space="preserve">Schwartz Communications </t>
  </si>
  <si>
    <t>(20-10)014 - 14</t>
  </si>
  <si>
    <t>B L Schwartz Communicatio</t>
  </si>
  <si>
    <t>ACAD AFF--Global Initiatives--40023</t>
  </si>
  <si>
    <t>(20-10)018 - 18</t>
  </si>
  <si>
    <t>Global Initiatives</t>
  </si>
  <si>
    <t>ACAD AFF--Tools for Clear Speech   --40024</t>
  </si>
  <si>
    <t>(20-10)019 - 19</t>
  </si>
  <si>
    <t xml:space="preserve">Tools for Clear Speech   </t>
  </si>
  <si>
    <t>VPAF--Conference Center--40040</t>
  </si>
  <si>
    <t>(20-15)002 - 02</t>
  </si>
  <si>
    <t>Conference Center</t>
  </si>
  <si>
    <t>VPAF--Controller's Office--40041</t>
  </si>
  <si>
    <t>(20-15)003 - 03</t>
  </si>
  <si>
    <t>Controller's Office</t>
  </si>
  <si>
    <t>VPAF--Administrative Management--40042</t>
  </si>
  <si>
    <t>(20-15)008 - 08</t>
  </si>
  <si>
    <t>Administrative Management</t>
  </si>
  <si>
    <t>VPAF--Campus Operations--40043</t>
  </si>
  <si>
    <t>(20-15)030 - 30</t>
  </si>
  <si>
    <t>Campus Operations</t>
  </si>
  <si>
    <t>VPAF--Public Safety--40044</t>
  </si>
  <si>
    <t>(20-15)034 - 34</t>
  </si>
  <si>
    <t xml:space="preserve"> Public Safety</t>
  </si>
  <si>
    <t>VPEM--Pell Admin/Enrollment Services--40060</t>
  </si>
  <si>
    <t>(20-20)009 - 09</t>
  </si>
  <si>
    <t>Pell Admin/Enrollment Services</t>
  </si>
  <si>
    <t>VPEM--Academic Support Services--40061</t>
  </si>
  <si>
    <t>(20-20)010 - 10</t>
  </si>
  <si>
    <t>Academic Support Services</t>
  </si>
  <si>
    <t>VPEM--Summer Leadership Academy--40062</t>
  </si>
  <si>
    <t>(20-20)011 - 11</t>
  </si>
  <si>
    <t>Summer Leadership Academy</t>
  </si>
  <si>
    <t>VPEM--SWUFE--EM Support Services--40063</t>
  </si>
  <si>
    <t>(20-20)015 - 15</t>
  </si>
  <si>
    <t xml:space="preserve"> 20-20-015 OVP-EM SWUFE Support Svcs</t>
  </si>
  <si>
    <t>Summer Camp</t>
  </si>
  <si>
    <t>VPSA--Athletic Swimming Program--40081</t>
  </si>
  <si>
    <t>(20-20)002 - 02</t>
  </si>
  <si>
    <t>Athletic Swimming Program</t>
  </si>
  <si>
    <t>VPSA--Career Services--40082</t>
  </si>
  <si>
    <t>(20-20)003 - 03</t>
  </si>
  <si>
    <t>Career Services</t>
  </si>
  <si>
    <t>VPSA--Athletics &amp; Recreation Complex--40083</t>
  </si>
  <si>
    <t>(20-20)004 - 04</t>
  </si>
  <si>
    <t>Athletics &amp; Recreation Co</t>
  </si>
  <si>
    <t>VPSA--Students w/ Disabilities Srvcs--40084</t>
  </si>
  <si>
    <t>(20-20)007 - 07</t>
  </si>
  <si>
    <t xml:space="preserve">Student With Disabilities      </t>
  </si>
  <si>
    <t>VPSA--Student Life--40085</t>
  </si>
  <si>
    <t>(20-20)012 - 12</t>
  </si>
  <si>
    <t>Student Life</t>
  </si>
  <si>
    <t>VPSA--Student Affairs Division--40086</t>
  </si>
  <si>
    <t>(20-20)014 - 14</t>
  </si>
  <si>
    <t>Dean of Students</t>
  </si>
  <si>
    <t>ZSB--Economics Dept.-Microstructure--40100</t>
  </si>
  <si>
    <t>(20-25)002 - 02</t>
  </si>
  <si>
    <t>Economics Dept.-Microstructure</t>
  </si>
  <si>
    <t>ZSB--Management Department--40103</t>
  </si>
  <si>
    <t>(20-25)007 - 07</t>
  </si>
  <si>
    <t>Management Department</t>
  </si>
  <si>
    <t>ZSB--Stan Ross Dept. of Accountancy--40105</t>
  </si>
  <si>
    <t>(20-25)009 - 09</t>
  </si>
  <si>
    <t>Stan Ross Dept. of Accountancy</t>
  </si>
  <si>
    <t>ZSB--Sigma Iota Epsilon--40106</t>
  </si>
  <si>
    <t>(20-25)010 - 10</t>
  </si>
  <si>
    <t>ZBS - Sigma Iota Epsilon</t>
  </si>
  <si>
    <t>ZSB--Graduate Career Services ZSB--40108</t>
  </si>
  <si>
    <t>(20-25)022 - 22</t>
  </si>
  <si>
    <t>Graduate Career Services</t>
  </si>
  <si>
    <t>ZSB--Dean's Honors Ceremony--40110</t>
  </si>
  <si>
    <t>(20-25)024 - 24</t>
  </si>
  <si>
    <t>Dean's Honors Ceremony</t>
  </si>
  <si>
    <t>ZSB--Dean Zicklin School--40111</t>
  </si>
  <si>
    <t>(20-25)025 - 25</t>
  </si>
  <si>
    <t>Zicklin- Dean's General Fund</t>
  </si>
  <si>
    <t>ZSB--Marketing-from Exe/Global--40115</t>
  </si>
  <si>
    <t>(20-25)035 - 35</t>
  </si>
  <si>
    <t>Int'l Program - Marketing</t>
  </si>
  <si>
    <t>ZSB--Weissman Center Intntnl Prgrm--40117</t>
  </si>
  <si>
    <t>(20-25)037 - 37</t>
  </si>
  <si>
    <t>Int'l Program - Weissman</t>
  </si>
  <si>
    <t>ZSB--Subotnick Center--40118</t>
  </si>
  <si>
    <t>(20-25)038 - 38</t>
  </si>
  <si>
    <t>Subotnick Center</t>
  </si>
  <si>
    <t>ZSB--Dean's Office-Pilot Programs--40152</t>
  </si>
  <si>
    <t>(20-25)040 - 40</t>
  </si>
  <si>
    <t>Dean's Office-Pilot Programs</t>
  </si>
  <si>
    <t>ZSB--Zicklin-Graduate Admissions--40121</t>
  </si>
  <si>
    <t>(20-25)041 - 41</t>
  </si>
  <si>
    <t>Zicklin-Graduate Admissions</t>
  </si>
  <si>
    <t>ZSB--RZicklin Center Corp Integrity--40124</t>
  </si>
  <si>
    <t>(20-25)044 - 44</t>
  </si>
  <si>
    <t>Center Corporate Intergrity</t>
  </si>
  <si>
    <t>ZSB--Graduate Academic Advising ZSB--40127</t>
  </si>
  <si>
    <t>(20-25)047 - 47</t>
  </si>
  <si>
    <t>Graduate Academic Advising</t>
  </si>
  <si>
    <t>ZSB--Newman Real Estate Institute--40128</t>
  </si>
  <si>
    <t>(20-25)048 - 48</t>
  </si>
  <si>
    <t>Newman Real Estate Institute</t>
  </si>
  <si>
    <t>ZSB--Schwartz Faculty Activity--40129</t>
  </si>
  <si>
    <t>(20-25)049 - 49</t>
  </si>
  <si>
    <t>Schwartz Faculty Activity</t>
  </si>
  <si>
    <t>ZSB--Statistics/CIS-from Exc/Global--40130</t>
  </si>
  <si>
    <t>(20-25)050 - 50</t>
  </si>
  <si>
    <t>Intl.Prog.-Statistics/CIS</t>
  </si>
  <si>
    <t>ZSB--SWUFE PhD Program--40133</t>
  </si>
  <si>
    <t>(20-25)053 - 53</t>
  </si>
  <si>
    <t>PhD Program-SWUFE</t>
  </si>
  <si>
    <t>(20-25)056 - 56</t>
  </si>
  <si>
    <t>Field Center - CUNY IVE</t>
  </si>
  <si>
    <t>ZSB--Non-Degree Programs--40136</t>
  </si>
  <si>
    <t>(20-25)059 - 59</t>
  </si>
  <si>
    <t>Non-Degree Account</t>
  </si>
  <si>
    <t>ZSB--Non-Exe/Global Marketing Expns--40140</t>
  </si>
  <si>
    <t>(20-25)066 - 66</t>
  </si>
  <si>
    <t>Zicklin Marketing Expense</t>
  </si>
  <si>
    <t>ZSB--SWUFE 3+1 - Chengdu China--40143</t>
  </si>
  <si>
    <t>(20-25)069 - 69</t>
  </si>
  <si>
    <t>SWUFE 3+1 - Chengdu China</t>
  </si>
  <si>
    <t>ZSB--Real Estate Certificate Prgm--40144</t>
  </si>
  <si>
    <t>(20-25)070 - 70</t>
  </si>
  <si>
    <t>Real Estate Certificate Program</t>
  </si>
  <si>
    <t>ZSB--SWUFE Management Fee--40146</t>
  </si>
  <si>
    <t>(20-25)072 - 72</t>
  </si>
  <si>
    <t>SWUFE Management Fee</t>
  </si>
  <si>
    <t>ZSB--Confucius Inst Global Finance--40147</t>
  </si>
  <si>
    <t>(20-25)073 - 73</t>
  </si>
  <si>
    <t>Baruch Confucius Institute for Global Finance</t>
  </si>
  <si>
    <t>ZSB--Law Department--40148</t>
  </si>
  <si>
    <t>(20-25)074 - 74</t>
  </si>
  <si>
    <t>Department of Law DFG</t>
  </si>
  <si>
    <t>ZSB--Zicklin Global Collaboration--40149</t>
  </si>
  <si>
    <t>(20-25)075 - 75</t>
  </si>
  <si>
    <t>Zicklin Global Collaboration</t>
  </si>
  <si>
    <t>ZSB--Business Consulting Program--40150</t>
  </si>
  <si>
    <t>(20-25)076 - 76</t>
  </si>
  <si>
    <t>Business Consulting Program</t>
  </si>
  <si>
    <t>ZSB</t>
  </si>
  <si>
    <t>WSAS--Dean Weissman School--40200</t>
  </si>
  <si>
    <t>(20-30)001 - 01</t>
  </si>
  <si>
    <t>WSAS - Dean's General Fund</t>
  </si>
  <si>
    <t>WSAS--Dean's Art Fund--40201</t>
  </si>
  <si>
    <t>(20-30)002 - 02</t>
  </si>
  <si>
    <t>WSAS - Dean's Art Fund</t>
  </si>
  <si>
    <t>WSAS--Technology Fund--40202</t>
  </si>
  <si>
    <t>(20-30)004 - 04</t>
  </si>
  <si>
    <t>WSAS - Technology Fund</t>
  </si>
  <si>
    <t>WSAS--Baruch Performing Arts Center--40203</t>
  </si>
  <si>
    <t>(20-30)007 - 07</t>
  </si>
  <si>
    <t>Baruch Performing Arts Center</t>
  </si>
  <si>
    <t>WSAS--BPAC Ticket Income--40204</t>
  </si>
  <si>
    <t>(20-30)009 - 09</t>
  </si>
  <si>
    <t>WSAS- BPAC- Ticket Income</t>
  </si>
  <si>
    <t>WSAS--WSAS- Dean's Adjunct Rep Fund--40214</t>
  </si>
  <si>
    <t>(20-30)010 - 10</t>
  </si>
  <si>
    <t>WSAS- Dean's Adjunct Replacement Fund</t>
  </si>
  <si>
    <t>WSAS--Fine &amp; Prfrmg Arts Ticket Incm--40206</t>
  </si>
  <si>
    <t>(20-30)011 - 11</t>
  </si>
  <si>
    <t>WSAS - FPA-Ticket Income</t>
  </si>
  <si>
    <t>WSAS--Master Financial Engineering --40207</t>
  </si>
  <si>
    <t>(20-30)014 - 14</t>
  </si>
  <si>
    <t>WSAS - MFE Program</t>
  </si>
  <si>
    <t>WSAS--Corporate Communications Inst--40208</t>
  </si>
  <si>
    <t>(20-30)015 - 15</t>
  </si>
  <si>
    <t>WSAS - CCI Program</t>
  </si>
  <si>
    <t>WSAS--Mishkin Art Gallery--40210</t>
  </si>
  <si>
    <t>(20-30)017 - 17</t>
  </si>
  <si>
    <t>WSAS - MishKin Gallery</t>
  </si>
  <si>
    <t>WSAS--Graduate Career Service WSAS--40211</t>
  </si>
  <si>
    <t>(20-30)018 - 18</t>
  </si>
  <si>
    <t>Weissman Grad. Career Service</t>
  </si>
  <si>
    <t>WSAS--SWUFE - WSAS--40212</t>
  </si>
  <si>
    <t>(20-30)020 - 20</t>
  </si>
  <si>
    <t>SWUFE - WSAS</t>
  </si>
  <si>
    <t>WSAS--Concessions/Merchandise Income--40213</t>
  </si>
  <si>
    <t>(20-30)021 - 21</t>
  </si>
  <si>
    <t>Concessions &amp; Merchandise Income</t>
  </si>
  <si>
    <t>MSPIA--Dean Marxe School--40230</t>
  </si>
  <si>
    <t>(20-35)010 - 10</t>
  </si>
  <si>
    <t>Dean's Discretionary Fund</t>
  </si>
  <si>
    <t>MSPIA</t>
  </si>
  <si>
    <t>MSPIA--Non-Degree Domestic Program--40234</t>
  </si>
  <si>
    <t>(20-35)023 - 23</t>
  </si>
  <si>
    <t>Non-Degree Domestic Program</t>
  </si>
  <si>
    <t>MSPIA--Non-Degree International Prgm--40235</t>
  </si>
  <si>
    <t>(20-35)025 - 25</t>
  </si>
  <si>
    <t>Non-Degree International Program</t>
  </si>
  <si>
    <t>MSPIA--Acad Administration &amp; Programs--40236</t>
  </si>
  <si>
    <t>(20-35)026 - 26</t>
  </si>
  <si>
    <t>Operations &amp; Finance</t>
  </si>
  <si>
    <t>VPISD--BCTC Staff Development --40250</t>
  </si>
  <si>
    <t>(20-40)001 - 01</t>
  </si>
  <si>
    <t>BCTC Staff Development</t>
  </si>
  <si>
    <t>VPISD--Library, PCMH--40251</t>
  </si>
  <si>
    <t>(20-40)002 - 02</t>
  </si>
  <si>
    <t>PCMH Library</t>
  </si>
  <si>
    <t>VPISD--Library, Friends of--40252</t>
  </si>
  <si>
    <t>(20-40)003 - 03</t>
  </si>
  <si>
    <t>Friends Of Library</t>
  </si>
  <si>
    <t>VPISD--Library Miscellaneous--40253</t>
  </si>
  <si>
    <t>(20-40)004 - 04</t>
  </si>
  <si>
    <t>Miscellaneous Library</t>
  </si>
  <si>
    <t>VPISD--Library Corporation--40254</t>
  </si>
  <si>
    <t>(20-40)005 - 05</t>
  </si>
  <si>
    <t>Library Corporation</t>
  </si>
  <si>
    <t>VPISD--BCTC Media Support--40255</t>
  </si>
  <si>
    <t>(20-40)007 - 07</t>
  </si>
  <si>
    <t>BCTC Media Support</t>
  </si>
  <si>
    <t>VPISD--BCTC Hardware Replacement--40256</t>
  </si>
  <si>
    <t>(20-40)008 - 08</t>
  </si>
  <si>
    <t>Hardware Replacement - BC</t>
  </si>
  <si>
    <t>VPISD--GIS &amp; Data Services Support--40257</t>
  </si>
  <si>
    <t>(20-40)009 - 09</t>
  </si>
  <si>
    <t>GIS &amp; Data Services Support</t>
  </si>
  <si>
    <t>ZSB--Executive MBA--40300</t>
  </si>
  <si>
    <t>(30-25)001 - 01</t>
  </si>
  <si>
    <t>Executve MBA</t>
  </si>
  <si>
    <t>ZSB--Executive MS Finance--40301</t>
  </si>
  <si>
    <t>(30-25)003 - 03</t>
  </si>
  <si>
    <t>Executive MS Finance</t>
  </si>
  <si>
    <t>ZSB--Executive MS-ILR--40302</t>
  </si>
  <si>
    <t>(30-25)005 - 05</t>
  </si>
  <si>
    <t>Executive MSLIR Program</t>
  </si>
  <si>
    <t>ZSB--Executive Business DPS--40305</t>
  </si>
  <si>
    <t>(30-25)008 - 08</t>
  </si>
  <si>
    <t>Executve Business Doctora</t>
  </si>
  <si>
    <t>ZSB--Executive MS HR Management--40308</t>
  </si>
  <si>
    <t>(30-25)013 - 13</t>
  </si>
  <si>
    <t>Executve MS-HR Managemnet</t>
  </si>
  <si>
    <t>ZSB--Exe MBA Healthcare Admin--40309</t>
  </si>
  <si>
    <t>(30-25)014 - 14</t>
  </si>
  <si>
    <t>Executive MBA - Healthcare Administration</t>
  </si>
  <si>
    <t>Exe MS-Information Systems</t>
  </si>
  <si>
    <t>ZSB--Exe MS-Information Systems--40310</t>
  </si>
  <si>
    <t>(30-25)019 - 19</t>
  </si>
  <si>
    <t>Executive MS in Information Systems</t>
  </si>
  <si>
    <t>ZSB--Global MS Entrepreneurship--40343</t>
  </si>
  <si>
    <t>(30-25)015 - 15</t>
  </si>
  <si>
    <t>Global MS in Entrepreneurship - Model 1</t>
  </si>
  <si>
    <t>ZSB--Global MS Finance-1--40340</t>
  </si>
  <si>
    <t>(30-25)017 - 17</t>
  </si>
  <si>
    <t>Global MS in Finance - Model 1</t>
  </si>
  <si>
    <t>MSPIA--Executive MPA--40330</t>
  </si>
  <si>
    <t>(30-35)001 - 01</t>
  </si>
  <si>
    <t>Executive MPA - Degree Program</t>
  </si>
  <si>
    <t>BAR02</t>
  </si>
  <si>
    <t>BAR03</t>
  </si>
  <si>
    <t>BAR04</t>
  </si>
  <si>
    <t>Previous DFG Account#</t>
  </si>
  <si>
    <t>Previous DFG Account Description</t>
  </si>
  <si>
    <t>VPSA</t>
  </si>
  <si>
    <t>VPAF</t>
  </si>
  <si>
    <t>Administrative Assistant</t>
  </si>
  <si>
    <t>Head Teacher\Director</t>
  </si>
  <si>
    <t>Assistant Teachers</t>
  </si>
  <si>
    <t>P/T Aides</t>
  </si>
  <si>
    <t>Grant-Educational Associate</t>
  </si>
  <si>
    <t>Grant-Licensed Social Worker</t>
  </si>
  <si>
    <t>Grant-Project Assistant</t>
  </si>
  <si>
    <t>ELC--Administrative Assistant--10501</t>
  </si>
  <si>
    <t>ELC--Head Teacher\Director--10502</t>
  </si>
  <si>
    <t>ELC--Assistant Teachers--10504</t>
  </si>
  <si>
    <t>ELC--P/T Aides--10506</t>
  </si>
  <si>
    <t>ELC--Grant-Educational Associate--10801</t>
  </si>
  <si>
    <t>ELC--Grant-Licensed Social Worker--10802</t>
  </si>
  <si>
    <t>ELC--Grant-Project Assistant--10803</t>
  </si>
  <si>
    <t>SSAU Staff Salaries</t>
  </si>
  <si>
    <t>AUX--SSAU Staff Salaries--99999</t>
  </si>
  <si>
    <t>Association Salaries</t>
  </si>
  <si>
    <t>Action</t>
  </si>
  <si>
    <t>Assignment Activity</t>
  </si>
  <si>
    <t>ACCOUNT DROPDOWN CHOICES</t>
  </si>
  <si>
    <t>Program</t>
  </si>
  <si>
    <t>n/a</t>
  </si>
  <si>
    <t>Former Account#</t>
  </si>
  <si>
    <t>Former Account Description</t>
  </si>
  <si>
    <t>Dept</t>
  </si>
  <si>
    <t>Start Date</t>
  </si>
  <si>
    <t>Interval</t>
  </si>
  <si>
    <t>PAYMENT DETAILS</t>
  </si>
  <si>
    <t>Assignment #1</t>
  </si>
  <si>
    <t>A-20-90-03</t>
  </si>
  <si>
    <t>725-60104-ADM</t>
  </si>
  <si>
    <t>725-60101-HDT</t>
  </si>
  <si>
    <t>725-60102-ATT</t>
  </si>
  <si>
    <t>725-60103-PTA</t>
  </si>
  <si>
    <t>Baruch Endowment 3</t>
  </si>
  <si>
    <t>VPAF--Endowment Funds 4--40181</t>
  </si>
  <si>
    <t>A-20-90-04</t>
  </si>
  <si>
    <t>Baruch Endowment 4</t>
  </si>
  <si>
    <t>VPAF--Endowment Funds 3--40180</t>
  </si>
  <si>
    <t>HCM Dept Name</t>
  </si>
  <si>
    <t>Public Affairs</t>
  </si>
  <si>
    <t>Athletics &amp; Recreation</t>
  </si>
  <si>
    <t>ASSN--ARC Salaries --99999</t>
  </si>
  <si>
    <t>ASSN--Stdnt Life Salaries--99999</t>
  </si>
  <si>
    <t>Endowment Funds 3</t>
  </si>
  <si>
    <t>Endowment Funds 4</t>
  </si>
  <si>
    <t>CF Program / BCF Project</t>
  </si>
  <si>
    <t>CF Program / BCF Project description</t>
  </si>
  <si>
    <t>BUSINESS UNIT CHARGED TO</t>
  </si>
  <si>
    <t>BAR55--Non-Tax-Levy</t>
  </si>
  <si>
    <t>BAR02--Auxiliary</t>
  </si>
  <si>
    <t>BAR03--Association</t>
  </si>
  <si>
    <t>BAR04--Early Learning Cntr</t>
  </si>
  <si>
    <t>BCF -- Baruch College Fund</t>
  </si>
  <si>
    <t>VPCA</t>
  </si>
  <si>
    <t>VPEM</t>
  </si>
  <si>
    <t>WSAS</t>
  </si>
  <si>
    <t>VPISD</t>
  </si>
  <si>
    <t xml:space="preserve">PRES </t>
  </si>
  <si>
    <t>ACAD AFF--Schwartz Communications --40022</t>
  </si>
  <si>
    <t>President</t>
  </si>
  <si>
    <t>CUNY Additional Res.</t>
  </si>
  <si>
    <t>Administrative Overhead</t>
  </si>
  <si>
    <t>Legal Office</t>
  </si>
  <si>
    <t>Alumni Events</t>
  </si>
  <si>
    <t>College Now Program</t>
  </si>
  <si>
    <t>Provost</t>
  </si>
  <si>
    <t>Public Safety</t>
  </si>
  <si>
    <t>SWUFE--EM Support Services</t>
  </si>
  <si>
    <t>Athletics &amp; Recreation Complex</t>
  </si>
  <si>
    <t>Students w/ Disabilities Srvcs</t>
  </si>
  <si>
    <t>Student Affairs Division</t>
  </si>
  <si>
    <t>Sigma Iota Epsilon</t>
  </si>
  <si>
    <t>Graduate Career Services ZSB</t>
  </si>
  <si>
    <t>Dean Zicklin School</t>
  </si>
  <si>
    <t>Marketing-from Exe/Global</t>
  </si>
  <si>
    <t>Weissman Center Intntnl Prgrm</t>
  </si>
  <si>
    <t>RZicklin Center Corp Integrity</t>
  </si>
  <si>
    <t>Graduate Academic Advising ZSB</t>
  </si>
  <si>
    <t>Statistics/CIS-from Exc/Global</t>
  </si>
  <si>
    <t>SWUFE PhD Program</t>
  </si>
  <si>
    <t>Non-Degree Programs</t>
  </si>
  <si>
    <t>Non-Exe/Global Marketing Expns</t>
  </si>
  <si>
    <t>Real Estate Certificate Prgm</t>
  </si>
  <si>
    <t>Confucius Inst Global Finance</t>
  </si>
  <si>
    <t>Law Department</t>
  </si>
  <si>
    <t>Dean Weissman School</t>
  </si>
  <si>
    <t>Dean's Art Fund</t>
  </si>
  <si>
    <t>Technology Fund</t>
  </si>
  <si>
    <t>BPAC Ticket Income</t>
  </si>
  <si>
    <t>WSAS- Dean's Adjunct Rep Fund</t>
  </si>
  <si>
    <t>Fine &amp; Prfrmg Arts Ticket Incm</t>
  </si>
  <si>
    <t>Corporate Communications Inst</t>
  </si>
  <si>
    <t>Mishkin Art Gallery</t>
  </si>
  <si>
    <t>Graduate Career Service WSAS</t>
  </si>
  <si>
    <t>Concessions/Merchandise Income</t>
  </si>
  <si>
    <t>Dean Marxe School</t>
  </si>
  <si>
    <t>Non-Degree International Prgm</t>
  </si>
  <si>
    <t>Acad Administration &amp; Programs</t>
  </si>
  <si>
    <t>Library, PCMH</t>
  </si>
  <si>
    <t>Library, Friends of</t>
  </si>
  <si>
    <t>Library Miscellaneous</t>
  </si>
  <si>
    <t>BCTC Hardware Replacement</t>
  </si>
  <si>
    <t>Executive MBA</t>
  </si>
  <si>
    <t>Executive MS-ILR</t>
  </si>
  <si>
    <t>Executive Business DPS</t>
  </si>
  <si>
    <t>Executive MS HR Management</t>
  </si>
  <si>
    <t>Exe MBA Healthcare Admin</t>
  </si>
  <si>
    <t>Global MS Entrepreneurship</t>
  </si>
  <si>
    <t>Global MS Finance-1</t>
  </si>
  <si>
    <t>Executive MPA</t>
  </si>
  <si>
    <t>BU</t>
  </si>
  <si>
    <t>Business Unit</t>
  </si>
  <si>
    <t>Account Change</t>
  </si>
  <si>
    <t>Change in Hours</t>
  </si>
  <si>
    <t>Change in Rate</t>
  </si>
  <si>
    <t>End of Assignment</t>
  </si>
  <si>
    <t>New Hire</t>
  </si>
  <si>
    <t>Rehire</t>
  </si>
  <si>
    <t>Resignation</t>
  </si>
  <si>
    <t>Salary Supplement (Academic)</t>
  </si>
  <si>
    <t>Salary Supplement (Administrative)</t>
  </si>
  <si>
    <t>Summer Research</t>
  </si>
  <si>
    <t>Termination</t>
  </si>
  <si>
    <t>Other: Specify Below</t>
  </si>
  <si>
    <t>Administrative</t>
  </si>
  <si>
    <t>Clerical</t>
  </si>
  <si>
    <t>Coach</t>
  </si>
  <si>
    <t>Event/Box Office Staff</t>
  </si>
  <si>
    <t>Graduate Assistant</t>
  </si>
  <si>
    <t>Guest Lecturer</t>
  </si>
  <si>
    <t>IT</t>
  </si>
  <si>
    <t>Lab Staff</t>
  </si>
  <si>
    <t>Lifeguard</t>
  </si>
  <si>
    <t>Performer</t>
  </si>
  <si>
    <t>Photographer</t>
  </si>
  <si>
    <t>Proctor/Grader/Reader</t>
  </si>
  <si>
    <t>Summer Research Pay</t>
  </si>
  <si>
    <t>Supplement Full-time</t>
  </si>
  <si>
    <t>Supplement Part-time</t>
  </si>
  <si>
    <t>Teaching Assistant</t>
  </si>
  <si>
    <t>Teaching a Course</t>
  </si>
  <si>
    <t>Assignment</t>
  </si>
  <si>
    <t>PRES</t>
  </si>
  <si>
    <t>Section 1. Employee's Information</t>
  </si>
  <si>
    <t>Last Name (As recorded with the Social Security Administration)</t>
  </si>
  <si>
    <t xml:space="preserve">First Name </t>
  </si>
  <si>
    <t>M.I</t>
  </si>
  <si>
    <t>Last 4 Digits of SS#</t>
  </si>
  <si>
    <t xml:space="preserve">Legal Street Address </t>
  </si>
  <si>
    <t>Apt #</t>
  </si>
  <si>
    <t>City</t>
  </si>
  <si>
    <t xml:space="preserve">State </t>
  </si>
  <si>
    <t>Zip Code</t>
  </si>
  <si>
    <t>Work Phone</t>
  </si>
  <si>
    <t>Other Phone</t>
  </si>
  <si>
    <t>Email Address</t>
  </si>
  <si>
    <t>Section 2. Assignment information</t>
  </si>
  <si>
    <t>Select Number of Assignments:</t>
  </si>
  <si>
    <t>Assignment #2</t>
  </si>
  <si>
    <t>Assignment #3</t>
  </si>
  <si>
    <t>Department ID Description</t>
  </si>
  <si>
    <t>President's Office</t>
  </si>
  <si>
    <t>Bert Wasserman Dept Eco &amp; Fin</t>
  </si>
  <si>
    <t>Undergraduate Admissions</t>
  </si>
  <si>
    <t>Allen Aaronson Dept of Mkt/IB</t>
  </si>
  <si>
    <t>Mathematics</t>
  </si>
  <si>
    <t>Student Affairs &amp; Serv</t>
  </si>
  <si>
    <t>VP Academic Affairs &amp; Provost</t>
  </si>
  <si>
    <t>Career Services Operations</t>
  </si>
  <si>
    <t>BCTC - Computing &amp; Tech Ctr</t>
  </si>
  <si>
    <t>Dean's Office - WSAS</t>
  </si>
  <si>
    <t>Library</t>
  </si>
  <si>
    <t>VP for Admin &amp; Finance</t>
  </si>
  <si>
    <t>Stan Ross Dept Accountancy</t>
  </si>
  <si>
    <t>College Advancement</t>
  </si>
  <si>
    <t>Dean's Office - ZSB</t>
  </si>
  <si>
    <t>Graduate Programs - ZSB</t>
  </si>
  <si>
    <t>Athletic &amp; Recreation (ARC)</t>
  </si>
  <si>
    <t>Law</t>
  </si>
  <si>
    <t>Executive Programs - ZSB</t>
  </si>
  <si>
    <t>Student Disability Services</t>
  </si>
  <si>
    <t>Career Development Center</t>
  </si>
  <si>
    <t>Weissman Ctr for Intl Business</t>
  </si>
  <si>
    <t>Early Learning Center (ELC)</t>
  </si>
  <si>
    <t>Newman Real Estate Inst (NREI)</t>
  </si>
  <si>
    <t>Approvals:</t>
  </si>
  <si>
    <t xml:space="preserve">Name </t>
  </si>
  <si>
    <t>Title</t>
  </si>
  <si>
    <t xml:space="preserve">Signature </t>
  </si>
  <si>
    <t>Date</t>
  </si>
  <si>
    <t>Name</t>
  </si>
  <si>
    <t xml:space="preserve">Title </t>
  </si>
  <si>
    <t>Signature</t>
  </si>
  <si>
    <t>Katharine Cobb</t>
  </si>
  <si>
    <t xml:space="preserve">Approver 1 </t>
  </si>
  <si>
    <t>Approver 2</t>
  </si>
  <si>
    <t>DFG</t>
  </si>
  <si>
    <t>Exec Prog</t>
  </si>
  <si>
    <t>Assoc</t>
  </si>
  <si>
    <t>Aux</t>
  </si>
  <si>
    <t>ELC</t>
  </si>
  <si>
    <t>Executive Programs</t>
  </si>
  <si>
    <t>Bernard M. Baruch College Association, Inc.</t>
  </si>
  <si>
    <t>Bernard M. Baruch College Auxiliary Enterprises Corporation</t>
  </si>
  <si>
    <t>Baruch College Early Learning Center, Inc.</t>
  </si>
  <si>
    <t>Old Business Unit</t>
  </si>
  <si>
    <t>?</t>
  </si>
  <si>
    <t>Personnel Action Form</t>
  </si>
  <si>
    <t>Provost-Teaching Operations</t>
  </si>
  <si>
    <t>Subotnick Fin'l Services Ctr</t>
  </si>
  <si>
    <t>Ledger</t>
  </si>
  <si>
    <t>CUNYFIRST GL Dept Code</t>
  </si>
  <si>
    <t>Schwartz Communication Center</t>
  </si>
  <si>
    <t>Tools for Clear Speech</t>
  </si>
  <si>
    <t>Dean School of Public Affairs</t>
  </si>
  <si>
    <t>Dean's Office - MSPIA</t>
  </si>
  <si>
    <t>Student Services</t>
  </si>
  <si>
    <t>Budget And Planning Operations</t>
  </si>
  <si>
    <t>Business Office/Fin Operations</t>
  </si>
  <si>
    <t>Campus Facilities &amp; Operations</t>
  </si>
  <si>
    <t>VP Finance and Administration</t>
  </si>
  <si>
    <t>Dean Of Student Services</t>
  </si>
  <si>
    <t>VP-Enrollment Management</t>
  </si>
  <si>
    <t>International Student Services</t>
  </si>
  <si>
    <t>Student Financial Aid</t>
  </si>
  <si>
    <t>Financial Aid</t>
  </si>
  <si>
    <t>Center, Child Care</t>
  </si>
  <si>
    <t>Student Affairs-Life/Devel</t>
  </si>
  <si>
    <t>Student Placement Office</t>
  </si>
  <si>
    <t>Communication Studies</t>
  </si>
  <si>
    <t>Fine &amp; Performing Arts</t>
  </si>
  <si>
    <t>Center, Performing Arts</t>
  </si>
  <si>
    <t xml:space="preserve">Student Services </t>
  </si>
  <si>
    <t>Dean Of Liberal Arts</t>
  </si>
  <si>
    <t>Management</t>
  </si>
  <si>
    <t xml:space="preserve">Paul H. Chook Department of Information Systems and Statistics </t>
  </si>
  <si>
    <t>Dean Of Business</t>
  </si>
  <si>
    <t>Institute, Newman RE</t>
  </si>
  <si>
    <t>Center, Lawrence Field/Sm Bus</t>
  </si>
  <si>
    <t>Center, Subotnick Fin Services</t>
  </si>
  <si>
    <t>Center, Weissman Intl Business</t>
  </si>
  <si>
    <t>Graduate Programs</t>
  </si>
  <si>
    <t>Payment Interval</t>
  </si>
  <si>
    <t>Bi-Weekly</t>
  </si>
  <si>
    <t>Monthly</t>
  </si>
  <si>
    <t>Hourly</t>
  </si>
  <si>
    <t>One-Time Payment</t>
  </si>
  <si>
    <t>Consult with employee for following questions:</t>
  </si>
  <si>
    <t>Does the employee currently have a relative working in the department they will be working in?</t>
  </si>
  <si>
    <t xml:space="preserve">Payroll in Baruch </t>
  </si>
  <si>
    <t>Yes</t>
  </si>
  <si>
    <t>No</t>
  </si>
  <si>
    <t>If Yes, Where?</t>
  </si>
  <si>
    <t>BAR01-Tax Levy</t>
  </si>
  <si>
    <t xml:space="preserve">Research Foundation </t>
  </si>
  <si>
    <t>Relative working in baruch?</t>
  </si>
  <si>
    <t>Irina Laskin</t>
  </si>
  <si>
    <t>Meilin Cheung</t>
  </si>
  <si>
    <t>Mary Finnen</t>
  </si>
  <si>
    <t xml:space="preserve">Lorraine Mondesir </t>
  </si>
  <si>
    <t>Total/Rate of Pay</t>
  </si>
  <si>
    <t>Total Hours (If Hourly)</t>
  </si>
  <si>
    <t xml:space="preserve"> </t>
  </si>
  <si>
    <t>Assignment Num</t>
  </si>
  <si>
    <t>Supervisor (if hourly)</t>
  </si>
  <si>
    <t>BAR55--Endowment Funds</t>
  </si>
  <si>
    <t>Please type in approver name</t>
  </si>
  <si>
    <t>Type in preparer name</t>
  </si>
  <si>
    <t>Brief Description of Work to be Performed:</t>
  </si>
  <si>
    <t>Major Purpose</t>
  </si>
  <si>
    <t xml:space="preserve">Special Initiatives </t>
  </si>
  <si>
    <t xml:space="preserve">Operating Unit </t>
  </si>
  <si>
    <t>Funding Source Descr</t>
  </si>
  <si>
    <t>FS not applicable</t>
  </si>
  <si>
    <t>NTL</t>
  </si>
  <si>
    <t xml:space="preserve"> Provost (20-10)</t>
  </si>
  <si>
    <t xml:space="preserve"> Exe &amp; Global MSPIA (30-35)</t>
  </si>
  <si>
    <t xml:space="preserve"> Marxe School (20-35)</t>
  </si>
  <si>
    <t xml:space="preserve"> President (20-03)</t>
  </si>
  <si>
    <t xml:space="preserve"> Admin &amp; Finance(20-15)</t>
  </si>
  <si>
    <t xml:space="preserve"> Endowment Funds  (20-90)</t>
  </si>
  <si>
    <t xml:space="preserve"> College Advancement (20-08)</t>
  </si>
  <si>
    <t xml:space="preserve"> Enrollment Mngmt (20-20)</t>
  </si>
  <si>
    <t xml:space="preserve"> Library (20-40)</t>
  </si>
  <si>
    <t xml:space="preserve"> Student Affairs (20-20)</t>
  </si>
  <si>
    <t xml:space="preserve"> Weissman School (20-30)</t>
  </si>
  <si>
    <t xml:space="preserve"> Zicklin School  (20-25)</t>
  </si>
  <si>
    <t xml:space="preserve"> Exe &amp; Global Zicklin (30-25)</t>
  </si>
  <si>
    <t>NTL-Assoc</t>
  </si>
  <si>
    <t>Athletic - Other</t>
  </si>
  <si>
    <t>Athletic Teams</t>
  </si>
  <si>
    <t>Graduate Student Assembly</t>
  </si>
  <si>
    <t>Grad Student Assembly</t>
  </si>
  <si>
    <t>Grad Baruch ASCEND</t>
  </si>
  <si>
    <t>Grad Corp Comm Student Assn</t>
  </si>
  <si>
    <t>Grad Data Science &amp; Analytics</t>
  </si>
  <si>
    <t>Grad Higher Ed Adm Club</t>
  </si>
  <si>
    <t>Grad MPA Club</t>
  </si>
  <si>
    <t>Grad MS IO/Psych Student Assn</t>
  </si>
  <si>
    <t>Grad Sustainable Business Club</t>
  </si>
  <si>
    <t>Grad Weissman Art Adm Network</t>
  </si>
  <si>
    <t>Grad Zicklin Acct Society</t>
  </si>
  <si>
    <t>Grad Zicklin Investment Club</t>
  </si>
  <si>
    <t>Grad Zicklin Tax Society</t>
  </si>
  <si>
    <t>Grad Zicklin Wmn in Business</t>
  </si>
  <si>
    <t>Programming Board</t>
  </si>
  <si>
    <t>50Five Capital</t>
  </si>
  <si>
    <t>Acct Society</t>
  </si>
  <si>
    <t>Actuarial Science Society</t>
  </si>
  <si>
    <t>AIESEC</t>
  </si>
  <si>
    <t>ALPFA</t>
  </si>
  <si>
    <t>Alpha Kappa Psi</t>
  </si>
  <si>
    <t>Alpha Phi Omega</t>
  </si>
  <si>
    <t>American Marketing Assn</t>
  </si>
  <si>
    <t>Archery Club</t>
  </si>
  <si>
    <t>Armenian Society</t>
  </si>
  <si>
    <t>Art Club</t>
  </si>
  <si>
    <t>ASCEND</t>
  </si>
  <si>
    <t>ASEDOM</t>
  </si>
  <si>
    <t>Assn for Information Systems</t>
  </si>
  <si>
    <t>Bangladesh Student Assn</t>
  </si>
  <si>
    <t>Baruch Democrats Club</t>
  </si>
  <si>
    <t>Baruch Org of Soviet Students</t>
  </si>
  <si>
    <t>Beta Alpha Psi</t>
  </si>
  <si>
    <t>Biomed Society</t>
  </si>
  <si>
    <t>Black Student Union</t>
  </si>
  <si>
    <t>Calligraphy Assn</t>
  </si>
  <si>
    <t>Caribbean Student Assn</t>
  </si>
  <si>
    <t>Chi Alpha Epsilon</t>
  </si>
  <si>
    <t>Chinese Christian Fellowship</t>
  </si>
  <si>
    <t>Circle K</t>
  </si>
  <si>
    <t>Collg  Assn of Wmn in Business</t>
  </si>
  <si>
    <t>Conversation Partners</t>
  </si>
  <si>
    <t>Cybersecurity Club</t>
  </si>
  <si>
    <t>Dance Club @ Baruch</t>
  </si>
  <si>
    <t>Debate Team</t>
  </si>
  <si>
    <t>Delta Sigma Pi</t>
  </si>
  <si>
    <t>ECO</t>
  </si>
  <si>
    <t>E-Sports Assn</t>
  </si>
  <si>
    <t>FemCode</t>
  </si>
  <si>
    <t>Finance &amp; Economics Society</t>
  </si>
  <si>
    <t>Financial Quants and Engineers</t>
  </si>
  <si>
    <t>FUSION</t>
  </si>
  <si>
    <t>GLASS</t>
  </si>
  <si>
    <t>Guinean Student Assn</t>
  </si>
  <si>
    <t>Hillel</t>
  </si>
  <si>
    <t>Himalayan Club</t>
  </si>
  <si>
    <t>Hindu Student Assn</t>
  </si>
  <si>
    <t>International Student Org</t>
  </si>
  <si>
    <t>InterVarsity Christian Fell</t>
  </si>
  <si>
    <t>Investment Management Group</t>
  </si>
  <si>
    <t>Japan Club</t>
  </si>
  <si>
    <t>Japanese Anime Asylum</t>
  </si>
  <si>
    <t>Korean Crusade for Christ</t>
  </si>
  <si>
    <t>Latin American Student Org</t>
  </si>
  <si>
    <t>Lexington Music</t>
  </si>
  <si>
    <t>Marketers of Baruch</t>
  </si>
  <si>
    <t>Model United Nations</t>
  </si>
  <si>
    <t>Muslim Business Assn</t>
  </si>
  <si>
    <t>Muslim Student Assn</t>
  </si>
  <si>
    <t>NABA</t>
  </si>
  <si>
    <t>Our Bias</t>
  </si>
  <si>
    <t>Pakistani Student Assn</t>
  </si>
  <si>
    <t>Phi Eta Sigma</t>
  </si>
  <si>
    <t>Pre-Law Society</t>
  </si>
  <si>
    <t>PRSSA</t>
  </si>
  <si>
    <t>Psychology Club</t>
  </si>
  <si>
    <t>Real Estate &amp; Finance Club</t>
  </si>
  <si>
    <t>Residence Hall Council</t>
  </si>
  <si>
    <t>She's The First</t>
  </si>
  <si>
    <t>Sigma Alpha Delta</t>
  </si>
  <si>
    <t>Socrates Hellenic Society</t>
  </si>
  <si>
    <t>South Asian Student Assn</t>
  </si>
  <si>
    <t>Student Org Caribbean Appr'n</t>
  </si>
  <si>
    <t>TAMID</t>
  </si>
  <si>
    <t>Transfer Student Org</t>
  </si>
  <si>
    <t>UNICEF</t>
  </si>
  <si>
    <t>United Chinese Language Assn</t>
  </si>
  <si>
    <t>United Sikh Assn</t>
  </si>
  <si>
    <t>Venture Club</t>
  </si>
  <si>
    <t>Vietnamese Student Assn</t>
  </si>
  <si>
    <t>Wall Street Club</t>
  </si>
  <si>
    <t>West Indian Culture Club</t>
  </si>
  <si>
    <t>WINGS</t>
  </si>
  <si>
    <t>Wmn Empowered for Success</t>
  </si>
  <si>
    <t>Wmn in Islam</t>
  </si>
  <si>
    <t>Youth Org For Israel</t>
  </si>
  <si>
    <t>Zicklin Undergrad Tax Society</t>
  </si>
  <si>
    <t>Health Services</t>
  </si>
  <si>
    <t>Undergrad Student Assembly</t>
  </si>
  <si>
    <t>Encounters Magazine</t>
  </si>
  <si>
    <t>Lexicon</t>
  </si>
  <si>
    <t>The Ticker</t>
  </si>
  <si>
    <t>WBMB Radio</t>
  </si>
  <si>
    <t>General Account</t>
  </si>
  <si>
    <t>Beta Phi Sigma</t>
  </si>
  <si>
    <t>Taiwanese Student Assn</t>
  </si>
  <si>
    <t>Turkish Student Assn</t>
  </si>
  <si>
    <t>Jewish Women's Group</t>
  </si>
  <si>
    <t>American Humanics Society</t>
  </si>
  <si>
    <t>Kappa Phi Alpha</t>
  </si>
  <si>
    <t>Colleges Against Cancer</t>
  </si>
  <si>
    <t>Latino Professnls Fin&amp;Acc</t>
  </si>
  <si>
    <t>Music &amp; Prfmng Arts Guild</t>
  </si>
  <si>
    <t>Student Life Center</t>
  </si>
  <si>
    <t>AISEC</t>
  </si>
  <si>
    <t>Pi Sigma Epsilon</t>
  </si>
  <si>
    <t>Polish American Society</t>
  </si>
  <si>
    <t>Indian Student Assn</t>
  </si>
  <si>
    <t>Rotaract Club of Baruch</t>
  </si>
  <si>
    <t>Thespian Club</t>
  </si>
  <si>
    <t>SCB Helpliine/Team Baruch</t>
  </si>
  <si>
    <t>Golden Key</t>
  </si>
  <si>
    <t>Advertising Design Society</t>
  </si>
  <si>
    <t>Albanian Club</t>
  </si>
  <si>
    <t>Absolute Adrenaline</t>
  </si>
  <si>
    <t>Alpha Kappa Delta Phi</t>
  </si>
  <si>
    <t>African Student Assn</t>
  </si>
  <si>
    <t>Grad Beta Alpha Psi</t>
  </si>
  <si>
    <t>Nat'l Soc Leadership &amp; Success</t>
  </si>
  <si>
    <t>The Grid</t>
  </si>
  <si>
    <t>Blue Notes</t>
  </si>
  <si>
    <t>NTL-AUX</t>
  </si>
  <si>
    <t>Supporting Services</t>
  </si>
  <si>
    <t>Campus Housing</t>
  </si>
  <si>
    <t>NTL-ELC</t>
  </si>
  <si>
    <t xml:space="preserve">Program </t>
  </si>
  <si>
    <t>Program Code Descr</t>
  </si>
  <si>
    <t>Schwartz Communication Inst.</t>
  </si>
  <si>
    <t>Endowment Funds 5</t>
  </si>
  <si>
    <t>Endowment Funds 6</t>
  </si>
  <si>
    <t>Payroll Advances</t>
  </si>
  <si>
    <t>Master Financial Engineering</t>
  </si>
  <si>
    <t>Math Seminars</t>
  </si>
  <si>
    <t>Finance-from Exe/Global</t>
  </si>
  <si>
    <t>Undergrad Programs/Activities</t>
  </si>
  <si>
    <t>Global MS Finance–2</t>
  </si>
  <si>
    <t>ATH-Athletic Office</t>
  </si>
  <si>
    <t>ATH-Men's Baseball</t>
  </si>
  <si>
    <t>ATH-Men's Basketball</t>
  </si>
  <si>
    <t>ATH-Men's cross country</t>
  </si>
  <si>
    <t>ATH-Men's Soccer</t>
  </si>
  <si>
    <t>ATH-Men's Swimming</t>
  </si>
  <si>
    <t>ATH-Men's Tennis</t>
  </si>
  <si>
    <t>ATH-Men's Volleyball</t>
  </si>
  <si>
    <t>ATH-Recreation/Intramurals</t>
  </si>
  <si>
    <t>ATH-Student Aide Services</t>
  </si>
  <si>
    <t>ATH-Student Trainer</t>
  </si>
  <si>
    <t>ATH-Women's Basketball</t>
  </si>
  <si>
    <t>ATH-Women's Cross Country</t>
  </si>
  <si>
    <t>ATH-Women's Softball</t>
  </si>
  <si>
    <t>ATH-Women's Swimming</t>
  </si>
  <si>
    <t>ATH-Women's Tennis</t>
  </si>
  <si>
    <t>ATH-Women's Volleyball</t>
  </si>
  <si>
    <t>Fringe Benefits</t>
  </si>
  <si>
    <t>Accounting Unit Support</t>
  </si>
  <si>
    <t>Insurance</t>
  </si>
  <si>
    <t>Professional Fees-Auditing</t>
  </si>
  <si>
    <t>Photography</t>
  </si>
  <si>
    <t>Student-Athlete Advisory Comm</t>
  </si>
  <si>
    <t>PC not applicable</t>
  </si>
  <si>
    <t>Event 1</t>
  </si>
  <si>
    <t>Event 2</t>
  </si>
  <si>
    <t>Event 3</t>
  </si>
  <si>
    <t>Event 4</t>
  </si>
  <si>
    <t>Event 5</t>
  </si>
  <si>
    <t>Event 6</t>
  </si>
  <si>
    <t>Event 7</t>
  </si>
  <si>
    <t>Event 8</t>
  </si>
  <si>
    <t>Event 9</t>
  </si>
  <si>
    <t>Event 10</t>
  </si>
  <si>
    <t>Co-Sponsorships</t>
  </si>
  <si>
    <t>General Interest Meetings</t>
  </si>
  <si>
    <t>Legal Services</t>
  </si>
  <si>
    <t>Furniture &amp; Fixtures</t>
  </si>
  <si>
    <t>Office Supplies</t>
  </si>
  <si>
    <t>Staff Development</t>
  </si>
  <si>
    <t>Elections</t>
  </si>
  <si>
    <t>Volleyball - Alumni</t>
  </si>
  <si>
    <t>Vacation Expense</t>
  </si>
  <si>
    <t>Postage</t>
  </si>
  <si>
    <t>Subscriptions/Memberships</t>
  </si>
  <si>
    <t>Software</t>
  </si>
  <si>
    <t>Payroll Service</t>
  </si>
  <si>
    <t>Bad Debt Expense</t>
  </si>
  <si>
    <t>Commencement Ceremony</t>
  </si>
  <si>
    <t>Events</t>
  </si>
  <si>
    <t>Parent Development</t>
  </si>
  <si>
    <t>Program Initiative</t>
  </si>
  <si>
    <t>Trips</t>
  </si>
  <si>
    <t>Advertising</t>
  </si>
  <si>
    <t>Classroom Supplies &amp; Materials</t>
  </si>
  <si>
    <t>Equipment</t>
  </si>
  <si>
    <t>Fees &amp; Permits</t>
  </si>
  <si>
    <t>Miscellaneous</t>
  </si>
  <si>
    <t>Refreshments</t>
  </si>
  <si>
    <t>Time Warner</t>
  </si>
  <si>
    <t>Grant-Travel</t>
  </si>
  <si>
    <t>Grant-Offc &amp; Classrm Supplies</t>
  </si>
  <si>
    <t>Grant-Parent Rsrc Rm Supplies</t>
  </si>
  <si>
    <t>Grant-Indirect Cost</t>
  </si>
  <si>
    <t>Grant-Childcare Services</t>
  </si>
  <si>
    <t>Grant-Speech &amp; Language Center</t>
  </si>
  <si>
    <t>Grant-Health &amp; Wellnss Wrkshps</t>
  </si>
  <si>
    <t>Grant-Fringe Benefits&amp;MTA FEE</t>
  </si>
  <si>
    <t>BU&amp;Dept</t>
  </si>
  <si>
    <t>Check Program Code</t>
  </si>
  <si>
    <t>Step 1.</t>
  </si>
  <si>
    <t>Step 2.</t>
  </si>
  <si>
    <t>Step 3.</t>
  </si>
  <si>
    <t>Step 4.</t>
  </si>
  <si>
    <t>AL</t>
  </si>
  <si>
    <t>AK</t>
  </si>
  <si>
    <t>AZ</t>
  </si>
  <si>
    <t>AR</t>
  </si>
  <si>
    <t>CA</t>
  </si>
  <si>
    <t>CO</t>
  </si>
  <si>
    <t>CT</t>
  </si>
  <si>
    <t>DE</t>
  </si>
  <si>
    <t>FL</t>
  </si>
  <si>
    <t>GA</t>
  </si>
  <si>
    <t>HI</t>
  </si>
  <si>
    <t>ID</t>
  </si>
  <si>
    <t>IL</t>
  </si>
  <si>
    <t>IN</t>
  </si>
  <si>
    <t>IA</t>
  </si>
  <si>
    <t>KS</t>
  </si>
  <si>
    <t>KY</t>
  </si>
  <si>
    <t>LA</t>
  </si>
  <si>
    <t>ME</t>
  </si>
  <si>
    <t>MD</t>
  </si>
  <si>
    <t>MA</t>
  </si>
  <si>
    <t>MI</t>
  </si>
  <si>
    <t>MN</t>
  </si>
  <si>
    <t>MS</t>
  </si>
  <si>
    <t>MO</t>
  </si>
  <si>
    <t>MT</t>
  </si>
  <si>
    <t>NE</t>
  </si>
  <si>
    <t>NV</t>
  </si>
  <si>
    <t>NH</t>
  </si>
  <si>
    <t>NJ</t>
  </si>
  <si>
    <t>NM</t>
  </si>
  <si>
    <t>NY</t>
  </si>
  <si>
    <t>NC</t>
  </si>
  <si>
    <t>ND</t>
  </si>
  <si>
    <t>OH</t>
  </si>
  <si>
    <t>OK</t>
  </si>
  <si>
    <t>OR</t>
  </si>
  <si>
    <t>PA</t>
  </si>
  <si>
    <t>RI</t>
  </si>
  <si>
    <t>SC</t>
  </si>
  <si>
    <t>SD</t>
  </si>
  <si>
    <t>TN</t>
  </si>
  <si>
    <t>TX</t>
  </si>
  <si>
    <t>UT</t>
  </si>
  <si>
    <t>VT</t>
  </si>
  <si>
    <t>VA</t>
  </si>
  <si>
    <t>WA</t>
  </si>
  <si>
    <t>WV</t>
  </si>
  <si>
    <t>WI</t>
  </si>
  <si>
    <t>WY</t>
  </si>
  <si>
    <t>For Controller's Office/Student Services Accounting Unit Use Only</t>
  </si>
  <si>
    <t>Payroll</t>
  </si>
  <si>
    <t xml:space="preserve">Print Name </t>
  </si>
  <si>
    <t>Dept&amp;Prgrm Descr</t>
  </si>
  <si>
    <t>Program Code Lookup</t>
  </si>
  <si>
    <t>Program Codes</t>
  </si>
  <si>
    <t>BU&amp;Dept&amp;FundSrc</t>
  </si>
  <si>
    <t>Check</t>
  </si>
  <si>
    <t>BU&amp;Dept&amp;PrgrmDescr</t>
  </si>
  <si>
    <t>Correct, program descr is different</t>
  </si>
  <si>
    <t>Correct; Program descr had space after name</t>
  </si>
  <si>
    <t>Correct, program descr had space after name</t>
  </si>
  <si>
    <t>Correct; Program descr is different; all chartfields match</t>
  </si>
  <si>
    <t>ASSN--Health Services Salaries--99999</t>
  </si>
  <si>
    <t>ASSN—USG Salaries—99999</t>
  </si>
  <si>
    <t>Program Code Audit Comments</t>
  </si>
  <si>
    <t>Program Code not on Tree; Program code not in CF; Email Maple/Monroe</t>
  </si>
  <si>
    <t>Program Code not on Tree; In CF but under MP 250; Email Maple/Monroe</t>
  </si>
  <si>
    <t xml:space="preserve">Program is not under this Dept Code, it is listed under Dept 80002; Program code is in CF under this department; Add to Tree and Crosswalk; </t>
  </si>
  <si>
    <t>Program Code is not on Tree; Program code and chartfields match in CF; add to Tree and Crosswalk</t>
  </si>
  <si>
    <t>Program Code is not on Tree; Program code and chartfields match in CF; add to Tree</t>
  </si>
  <si>
    <t>Dept is different; Program code is listed on Tree under Dept 80109; Program descr is the same; Program code is not under this dept in CF (its under 80109 in CF)</t>
  </si>
  <si>
    <t>Chartfields don’t match; Dept is not under BAR03; Program Code, Program Descr, and Fund Src code don’t match with data on Tree; Department doesn’t appear under BAR03 in CF; Email Maple/Monroe</t>
  </si>
  <si>
    <t>Newly added chartfield info based on MeiLin's email; chartfield string not on Tree; Program code and chartfields match in CF; add to Tree</t>
  </si>
  <si>
    <t>BU&amp;Dept&amp;Program Code (for Fund Src)</t>
  </si>
  <si>
    <t>BU&amp;Dept&amp;Program</t>
  </si>
  <si>
    <t>Check Fund Src</t>
  </si>
  <si>
    <t>Fund Src Audit Comments</t>
  </si>
  <si>
    <t>Fund Src Lookup with BU&amp;Dept</t>
  </si>
  <si>
    <t>Fund Src Code Lookup with BU&amp;Dept&amp;Program Code</t>
  </si>
  <si>
    <t>Fund Src and chartfields match in CF; This dept is not under BAR55 on the Tree (needs to be added)</t>
  </si>
  <si>
    <t xml:space="preserve">This dept is not listed under BAR03 in CF; </t>
  </si>
  <si>
    <t>BAR55EF</t>
  </si>
  <si>
    <t>BAR55 Endowment Funds</t>
  </si>
  <si>
    <t>Same as above,</t>
  </si>
  <si>
    <t>Start date Assmnt 1</t>
  </si>
  <si>
    <t>EMPLID (optional)</t>
  </si>
  <si>
    <t xml:space="preserve">End Date </t>
  </si>
  <si>
    <t xml:space="preserve">Start Date  </t>
  </si>
  <si>
    <t xml:space="preserve">End Date  </t>
  </si>
  <si>
    <r>
      <t>Date</t>
    </r>
    <r>
      <rPr>
        <sz val="11"/>
        <color theme="1"/>
        <rFont val="Calibri"/>
        <family val="2"/>
        <scheme val="minor"/>
      </rPr>
      <t xml:space="preserve"> </t>
    </r>
  </si>
  <si>
    <t xml:space="preserve">Date Received </t>
  </si>
  <si>
    <t xml:space="preserve">Date Posted in System    </t>
  </si>
  <si>
    <t>Program Audit Comments (as of 012521; per email correspondences)</t>
  </si>
  <si>
    <t>Per Monroe, needs a PAF; keep on form</t>
  </si>
  <si>
    <t>Does need a PAF; keep on form; per Monroe's email</t>
  </si>
  <si>
    <t>Dpet 75056 doesn’t belong under BAR03; remove from PAF form; per MeiLin's email</t>
  </si>
  <si>
    <t>Fund Source Audit Comments (as of 012521 per correspondence emails)</t>
  </si>
  <si>
    <t>Payment Total</t>
  </si>
  <si>
    <t># of Payments</t>
  </si>
  <si>
    <t>Amount per Payment</t>
  </si>
  <si>
    <t>Is employee currently on another Baruch College Payroll?</t>
  </si>
  <si>
    <t>Non-Tax Levy BAR55</t>
  </si>
  <si>
    <t>???</t>
  </si>
  <si>
    <t>Comments</t>
  </si>
  <si>
    <t>Acad Aff?</t>
  </si>
  <si>
    <t>Deaux</t>
  </si>
  <si>
    <t>Jayne</t>
  </si>
  <si>
    <t>N</t>
  </si>
  <si>
    <t>1A</t>
  </si>
  <si>
    <t>New York</t>
  </si>
  <si>
    <t>deaux.jayne@gmail.com</t>
  </si>
  <si>
    <t>Jayne Deaux</t>
  </si>
  <si>
    <t>College Assistant</t>
  </si>
  <si>
    <t>J.D.</t>
  </si>
  <si>
    <t>Approval/Control Date</t>
  </si>
  <si>
    <t>*Assignment sections will populate after choosing a number of assignments</t>
  </si>
  <si>
    <t>options</t>
  </si>
  <si>
    <t>Work Authorization</t>
  </si>
  <si>
    <t xml:space="preserve">U.S. Citizen </t>
  </si>
  <si>
    <t>F-1 Student Visa</t>
  </si>
  <si>
    <t>J-1 Exchange Visitor Visa</t>
  </si>
  <si>
    <t>Q-1 Exchange Visitor Visa</t>
  </si>
  <si>
    <t>H-1B Specialty Occupation (Professionals) Visa</t>
  </si>
  <si>
    <t>U.S. Permanent Resident (Alien Registration I-551 Card#)</t>
  </si>
  <si>
    <t>ZSB--Undergraduate Programs Office--40134</t>
  </si>
  <si>
    <t>Undergraduate Programs Office</t>
  </si>
  <si>
    <t>Business Unit/Division</t>
  </si>
  <si>
    <t>Dept&amp;MP&amp;Program</t>
  </si>
  <si>
    <t>Coronavirus</t>
  </si>
  <si>
    <t>Assc Dean Marxe School</t>
  </si>
  <si>
    <t>Exchange Account</t>
  </si>
  <si>
    <t>Grainger Punch Out Purchases</t>
  </si>
  <si>
    <t>06.29.21 - Audit Comments</t>
  </si>
  <si>
    <t>NEW</t>
  </si>
  <si>
    <t>Maintenance Supplies</t>
  </si>
  <si>
    <t>Team Baruch Training</t>
  </si>
  <si>
    <t>Lease Payments</t>
  </si>
  <si>
    <t>Column1</t>
  </si>
  <si>
    <t>Dept&amp;MP&amp;FndSrc&amp;Prgrm</t>
  </si>
  <si>
    <t>Special Services</t>
  </si>
  <si>
    <t>Special Programs</t>
  </si>
  <si>
    <t>Special Projects</t>
  </si>
  <si>
    <t>Stud. Affairs-Stud. Life&amp;Devel</t>
  </si>
  <si>
    <t>Student Activities</t>
  </si>
  <si>
    <t>Student Center/Student Activ</t>
  </si>
  <si>
    <t>Student Health Services</t>
  </si>
  <si>
    <t>Student Union</t>
  </si>
  <si>
    <t>Communica/Editorial &amp; Design</t>
  </si>
  <si>
    <t>Communica/News, Photo, Video</t>
  </si>
  <si>
    <t>Department ID Description-new</t>
  </si>
  <si>
    <t>Prev DFG Account #-new</t>
  </si>
  <si>
    <t>Prev DFG Account Descr-new</t>
  </si>
  <si>
    <t>Yes/PT</t>
  </si>
  <si>
    <t>Yes/FT</t>
  </si>
  <si>
    <t>Add as much information as needed.</t>
  </si>
  <si>
    <t>123 Street</t>
  </si>
  <si>
    <t>Budget Period</t>
  </si>
  <si>
    <t>Fund Code</t>
  </si>
  <si>
    <t>Operating Unit</t>
  </si>
  <si>
    <t>Special Initiatives</t>
  </si>
  <si>
    <t>Personal Service</t>
  </si>
  <si>
    <t>80045</t>
  </si>
  <si>
    <t>99999</t>
  </si>
  <si>
    <t>10393</t>
  </si>
  <si>
    <t>75056</t>
  </si>
  <si>
    <t>75060</t>
  </si>
  <si>
    <t>75012</t>
  </si>
  <si>
    <t>10570</t>
  </si>
  <si>
    <t>Coaching Salaries</t>
  </si>
  <si>
    <t>10119</t>
  </si>
  <si>
    <t>Cleaners</t>
  </si>
  <si>
    <t>10341</t>
  </si>
  <si>
    <t>Overtime</t>
  </si>
  <si>
    <t>10545</t>
  </si>
  <si>
    <t>Graduate Assistants</t>
  </si>
  <si>
    <t>10546</t>
  </si>
  <si>
    <t>Student Assistants</t>
  </si>
  <si>
    <t>75062</t>
  </si>
  <si>
    <t>10557</t>
  </si>
  <si>
    <t>Student Life Building Manager</t>
  </si>
  <si>
    <t>75066</t>
  </si>
  <si>
    <t>10562</t>
  </si>
  <si>
    <t>Health &amp; Wellness Assc Dr</t>
  </si>
  <si>
    <t>75075</t>
  </si>
  <si>
    <t>75111</t>
  </si>
  <si>
    <t>60021</t>
  </si>
  <si>
    <t>10502</t>
  </si>
  <si>
    <t>10504</t>
  </si>
  <si>
    <t>10506</t>
  </si>
  <si>
    <t>10572</t>
  </si>
  <si>
    <t>Head Teacher</t>
  </si>
  <si>
    <t>10181</t>
  </si>
  <si>
    <t>10190</t>
  </si>
  <si>
    <t>10195</t>
  </si>
  <si>
    <t>40207</t>
  </si>
  <si>
    <t>10250</t>
  </si>
  <si>
    <t>40330</t>
  </si>
  <si>
    <t>10381</t>
  </si>
  <si>
    <t>40124</t>
  </si>
  <si>
    <t>40140</t>
  </si>
  <si>
    <t>40061</t>
  </si>
  <si>
    <t>10405</t>
  </si>
  <si>
    <t>40230</t>
  </si>
  <si>
    <t>60023</t>
  </si>
  <si>
    <t>40203</t>
  </si>
  <si>
    <t>40204</t>
  </si>
  <si>
    <t>60195</t>
  </si>
  <si>
    <t>40128</t>
  </si>
  <si>
    <t>60198</t>
  </si>
  <si>
    <t>60199</t>
  </si>
  <si>
    <t>40118</t>
  </si>
  <si>
    <t>60200</t>
  </si>
  <si>
    <t>40117</t>
  </si>
  <si>
    <t>65040</t>
  </si>
  <si>
    <t>40300</t>
  </si>
  <si>
    <t>40301</t>
  </si>
  <si>
    <t>40305</t>
  </si>
  <si>
    <t>40308</t>
  </si>
  <si>
    <t>40309</t>
  </si>
  <si>
    <t>75037</t>
  </si>
  <si>
    <t>40063</t>
  </si>
  <si>
    <t>40086</t>
  </si>
  <si>
    <t>75065</t>
  </si>
  <si>
    <t>40060</t>
  </si>
  <si>
    <t>75070</t>
  </si>
  <si>
    <t>40082</t>
  </si>
  <si>
    <t>75126</t>
  </si>
  <si>
    <t>Ofc Students w/ Disabilities</t>
  </si>
  <si>
    <t>40084</t>
  </si>
  <si>
    <t>40180</t>
  </si>
  <si>
    <t>40181</t>
  </si>
  <si>
    <t>80101</t>
  </si>
  <si>
    <t>40133</t>
  </si>
  <si>
    <t>40143</t>
  </si>
  <si>
    <t>80109</t>
  </si>
  <si>
    <t>40200</t>
  </si>
  <si>
    <t>40212</t>
  </si>
  <si>
    <t>40214</t>
  </si>
  <si>
    <t>80299</t>
  </si>
  <si>
    <t>40042</t>
  </si>
  <si>
    <t>Sheet3.Division</t>
  </si>
  <si>
    <t>8004599999</t>
  </si>
  <si>
    <t>8004540180</t>
  </si>
  <si>
    <t>7501210570</t>
  </si>
  <si>
    <t>7506010341</t>
  </si>
  <si>
    <t>7506010545</t>
  </si>
  <si>
    <t>7506010546</t>
  </si>
  <si>
    <t>7506099999</t>
  </si>
  <si>
    <t>6002110502</t>
  </si>
  <si>
    <t>6002110504</t>
  </si>
  <si>
    <t>6002110506</t>
  </si>
  <si>
    <t>6002110572</t>
  </si>
  <si>
    <t>1019540207</t>
  </si>
  <si>
    <t>1038140124</t>
  </si>
  <si>
    <t>1038140140</t>
  </si>
  <si>
    <t>6019540128</t>
  </si>
  <si>
    <t>7506210119</t>
  </si>
  <si>
    <t>7506210546</t>
  </si>
  <si>
    <t>7506210557</t>
  </si>
  <si>
    <t>8010140133</t>
  </si>
  <si>
    <t>8010140143</t>
  </si>
  <si>
    <t>7506610546</t>
  </si>
  <si>
    <t>7506610562</t>
  </si>
  <si>
    <t>1025040330</t>
  </si>
  <si>
    <t>1040540230</t>
  </si>
  <si>
    <t>7511199999</t>
  </si>
  <si>
    <t>8029940042</t>
  </si>
  <si>
    <t>1039340061</t>
  </si>
  <si>
    <t>7503740063</t>
  </si>
  <si>
    <t>7506540060</t>
  </si>
  <si>
    <t>7505640086</t>
  </si>
  <si>
    <t>7507040082</t>
  </si>
  <si>
    <t>7512640084</t>
  </si>
  <si>
    <t>6002340203</t>
  </si>
  <si>
    <t>6002340204</t>
  </si>
  <si>
    <t>8010940200</t>
  </si>
  <si>
    <t>8010940212</t>
  </si>
  <si>
    <t>8010940214</t>
  </si>
  <si>
    <t>6019940118</t>
  </si>
  <si>
    <t>6020040117</t>
  </si>
  <si>
    <t>6504040300</t>
  </si>
  <si>
    <t>6504040301</t>
  </si>
  <si>
    <t>6504040305</t>
  </si>
  <si>
    <t>6504040308</t>
  </si>
  <si>
    <t>6504040309</t>
  </si>
  <si>
    <t>Dept&amp;Prgrm</t>
  </si>
  <si>
    <t>Account Descr (Div&amp;PrgrmD&amp;PrgrmC)</t>
  </si>
  <si>
    <t>75046</t>
  </si>
  <si>
    <t>7504699999</t>
  </si>
  <si>
    <t>Budget/exp account</t>
  </si>
  <si>
    <t>Account Descr</t>
  </si>
  <si>
    <t>Dept Descr</t>
  </si>
  <si>
    <t>Program Descr</t>
  </si>
  <si>
    <t>Rollup</t>
  </si>
  <si>
    <t>Budget Account</t>
  </si>
  <si>
    <t>PS/OTPS</t>
  </si>
  <si>
    <t>80000</t>
  </si>
  <si>
    <t>Expense</t>
  </si>
  <si>
    <t>12</t>
  </si>
  <si>
    <t>355</t>
  </si>
  <si>
    <t>9999</t>
  </si>
  <si>
    <t>40282</t>
  </si>
  <si>
    <t>201500</t>
  </si>
  <si>
    <t>Y</t>
  </si>
  <si>
    <t>8004540282</t>
  </si>
  <si>
    <t>VPAF40282Exchange Account</t>
  </si>
  <si>
    <t>450</t>
  </si>
  <si>
    <t>10005</t>
  </si>
  <si>
    <t>Accounting</t>
  </si>
  <si>
    <t>100</t>
  </si>
  <si>
    <t>202500</t>
  </si>
  <si>
    <t>1000540143</t>
  </si>
  <si>
    <t>ZSB40143SWUFE 3+1 - Chengdu China</t>
  </si>
  <si>
    <t>40311</t>
  </si>
  <si>
    <t>ZSB Exe-Prog Funded Act.</t>
  </si>
  <si>
    <t>302500</t>
  </si>
  <si>
    <t>1000540311</t>
  </si>
  <si>
    <t>ZSB40311ZSB Exe-Prog Funded Act.</t>
  </si>
  <si>
    <t>40312</t>
  </si>
  <si>
    <t>ZSB Glob-Prog Funded Act.</t>
  </si>
  <si>
    <t>1000540312</t>
  </si>
  <si>
    <t>ZSB40312ZSB Glob-Prog Funded Act.</t>
  </si>
  <si>
    <t>80048</t>
  </si>
  <si>
    <t>Facility Maintenance Operation</t>
  </si>
  <si>
    <t>400</t>
  </si>
  <si>
    <t>8004840042</t>
  </si>
  <si>
    <t>VPAF40042Administrative Management</t>
  </si>
  <si>
    <t>10060</t>
  </si>
  <si>
    <t>Communications</t>
  </si>
  <si>
    <t>203000</t>
  </si>
  <si>
    <t>1006040212</t>
  </si>
  <si>
    <t>WSAS40212SWUFE - WSAS</t>
  </si>
  <si>
    <t>70054</t>
  </si>
  <si>
    <t>251</t>
  </si>
  <si>
    <t>40252</t>
  </si>
  <si>
    <t>204000</t>
  </si>
  <si>
    <t>7005440252</t>
  </si>
  <si>
    <t>40253</t>
  </si>
  <si>
    <t>7005440253</t>
  </si>
  <si>
    <t>40254</t>
  </si>
  <si>
    <t>7005440254</t>
  </si>
  <si>
    <t>10088</t>
  </si>
  <si>
    <t>Economics</t>
  </si>
  <si>
    <t>40100</t>
  </si>
  <si>
    <t>1008840100</t>
  </si>
  <si>
    <t>ZSB40100Economics Dept.-Microstructure</t>
  </si>
  <si>
    <t>1008840143</t>
  </si>
  <si>
    <t>1008840311</t>
  </si>
  <si>
    <t>40340</t>
  </si>
  <si>
    <t>Global Graduate Programs</t>
  </si>
  <si>
    <t>1008840340</t>
  </si>
  <si>
    <t>ZSB40340Global Graduate Programs</t>
  </si>
  <si>
    <t>WSAS40207Master Financial Engineering</t>
  </si>
  <si>
    <t>10105</t>
  </si>
  <si>
    <t>English Language/Literature</t>
  </si>
  <si>
    <t>1010540212</t>
  </si>
  <si>
    <t>ENG 2100 Readers</t>
  </si>
  <si>
    <t>1010540214</t>
  </si>
  <si>
    <t>WSAS40214ENG 2100 Readers</t>
  </si>
  <si>
    <t>10221</t>
  </si>
  <si>
    <t>Philosophy</t>
  </si>
  <si>
    <t>1022140212</t>
  </si>
  <si>
    <t>10115</t>
  </si>
  <si>
    <t>40206</t>
  </si>
  <si>
    <t>1011540206</t>
  </si>
  <si>
    <t>WSAS40206Fine &amp; Prfrmg Arts Ticket Incm</t>
  </si>
  <si>
    <t>1011540212</t>
  </si>
  <si>
    <t>ZSB40124RZicklin Center Corp Integrity</t>
  </si>
  <si>
    <t>40129</t>
  </si>
  <si>
    <t>1038140129</t>
  </si>
  <si>
    <t>ZSB40129Schwartz Faculty Activity</t>
  </si>
  <si>
    <t>ZSB40140Non-Exe/Global Marketing Expns</t>
  </si>
  <si>
    <t>1038140143</t>
  </si>
  <si>
    <t>40153</t>
  </si>
  <si>
    <t>Online Business School Program</t>
  </si>
  <si>
    <t>1038140153</t>
  </si>
  <si>
    <t>ZSB40153Online Business School Program</t>
  </si>
  <si>
    <t>1038140311</t>
  </si>
  <si>
    <t>1038140312</t>
  </si>
  <si>
    <t>1038140340</t>
  </si>
  <si>
    <t>300</t>
  </si>
  <si>
    <t>ZSB40128Newman Real Estate Institute</t>
  </si>
  <si>
    <t>6019540311</t>
  </si>
  <si>
    <t>6019540312</t>
  </si>
  <si>
    <t>1018140143</t>
  </si>
  <si>
    <t>1018140311</t>
  </si>
  <si>
    <t>1018140312</t>
  </si>
  <si>
    <t>40106</t>
  </si>
  <si>
    <t>1019040106</t>
  </si>
  <si>
    <t>ZSB40106Sigma Iota Epsilon</t>
  </si>
  <si>
    <t>1019040143</t>
  </si>
  <si>
    <t>1019040311</t>
  </si>
  <si>
    <t>1019040312</t>
  </si>
  <si>
    <t>303500</t>
  </si>
  <si>
    <t>MSPIA40330Executive MPA</t>
  </si>
  <si>
    <t>203500</t>
  </si>
  <si>
    <t>MSPIA40230Dean Marxe School</t>
  </si>
  <si>
    <t>10192</t>
  </si>
  <si>
    <t>Marketing</t>
  </si>
  <si>
    <t>1019240143</t>
  </si>
  <si>
    <t>1019240311</t>
  </si>
  <si>
    <t>1019240312</t>
  </si>
  <si>
    <t>80002</t>
  </si>
  <si>
    <t>Accounting Operations</t>
  </si>
  <si>
    <t>40041</t>
  </si>
  <si>
    <t>8000240041</t>
  </si>
  <si>
    <t>VPAF40041Controller's Office</t>
  </si>
  <si>
    <t>8000240282</t>
  </si>
  <si>
    <t>202001</t>
  </si>
  <si>
    <t>VPEM40061Academic Support Services</t>
  </si>
  <si>
    <t>10256</t>
  </si>
  <si>
    <t>Real Estate</t>
  </si>
  <si>
    <t>1025640143</t>
  </si>
  <si>
    <t>1025640311</t>
  </si>
  <si>
    <t>1025640312</t>
  </si>
  <si>
    <t>VPEM40063SWUFE--EM Support Services</t>
  </si>
  <si>
    <t>VPEM40060Pell Admin/Enrollment Services</t>
  </si>
  <si>
    <t>10291</t>
  </si>
  <si>
    <t>Statistics</t>
  </si>
  <si>
    <t>1029140143</t>
  </si>
  <si>
    <t>1029140311</t>
  </si>
  <si>
    <t>1029140312</t>
  </si>
  <si>
    <t>40081</t>
  </si>
  <si>
    <t>202000</t>
  </si>
  <si>
    <t>7501240081</t>
  </si>
  <si>
    <t>VPSA40081Athletic Swimming Program</t>
  </si>
  <si>
    <t>40083</t>
  </si>
  <si>
    <t>7501240083</t>
  </si>
  <si>
    <t>VPSA40083Athletics &amp; Recreation Complex</t>
  </si>
  <si>
    <t>VPSA40086Student Affairs Division</t>
  </si>
  <si>
    <t>40003</t>
  </si>
  <si>
    <t>200300</t>
  </si>
  <si>
    <t>7506040003</t>
  </si>
  <si>
    <t>VPSA40003Administrative Overhead</t>
  </si>
  <si>
    <t>40085</t>
  </si>
  <si>
    <t>7506040085</t>
  </si>
  <si>
    <t>VPSA40085Student Life</t>
  </si>
  <si>
    <t>10351</t>
  </si>
  <si>
    <t>Business PhD Program</t>
  </si>
  <si>
    <t>1035140133</t>
  </si>
  <si>
    <t>VPSA40084Students w/ Disabilities Srvcs</t>
  </si>
  <si>
    <t>200</t>
  </si>
  <si>
    <t>WSAS40203Baruch Performing Arts Center</t>
  </si>
  <si>
    <t>WSAS40204BPAC Ticket Income</t>
  </si>
  <si>
    <t>40213</t>
  </si>
  <si>
    <t>6002340213</t>
  </si>
  <si>
    <t>WSAS40213Concessions/Merchandise Income</t>
  </si>
  <si>
    <t>65009</t>
  </si>
  <si>
    <t>Art Gallery</t>
  </si>
  <si>
    <t>40210</t>
  </si>
  <si>
    <t>6500940210</t>
  </si>
  <si>
    <t>WSAS40210Mishkin Art Gallery</t>
  </si>
  <si>
    <t>75073</t>
  </si>
  <si>
    <t>40211</t>
  </si>
  <si>
    <t>7507340211</t>
  </si>
  <si>
    <t>WSAS40211Graduate Career Service WSAS</t>
  </si>
  <si>
    <t>10471</t>
  </si>
  <si>
    <t>Entrepreneurship &amp; Innovation</t>
  </si>
  <si>
    <t>1047140143</t>
  </si>
  <si>
    <t>1047140311</t>
  </si>
  <si>
    <t>1047140312</t>
  </si>
  <si>
    <t>6019840312</t>
  </si>
  <si>
    <t>ZSB40118Subotnick Center</t>
  </si>
  <si>
    <t>6019940311</t>
  </si>
  <si>
    <t>6019940312</t>
  </si>
  <si>
    <t>ZSB40117Weissman Center Intntnl Prgrm</t>
  </si>
  <si>
    <t>6020040143</t>
  </si>
  <si>
    <t>6020040312</t>
  </si>
  <si>
    <t>ZSB40300Executive MBA</t>
  </si>
  <si>
    <t>ZSB40301Executive MS Finance</t>
  </si>
  <si>
    <t>Executive Business DBA</t>
  </si>
  <si>
    <t>ZSB40305Executive Business DBA</t>
  </si>
  <si>
    <t>ZSB40308Executive MS HR Management</t>
  </si>
  <si>
    <t>ZSB40309Exe MBA Healthcare Admin</t>
  </si>
  <si>
    <t>6504040311</t>
  </si>
  <si>
    <t>6504040312</t>
  </si>
  <si>
    <t>60074</t>
  </si>
  <si>
    <t>Center, Student Entrprneurship</t>
  </si>
  <si>
    <t>6007440311</t>
  </si>
  <si>
    <t>6007440312</t>
  </si>
  <si>
    <t>75018</t>
  </si>
  <si>
    <t>40127</t>
  </si>
  <si>
    <t>7501840127</t>
  </si>
  <si>
    <t>ZSB40127Graduate Programs</t>
  </si>
  <si>
    <t>7501840311</t>
  </si>
  <si>
    <t>7501840312</t>
  </si>
  <si>
    <t>70062</t>
  </si>
  <si>
    <t>Office for Teaching &amp; Learning</t>
  </si>
  <si>
    <t>40022</t>
  </si>
  <si>
    <t>201000</t>
  </si>
  <si>
    <t>7006240022</t>
  </si>
  <si>
    <t>Acad Aff40022Schwartz Communication Inst.</t>
  </si>
  <si>
    <t>80037</t>
  </si>
  <si>
    <t>Budget and Planning Operations</t>
  </si>
  <si>
    <t>8003740042</t>
  </si>
  <si>
    <t>75023</t>
  </si>
  <si>
    <t>Counseling-Academic</t>
  </si>
  <si>
    <t>40110</t>
  </si>
  <si>
    <t>7502340110</t>
  </si>
  <si>
    <t>ZSB40110Dean's Honors Ceremony</t>
  </si>
  <si>
    <t>7502340143</t>
  </si>
  <si>
    <t>7502340311</t>
  </si>
  <si>
    <t>7502340312</t>
  </si>
  <si>
    <t>75055</t>
  </si>
  <si>
    <t>Student Affairs Administration</t>
  </si>
  <si>
    <t>7505540127</t>
  </si>
  <si>
    <t>7505540311</t>
  </si>
  <si>
    <t>7505540312</t>
  </si>
  <si>
    <t>80049</t>
  </si>
  <si>
    <t>Campus Planning &amp; Operations</t>
  </si>
  <si>
    <t>40040</t>
  </si>
  <si>
    <t>8004940040</t>
  </si>
  <si>
    <t>VPAF40040Conference Center</t>
  </si>
  <si>
    <t>80069</t>
  </si>
  <si>
    <t>College Relations Operations</t>
  </si>
  <si>
    <t>350</t>
  </si>
  <si>
    <t>40012</t>
  </si>
  <si>
    <t>200800</t>
  </si>
  <si>
    <t>8006940012</t>
  </si>
  <si>
    <t>VPCA40012Alumni Events</t>
  </si>
  <si>
    <t>40014</t>
  </si>
  <si>
    <t>8006940014</t>
  </si>
  <si>
    <t>VPCA40014Real Estate Club</t>
  </si>
  <si>
    <t>80073</t>
  </si>
  <si>
    <t>Computer Center Operations</t>
  </si>
  <si>
    <t>40255</t>
  </si>
  <si>
    <t>204500</t>
  </si>
  <si>
    <t>VP for Information Services</t>
  </si>
  <si>
    <t>8007340255</t>
  </si>
  <si>
    <t>VPISD40255BCTC Media Support</t>
  </si>
  <si>
    <t>40256</t>
  </si>
  <si>
    <t>8007340256</t>
  </si>
  <si>
    <t>VPISD40256BCTC Hardware Replacement</t>
  </si>
  <si>
    <t>8010140127</t>
  </si>
  <si>
    <t>ZSB40133SWUFE PhD Program</t>
  </si>
  <si>
    <t>8010140311</t>
  </si>
  <si>
    <t>8010140312</t>
  </si>
  <si>
    <t>WSAS40200Dean Weissman School</t>
  </si>
  <si>
    <t>80149</t>
  </si>
  <si>
    <t>Facilities Planning Operations</t>
  </si>
  <si>
    <t>8014940042</t>
  </si>
  <si>
    <t>80174</t>
  </si>
  <si>
    <t>Human Resources Operations</t>
  </si>
  <si>
    <t>8017440042</t>
  </si>
  <si>
    <t>80199</t>
  </si>
  <si>
    <t>40004</t>
  </si>
  <si>
    <t>8019940004</t>
  </si>
  <si>
    <t>80250</t>
  </si>
  <si>
    <t>250</t>
  </si>
  <si>
    <t>40005</t>
  </si>
  <si>
    <t>CUNY Additional Resources</t>
  </si>
  <si>
    <t>8025040005</t>
  </si>
  <si>
    <t>President40005CUNY Additional Resources</t>
  </si>
  <si>
    <t>8025040003</t>
  </si>
  <si>
    <t>President40003Administrative Overhead</t>
  </si>
  <si>
    <t>80259</t>
  </si>
  <si>
    <t>Provost Operations</t>
  </si>
  <si>
    <t>40021</t>
  </si>
  <si>
    <t>8025940021</t>
  </si>
  <si>
    <t>Acad Aff40021Provost</t>
  </si>
  <si>
    <t>80264</t>
  </si>
  <si>
    <t>Purchasing</t>
  </si>
  <si>
    <t>8026440042</t>
  </si>
  <si>
    <t>80274</t>
  </si>
  <si>
    <t>Security Operations</t>
  </si>
  <si>
    <t>8027440042</t>
  </si>
  <si>
    <t>22</t>
  </si>
  <si>
    <t>1010</t>
  </si>
  <si>
    <t>209000</t>
  </si>
  <si>
    <t>ZSB40180Endowment Funds 3</t>
  </si>
  <si>
    <t>10245</t>
  </si>
  <si>
    <t>Psychology</t>
  </si>
  <si>
    <t>1024540180</t>
  </si>
  <si>
    <t>WSAS40180Endowment Funds 3</t>
  </si>
  <si>
    <t>1038140180</t>
  </si>
  <si>
    <t>1038140181</t>
  </si>
  <si>
    <t>ZSB40181Endowment Funds 4</t>
  </si>
  <si>
    <t>1040540180</t>
  </si>
  <si>
    <t>MSPIA40180Endowment Funds 3</t>
  </si>
  <si>
    <t>7005440180</t>
  </si>
  <si>
    <t>VPISD40180Endowment Funds 3</t>
  </si>
  <si>
    <t>75001</t>
  </si>
  <si>
    <t>Academic Advisement</t>
  </si>
  <si>
    <t>7500140180</t>
  </si>
  <si>
    <t>VPEM40180Endowment Funds 3</t>
  </si>
  <si>
    <t>75002</t>
  </si>
  <si>
    <t>Admissions Services</t>
  </si>
  <si>
    <t>7500240180</t>
  </si>
  <si>
    <t>7501240180</t>
  </si>
  <si>
    <t>VPSA40180Endowment Funds 3</t>
  </si>
  <si>
    <t>7501840180</t>
  </si>
  <si>
    <t>7503740180</t>
  </si>
  <si>
    <t>7506040180</t>
  </si>
  <si>
    <t>7506540180</t>
  </si>
  <si>
    <t>75078</t>
  </si>
  <si>
    <t>Testing and Evaluation</t>
  </si>
  <si>
    <t>7507840180</t>
  </si>
  <si>
    <t>8000240180</t>
  </si>
  <si>
    <t>VPAF40180Endowment Funds 3</t>
  </si>
  <si>
    <t>80042</t>
  </si>
  <si>
    <t>Bursar Operations</t>
  </si>
  <si>
    <t>8004240180</t>
  </si>
  <si>
    <t>8007340180</t>
  </si>
  <si>
    <t>8010940180</t>
  </si>
  <si>
    <t>8025040180</t>
  </si>
  <si>
    <t>President40180Endowment Funds 3</t>
  </si>
  <si>
    <t>80268</t>
  </si>
  <si>
    <t>Registrar</t>
  </si>
  <si>
    <t>8026840180</t>
  </si>
  <si>
    <t>80050</t>
  </si>
  <si>
    <t>Non Personal Service</t>
  </si>
  <si>
    <t>999999</t>
  </si>
  <si>
    <t>10127</t>
  </si>
  <si>
    <t>500001</t>
  </si>
  <si>
    <t>7506010127</t>
  </si>
  <si>
    <t>VPSA10127Commencement Ceremony</t>
  </si>
  <si>
    <t>10294</t>
  </si>
  <si>
    <t>500000</t>
  </si>
  <si>
    <t>8004510294</t>
  </si>
  <si>
    <t>VPAF10294Legal Services</t>
  </si>
  <si>
    <t>10510</t>
  </si>
  <si>
    <t>8004510510</t>
  </si>
  <si>
    <t>VPAF10510Fringe Benefits</t>
  </si>
  <si>
    <t>10527</t>
  </si>
  <si>
    <t>8004510527</t>
  </si>
  <si>
    <t>VPAF10527Insurance</t>
  </si>
  <si>
    <t>10528</t>
  </si>
  <si>
    <t>8004510528</t>
  </si>
  <si>
    <t>VPAF10528Miscellaneous</t>
  </si>
  <si>
    <t>10529</t>
  </si>
  <si>
    <t>8004510529</t>
  </si>
  <si>
    <t>VPAF10529Office Supplies</t>
  </si>
  <si>
    <t>10530</t>
  </si>
  <si>
    <t>8004510530</t>
  </si>
  <si>
    <t>VPAF10530Postage</t>
  </si>
  <si>
    <t>10531</t>
  </si>
  <si>
    <t>8004510531</t>
  </si>
  <si>
    <t>VPAF10531Professional Fees-Auditing</t>
  </si>
  <si>
    <t>10542</t>
  </si>
  <si>
    <t>8004510542</t>
  </si>
  <si>
    <t>VPAF10542Payroll Service</t>
  </si>
  <si>
    <t>80001</t>
  </si>
  <si>
    <t>VPAF99999PC not applicable</t>
  </si>
  <si>
    <t>10034</t>
  </si>
  <si>
    <t>400001</t>
  </si>
  <si>
    <t>7501210034</t>
  </si>
  <si>
    <t>VPSA10034ATH-Athletic Office</t>
  </si>
  <si>
    <t>10040</t>
  </si>
  <si>
    <t>Athletic Trainer</t>
  </si>
  <si>
    <t>7501210040</t>
  </si>
  <si>
    <t>VPSA10040Athletic Trainer</t>
  </si>
  <si>
    <t>10051</t>
  </si>
  <si>
    <t>7501210051</t>
  </si>
  <si>
    <t>VPSA10051ATH-Recreation/Intramurals</t>
  </si>
  <si>
    <t>10417</t>
  </si>
  <si>
    <t>Student Aides</t>
  </si>
  <si>
    <t>7501210417</t>
  </si>
  <si>
    <t>VPSA10417Student Aides</t>
  </si>
  <si>
    <t>7501210510</t>
  </si>
  <si>
    <t>VPSA10510Fringe Benefits</t>
  </si>
  <si>
    <t>10521</t>
  </si>
  <si>
    <t>7501210521</t>
  </si>
  <si>
    <t>VPSA10521Accounting Unit Support</t>
  </si>
  <si>
    <t>7501210527</t>
  </si>
  <si>
    <t>VPSA10527Insurance</t>
  </si>
  <si>
    <t>7501210531</t>
  </si>
  <si>
    <t>VPSA10531Professional Fees-Auditing</t>
  </si>
  <si>
    <t>10535</t>
  </si>
  <si>
    <t>7501210535</t>
  </si>
  <si>
    <t>VPSA10535Photography</t>
  </si>
  <si>
    <t>10541</t>
  </si>
  <si>
    <t>7501210541</t>
  </si>
  <si>
    <t>VPSA10541Student-Athlete Advisory Comm</t>
  </si>
  <si>
    <t>10566</t>
  </si>
  <si>
    <t>Intercollegiate Teams</t>
  </si>
  <si>
    <t>7501210566</t>
  </si>
  <si>
    <t>VPSA10566Intercollegiate Teams</t>
  </si>
  <si>
    <t>VPSA10570Coaching Salaries</t>
  </si>
  <si>
    <t>7501240003</t>
  </si>
  <si>
    <t>7504610521</t>
  </si>
  <si>
    <t>7504610531</t>
  </si>
  <si>
    <t>7504640003</t>
  </si>
  <si>
    <t>400058</t>
  </si>
  <si>
    <t>VPSA99999PC not applicable</t>
  </si>
  <si>
    <t>75050</t>
  </si>
  <si>
    <t>7505010521</t>
  </si>
  <si>
    <t>7505010531</t>
  </si>
  <si>
    <t>7505040003</t>
  </si>
  <si>
    <t>400051</t>
  </si>
  <si>
    <t>7505099999</t>
  </si>
  <si>
    <t>400052</t>
  </si>
  <si>
    <t>400053</t>
  </si>
  <si>
    <t>400056</t>
  </si>
  <si>
    <t>400057</t>
  </si>
  <si>
    <t>Grad MIA Club</t>
  </si>
  <si>
    <t>400113</t>
  </si>
  <si>
    <t>400114</t>
  </si>
  <si>
    <t>400115</t>
  </si>
  <si>
    <t>Grad Zicklin Finance Club</t>
  </si>
  <si>
    <t>400117</t>
  </si>
  <si>
    <t>400122</t>
  </si>
  <si>
    <t>400141</t>
  </si>
  <si>
    <t>MBA Club</t>
  </si>
  <si>
    <t>400185</t>
  </si>
  <si>
    <t>BusinesStrategy&amp;ConsultingClub</t>
  </si>
  <si>
    <t>400186</t>
  </si>
  <si>
    <t>Zicklin Film Club</t>
  </si>
  <si>
    <t>400187</t>
  </si>
  <si>
    <t>Mental Health Club</t>
  </si>
  <si>
    <t>400004</t>
  </si>
  <si>
    <t>400005</t>
  </si>
  <si>
    <t>400007</t>
  </si>
  <si>
    <t>400012</t>
  </si>
  <si>
    <t>400014</t>
  </si>
  <si>
    <t>400017</t>
  </si>
  <si>
    <t>400018</t>
  </si>
  <si>
    <t>400019</t>
  </si>
  <si>
    <t>400020</t>
  </si>
  <si>
    <t>400023</t>
  </si>
  <si>
    <t>400025</t>
  </si>
  <si>
    <t>400028</t>
  </si>
  <si>
    <t>400033</t>
  </si>
  <si>
    <t>400034</t>
  </si>
  <si>
    <t>400037</t>
  </si>
  <si>
    <t>400042</t>
  </si>
  <si>
    <t>400045</t>
  </si>
  <si>
    <t>400060</t>
  </si>
  <si>
    <t>400061</t>
  </si>
  <si>
    <t>400064</t>
  </si>
  <si>
    <t>400066</t>
  </si>
  <si>
    <t>400067</t>
  </si>
  <si>
    <t>400070</t>
  </si>
  <si>
    <t>400072</t>
  </si>
  <si>
    <t>400073</t>
  </si>
  <si>
    <t>400074</t>
  </si>
  <si>
    <t>400075</t>
  </si>
  <si>
    <t>400076</t>
  </si>
  <si>
    <t>400080</t>
  </si>
  <si>
    <t>400090</t>
  </si>
  <si>
    <t>400094</t>
  </si>
  <si>
    <t>400098</t>
  </si>
  <si>
    <t>400099</t>
  </si>
  <si>
    <t>400100</t>
  </si>
  <si>
    <t>400101</t>
  </si>
  <si>
    <t>400102</t>
  </si>
  <si>
    <t>400104</t>
  </si>
  <si>
    <t>400107</t>
  </si>
  <si>
    <t>400108</t>
  </si>
  <si>
    <t>400109</t>
  </si>
  <si>
    <t>400110</t>
  </si>
  <si>
    <t>400116</t>
  </si>
  <si>
    <t>400136</t>
  </si>
  <si>
    <t>400142</t>
  </si>
  <si>
    <t>Books and Beyond</t>
  </si>
  <si>
    <t>400151</t>
  </si>
  <si>
    <t>Baruch Business Brigades</t>
  </si>
  <si>
    <t>75053</t>
  </si>
  <si>
    <t>7505310521</t>
  </si>
  <si>
    <t>7505310531</t>
  </si>
  <si>
    <t>7505340003</t>
  </si>
  <si>
    <t>400082</t>
  </si>
  <si>
    <t>7505399999</t>
  </si>
  <si>
    <t>75054</t>
  </si>
  <si>
    <t>7505410521</t>
  </si>
  <si>
    <t>7505410531</t>
  </si>
  <si>
    <t>7505440003</t>
  </si>
  <si>
    <t>331124</t>
  </si>
  <si>
    <t>Student Veterans of America</t>
  </si>
  <si>
    <t>7505499999</t>
  </si>
  <si>
    <t>400002</t>
  </si>
  <si>
    <t>400010</t>
  </si>
  <si>
    <t>400015</t>
  </si>
  <si>
    <t>400022</t>
  </si>
  <si>
    <t>400024</t>
  </si>
  <si>
    <t>400031</t>
  </si>
  <si>
    <t>400035</t>
  </si>
  <si>
    <t>400036</t>
  </si>
  <si>
    <t>400039</t>
  </si>
  <si>
    <t>Ecuadorian Club</t>
  </si>
  <si>
    <t>400041</t>
  </si>
  <si>
    <t>400044</t>
  </si>
  <si>
    <t>400065</t>
  </si>
  <si>
    <t>400081</t>
  </si>
  <si>
    <t>400084</t>
  </si>
  <si>
    <t>400085</t>
  </si>
  <si>
    <t>400093</t>
  </si>
  <si>
    <t>400106</t>
  </si>
  <si>
    <t>400112</t>
  </si>
  <si>
    <t>400118</t>
  </si>
  <si>
    <t>400119</t>
  </si>
  <si>
    <t>400120</t>
  </si>
  <si>
    <t>400123</t>
  </si>
  <si>
    <t>400145</t>
  </si>
  <si>
    <t>Mexiculture</t>
  </si>
  <si>
    <t>400147</t>
  </si>
  <si>
    <t>Uzbek Student Assoc.</t>
  </si>
  <si>
    <t>400148</t>
  </si>
  <si>
    <t>Women improve Next Gen success</t>
  </si>
  <si>
    <t>400149</t>
  </si>
  <si>
    <t>Consult Your Community</t>
  </si>
  <si>
    <t>400150</t>
  </si>
  <si>
    <t>SOON Movement</t>
  </si>
  <si>
    <t>400153</t>
  </si>
  <si>
    <t>Checkmate Baruch</t>
  </si>
  <si>
    <t>400155</t>
  </si>
  <si>
    <t>Fan Society at Baruch</t>
  </si>
  <si>
    <t>400156</t>
  </si>
  <si>
    <t>GoodEducational&amp;TastySnacks</t>
  </si>
  <si>
    <t>400157</t>
  </si>
  <si>
    <t>MiddleEastern&amp;NorthAfricanSoci</t>
  </si>
  <si>
    <t>400158</t>
  </si>
  <si>
    <t>New Media Arts Club</t>
  </si>
  <si>
    <t>400159</t>
  </si>
  <si>
    <t>Operations Management Club</t>
  </si>
  <si>
    <t>400162</t>
  </si>
  <si>
    <t>Color Stack</t>
  </si>
  <si>
    <t>400163</t>
  </si>
  <si>
    <t>Dreamers at Baruch</t>
  </si>
  <si>
    <t>400164</t>
  </si>
  <si>
    <t>Undergraduate Law Review</t>
  </si>
  <si>
    <t>400167</t>
  </si>
  <si>
    <t>Public Affairs Society</t>
  </si>
  <si>
    <t>400169</t>
  </si>
  <si>
    <t>Puerto Rican Student Society</t>
  </si>
  <si>
    <t>400170</t>
  </si>
  <si>
    <t>Ukrainian Association</t>
  </si>
  <si>
    <t>400171</t>
  </si>
  <si>
    <t>YoungDemocSocialistsOfAmerica</t>
  </si>
  <si>
    <t>400172</t>
  </si>
  <si>
    <t>Helping Hands</t>
  </si>
  <si>
    <t>400174</t>
  </si>
  <si>
    <t>Theater Club</t>
  </si>
  <si>
    <t>400175</t>
  </si>
  <si>
    <t>PubliRelatStudSocietyofAmerica</t>
  </si>
  <si>
    <t>400176</t>
  </si>
  <si>
    <t>Baruch Newman Catholic Club</t>
  </si>
  <si>
    <t>400177</t>
  </si>
  <si>
    <t>BaruchLegalBrigades</t>
  </si>
  <si>
    <t>400179</t>
  </si>
  <si>
    <t>International Business Club</t>
  </si>
  <si>
    <t>400181</t>
  </si>
  <si>
    <t>MachineLearnandDataScienceClub</t>
  </si>
  <si>
    <t>400182</t>
  </si>
  <si>
    <t>PolishCultureAssociationClub</t>
  </si>
  <si>
    <t>400184</t>
  </si>
  <si>
    <t>BaruAlternativeInvestmentClub</t>
  </si>
  <si>
    <t>VPSA10119Cleaners</t>
  </si>
  <si>
    <t>10292</t>
  </si>
  <si>
    <t>Leadership Development Program</t>
  </si>
  <si>
    <t>7506010292</t>
  </si>
  <si>
    <t>VPSA10292Leadership Development Program</t>
  </si>
  <si>
    <t>VPSA10341Overtime</t>
  </si>
  <si>
    <t>10380</t>
  </si>
  <si>
    <t>SCB-Cultural Events</t>
  </si>
  <si>
    <t>7506010380</t>
  </si>
  <si>
    <t>VPSA10380SCB-Cultural Events</t>
  </si>
  <si>
    <t>10413</t>
  </si>
  <si>
    <t>7506010413</t>
  </si>
  <si>
    <t>VPSA10413Staff Development</t>
  </si>
  <si>
    <t>10422</t>
  </si>
  <si>
    <t>Student Life Equipment</t>
  </si>
  <si>
    <t>7506010422</t>
  </si>
  <si>
    <t>VPSA10422Student Life Equipment</t>
  </si>
  <si>
    <t>7506010510</t>
  </si>
  <si>
    <t>7506010521</t>
  </si>
  <si>
    <t>10524</t>
  </si>
  <si>
    <t>7506010524</t>
  </si>
  <si>
    <t>VPSA10524Equipment</t>
  </si>
  <si>
    <t>10526</t>
  </si>
  <si>
    <t>7506010526</t>
  </si>
  <si>
    <t>VPSA10526Furniture &amp; Fixtures</t>
  </si>
  <si>
    <t>7506010529</t>
  </si>
  <si>
    <t>VPSA10529Office Supplies</t>
  </si>
  <si>
    <t>7506010531</t>
  </si>
  <si>
    <t>VPSA10545Graduate Assistants</t>
  </si>
  <si>
    <t>VPSA10546Student Assistants</t>
  </si>
  <si>
    <t>10574</t>
  </si>
  <si>
    <t>Community Building Event</t>
  </si>
  <si>
    <t>7506010574</t>
  </si>
  <si>
    <t>VPSA10574Community Building Event</t>
  </si>
  <si>
    <t>10575</t>
  </si>
  <si>
    <t>Computer Equipment</t>
  </si>
  <si>
    <t>7506010575</t>
  </si>
  <si>
    <t>VPSA10575Computer Equipment</t>
  </si>
  <si>
    <t>10578</t>
  </si>
  <si>
    <t>General Supplies</t>
  </si>
  <si>
    <t>7506010578</t>
  </si>
  <si>
    <t>VPSA10578General Supplies</t>
  </si>
  <si>
    <t>20401</t>
  </si>
  <si>
    <t>7506020401</t>
  </si>
  <si>
    <t>VPSA20401Maintenance Supplies</t>
  </si>
  <si>
    <t>40154</t>
  </si>
  <si>
    <t>CUNYFirst Specialist</t>
  </si>
  <si>
    <t>7506040154</t>
  </si>
  <si>
    <t>VPSA40154CUNYFirst Specialist</t>
  </si>
  <si>
    <t>7506210510</t>
  </si>
  <si>
    <t>7506210521</t>
  </si>
  <si>
    <t>7506210526</t>
  </si>
  <si>
    <t>7506210527</t>
  </si>
  <si>
    <t>7506210529</t>
  </si>
  <si>
    <t>7506210531</t>
  </si>
  <si>
    <t>10547</t>
  </si>
  <si>
    <t>Information Technology</t>
  </si>
  <si>
    <t>7506210547</t>
  </si>
  <si>
    <t>VPSA10547Information Technology</t>
  </si>
  <si>
    <t>10548</t>
  </si>
  <si>
    <t>Electricity</t>
  </si>
  <si>
    <t>7506210548</t>
  </si>
  <si>
    <t>VPSA10548Electricity</t>
  </si>
  <si>
    <t>10550</t>
  </si>
  <si>
    <t>Elevator Maintenance</t>
  </si>
  <si>
    <t>7506210550</t>
  </si>
  <si>
    <t>VPSA10550Elevator Maintenance</t>
  </si>
  <si>
    <t>10551</t>
  </si>
  <si>
    <t>Maintenance supplies</t>
  </si>
  <si>
    <t>7506210551</t>
  </si>
  <si>
    <t>VPSA10551Maintenance supplies</t>
  </si>
  <si>
    <t>10552</t>
  </si>
  <si>
    <t>7506210552</t>
  </si>
  <si>
    <t>VPSA10552Public Safety</t>
  </si>
  <si>
    <t>10553</t>
  </si>
  <si>
    <t>Skilled Trades</t>
  </si>
  <si>
    <t>7506210553</t>
  </si>
  <si>
    <t>VPSA10553Skilled Trades</t>
  </si>
  <si>
    <t>10555</t>
  </si>
  <si>
    <t>Security Deposits</t>
  </si>
  <si>
    <t>7506210555</t>
  </si>
  <si>
    <t>VPSA10555Security Deposits</t>
  </si>
  <si>
    <t>10556</t>
  </si>
  <si>
    <t>7506210556</t>
  </si>
  <si>
    <t>VPSA10556Miscellaneous</t>
  </si>
  <si>
    <t>VPSA10557Student Life Building Manager</t>
  </si>
  <si>
    <t>7506210574</t>
  </si>
  <si>
    <t>7506240003</t>
  </si>
  <si>
    <t>40344</t>
  </si>
  <si>
    <t>7506240344</t>
  </si>
  <si>
    <t>VPSA40344Lease Payments</t>
  </si>
  <si>
    <t>7506610413</t>
  </si>
  <si>
    <t>7506610510</t>
  </si>
  <si>
    <t>7506610521</t>
  </si>
  <si>
    <t>7506610524</t>
  </si>
  <si>
    <t>7506610526</t>
  </si>
  <si>
    <t>7506610529</t>
  </si>
  <si>
    <t>7506610531</t>
  </si>
  <si>
    <t>10559</t>
  </si>
  <si>
    <t>Cont. Health  Beth Israel</t>
  </si>
  <si>
    <t>7506610559</t>
  </si>
  <si>
    <t>VPSA10559Cont. Health  Beth Israel</t>
  </si>
  <si>
    <t>10560</t>
  </si>
  <si>
    <t>Medical Supplies</t>
  </si>
  <si>
    <t>7506610560</t>
  </si>
  <si>
    <t>VPSA10560Medical Supplies</t>
  </si>
  <si>
    <t>10561</t>
  </si>
  <si>
    <t>Health fair, Wellness Days</t>
  </si>
  <si>
    <t>7506610561</t>
  </si>
  <si>
    <t>VPSA10561Health fair, Wellness Days</t>
  </si>
  <si>
    <t>VPSA10562Health &amp; Wellness Assc Dr</t>
  </si>
  <si>
    <t>10605</t>
  </si>
  <si>
    <t>Psychiatric Nurse Practitioner</t>
  </si>
  <si>
    <t>7506610605</t>
  </si>
  <si>
    <t>VPSA10605Psychiatric Nurse Practitioner</t>
  </si>
  <si>
    <t>7506640003</t>
  </si>
  <si>
    <t>7507510521</t>
  </si>
  <si>
    <t>7507510531</t>
  </si>
  <si>
    <t>20200</t>
  </si>
  <si>
    <t>7507520200</t>
  </si>
  <si>
    <t>VPSA20200Elections</t>
  </si>
  <si>
    <t>7507540003</t>
  </si>
  <si>
    <t>7507599999</t>
  </si>
  <si>
    <t>75110</t>
  </si>
  <si>
    <t>7511010521</t>
  </si>
  <si>
    <t>7511010531</t>
  </si>
  <si>
    <t>7511040003</t>
  </si>
  <si>
    <t>7511110521</t>
  </si>
  <si>
    <t>7511110531</t>
  </si>
  <si>
    <t>7511140003</t>
  </si>
  <si>
    <t>400040</t>
  </si>
  <si>
    <t>400095</t>
  </si>
  <si>
    <t>500</t>
  </si>
  <si>
    <t>10202</t>
  </si>
  <si>
    <t>6002110202</t>
  </si>
  <si>
    <t>VPSA10202Events</t>
  </si>
  <si>
    <t>VPSA10502Head Teacher\Director</t>
  </si>
  <si>
    <t>VPSA10504Assistant Teachers</t>
  </si>
  <si>
    <t>VPSA10506P/T Aides</t>
  </si>
  <si>
    <t>6002110510</t>
  </si>
  <si>
    <t>6002110521</t>
  </si>
  <si>
    <t>10522</t>
  </si>
  <si>
    <t>6002110522</t>
  </si>
  <si>
    <t>VPSA10522Advertising</t>
  </si>
  <si>
    <t>10523</t>
  </si>
  <si>
    <t>6002110523</t>
  </si>
  <si>
    <t>VPSA10523Classroom Supplies &amp; Materials</t>
  </si>
  <si>
    <t>10525</t>
  </si>
  <si>
    <t>6002110525</t>
  </si>
  <si>
    <t>VPSA10525Fees &amp; Permits</t>
  </si>
  <si>
    <t>6002110527</t>
  </si>
  <si>
    <t>6002110528</t>
  </si>
  <si>
    <t>VPSA10528Miscellaneous</t>
  </si>
  <si>
    <t>6002110530</t>
  </si>
  <si>
    <t>VPSA10530Postage</t>
  </si>
  <si>
    <t>6002110531</t>
  </si>
  <si>
    <t>10532</t>
  </si>
  <si>
    <t>6002110532</t>
  </si>
  <si>
    <t>VPSA10532Refreshments</t>
  </si>
  <si>
    <t>10533</t>
  </si>
  <si>
    <t>6002110533</t>
  </si>
  <si>
    <t>VPSA10533Subscriptions/Memberships</t>
  </si>
  <si>
    <t>VPSA10572Head Teacher</t>
  </si>
  <si>
    <t>10579</t>
  </si>
  <si>
    <t>Fire Main. Equip. Contract</t>
  </si>
  <si>
    <t>6002110579</t>
  </si>
  <si>
    <t>VPSA10579Fire Main. Equip. Contract</t>
  </si>
  <si>
    <t>40028</t>
  </si>
  <si>
    <t>6002140028</t>
  </si>
  <si>
    <t>VPSA40028Staff Development</t>
  </si>
  <si>
    <t>400188</t>
  </si>
  <si>
    <t>Cinematic Arts Society</t>
  </si>
  <si>
    <t>10463</t>
  </si>
  <si>
    <t>Wellness Coordinator</t>
  </si>
  <si>
    <t>7506610463</t>
  </si>
  <si>
    <t>VPSA10463Wellness Coordinator</t>
  </si>
  <si>
    <t>1008840133</t>
  </si>
  <si>
    <t>8004240042</t>
  </si>
  <si>
    <t>40064</t>
  </si>
  <si>
    <t>VA Reporting Fee</t>
  </si>
  <si>
    <t>8026840064</t>
  </si>
  <si>
    <t>VPEM40064VA Reporting Fee</t>
  </si>
  <si>
    <t>Library40252Library, Friends of</t>
  </si>
  <si>
    <t>Library40253Library Miscellaneous</t>
  </si>
  <si>
    <t>Library40254Library Corporation</t>
  </si>
  <si>
    <t>Acad Aff40082Career Services</t>
  </si>
  <si>
    <t>President40004Legal Office</t>
  </si>
  <si>
    <t>Library40180Endowment Funds 3</t>
  </si>
  <si>
    <t>Acad Aff40180Endowment Funds 3</t>
  </si>
  <si>
    <t>BU&amp;Div</t>
  </si>
  <si>
    <t>BAR02VPSA</t>
  </si>
  <si>
    <t>BAR02VPAF</t>
  </si>
  <si>
    <t>BAR03VPSA</t>
  </si>
  <si>
    <t>BAR04VPSA</t>
  </si>
  <si>
    <t>BAR55ZSB</t>
  </si>
  <si>
    <t>BAR55WSAS</t>
  </si>
  <si>
    <t>BAR55MSPIA</t>
  </si>
  <si>
    <t>BAR55VPEM</t>
  </si>
  <si>
    <t>BAR55Library</t>
  </si>
  <si>
    <t>BAR55Acad Aff</t>
  </si>
  <si>
    <t>BAR55VPSA</t>
  </si>
  <si>
    <t>BAR55VPAF</t>
  </si>
  <si>
    <t>BAR55VPCA</t>
  </si>
  <si>
    <t>BAR55VPISD</t>
  </si>
  <si>
    <t>BAR55President</t>
  </si>
  <si>
    <t>BAR02VPSA\75060</t>
  </si>
  <si>
    <t>BAR02VPAF\80045</t>
  </si>
  <si>
    <t>BAR03VPSA\75012</t>
  </si>
  <si>
    <t>BAR03VPSA\75046</t>
  </si>
  <si>
    <t>BAR03VPSA\75050</t>
  </si>
  <si>
    <t>BAR03VPSA\75053</t>
  </si>
  <si>
    <t>BAR03VPSA\75054</t>
  </si>
  <si>
    <t>BAR03VPSA\75060</t>
  </si>
  <si>
    <t>BAR03VPSA\75062</t>
  </si>
  <si>
    <t>BAR03VPSA\75066</t>
  </si>
  <si>
    <t>BAR03VPSA\75075</t>
  </si>
  <si>
    <t>BAR03VPSA\75110</t>
  </si>
  <si>
    <t>BAR03VPSA\75111</t>
  </si>
  <si>
    <t>BAR04VPSA\60021</t>
  </si>
  <si>
    <t>BAR55ZSB\10005</t>
  </si>
  <si>
    <t>BAR55WSAS\10060</t>
  </si>
  <si>
    <t>BAR55ZSB\10088</t>
  </si>
  <si>
    <t>BAR55WSAS\10105</t>
  </si>
  <si>
    <t>BAR55WSAS\10115</t>
  </si>
  <si>
    <t>BAR55ZSB\10181</t>
  </si>
  <si>
    <t>BAR55ZSB\10190</t>
  </si>
  <si>
    <t>BAR55ZSB\10192</t>
  </si>
  <si>
    <t>BAR55WSAS\10195</t>
  </si>
  <si>
    <t>BAR55WSAS\10221</t>
  </si>
  <si>
    <t>BAR55MSPIA\10250</t>
  </si>
  <si>
    <t>BAR55ZSB\10256</t>
  </si>
  <si>
    <t>BAR55ZSB\10291</t>
  </si>
  <si>
    <t>BAR55ZSB\10351</t>
  </si>
  <si>
    <t>BAR55ZSB\10381</t>
  </si>
  <si>
    <t>BAR55VPEM\10393</t>
  </si>
  <si>
    <t>BAR55MSPIA\10405</t>
  </si>
  <si>
    <t>BAR55ZSB\10471</t>
  </si>
  <si>
    <t>BAR55WSAS\60023</t>
  </si>
  <si>
    <t>BAR55ZSB\60074</t>
  </si>
  <si>
    <t>BAR55ZSB\60195</t>
  </si>
  <si>
    <t>BAR55ZSB\60198</t>
  </si>
  <si>
    <t>BAR55ZSB\60199</t>
  </si>
  <si>
    <t>BAR55ZSB\60200</t>
  </si>
  <si>
    <t>BAR55WSAS\65009</t>
  </si>
  <si>
    <t>BAR55ZSB\65040</t>
  </si>
  <si>
    <t>BAR55Library\70054</t>
  </si>
  <si>
    <t>BAR55Acad Aff\70062</t>
  </si>
  <si>
    <t>BAR55VPSA\75012</t>
  </si>
  <si>
    <t>BAR55ZSB\75018</t>
  </si>
  <si>
    <t>BAR55ZSB\75023</t>
  </si>
  <si>
    <t>BAR55VPEM\75037</t>
  </si>
  <si>
    <t>BAR55ZSB\75055</t>
  </si>
  <si>
    <t>BAR55VPSA\75056</t>
  </si>
  <si>
    <t>BAR55VPSA\75060</t>
  </si>
  <si>
    <t>BAR55VPEM\75065</t>
  </si>
  <si>
    <t>BAR55Acad Aff\75070</t>
  </si>
  <si>
    <t>BAR55WSAS\75073</t>
  </si>
  <si>
    <t>BAR55VPSA\75126</t>
  </si>
  <si>
    <t>BAR55VPAF\80002</t>
  </si>
  <si>
    <t>BAR55VPAF\80037</t>
  </si>
  <si>
    <t>BAR55VPAF\80042</t>
  </si>
  <si>
    <t>BAR55VPAF\80045</t>
  </si>
  <si>
    <t>BAR55VPAF\80048</t>
  </si>
  <si>
    <t>BAR55VPAF\80049</t>
  </si>
  <si>
    <t>BAR55VPCA\80069</t>
  </si>
  <si>
    <t>BAR55VPISD\80073</t>
  </si>
  <si>
    <t>BAR55ZSB\80101</t>
  </si>
  <si>
    <t>BAR55WSAS\80109</t>
  </si>
  <si>
    <t>BAR55VPAF\80149</t>
  </si>
  <si>
    <t>BAR55VPAF\80174</t>
  </si>
  <si>
    <t>BAR55President\80199</t>
  </si>
  <si>
    <t>BAR55President\80250</t>
  </si>
  <si>
    <t>BAR55Acad Aff\80259</t>
  </si>
  <si>
    <t>BAR55VPAF\80264</t>
  </si>
  <si>
    <t>BAR55VPEM\80268</t>
  </si>
  <si>
    <t>BAR55VPAF\80274</t>
  </si>
  <si>
    <t>BAR55VPAF\80299</t>
  </si>
  <si>
    <t>BAR55WSAS\10245</t>
  </si>
  <si>
    <t>BAR55Acad Aff\75001</t>
  </si>
  <si>
    <t>BAR55VPEM\75002</t>
  </si>
  <si>
    <t>BAR55VPEM\75078</t>
  </si>
  <si>
    <t>BAR02VPSA\75060\500001</t>
  </si>
  <si>
    <t>BAR02VPAF\80045\500000</t>
  </si>
  <si>
    <t>BAR03VPSA\75012\400001</t>
  </si>
  <si>
    <t>BAR03VPSA\75012\999999</t>
  </si>
  <si>
    <t>BAR03VPSA\75046\999999</t>
  </si>
  <si>
    <t>BAR03VPSA\75046\400058</t>
  </si>
  <si>
    <t>BAR03VPSA\75050\999999</t>
  </si>
  <si>
    <t>BAR03VPSA\75050\400051</t>
  </si>
  <si>
    <t>BAR03VPSA\75050\400052</t>
  </si>
  <si>
    <t>BAR03VPSA\75050\400053</t>
  </si>
  <si>
    <t>BAR03VPSA\75050\400056</t>
  </si>
  <si>
    <t>BAR03VPSA\75050\400057</t>
  </si>
  <si>
    <t>BAR03VPSA\75050\400113</t>
  </si>
  <si>
    <t>BAR03VPSA\75050\400114</t>
  </si>
  <si>
    <t>BAR03VPSA\75050\400115</t>
  </si>
  <si>
    <t>BAR03VPSA\75050\400117</t>
  </si>
  <si>
    <t>BAR03VPSA\75050\400122</t>
  </si>
  <si>
    <t>BAR03VPSA\75050\400141</t>
  </si>
  <si>
    <t>BAR03VPSA\75050\400185</t>
  </si>
  <si>
    <t>BAR03VPSA\75050\400186</t>
  </si>
  <si>
    <t>BAR03VPSA\75050\400187</t>
  </si>
  <si>
    <t>BAR03VPSA\75053\999999</t>
  </si>
  <si>
    <t>BAR03VPSA\75053\400082</t>
  </si>
  <si>
    <t>BAR03VPSA\75054\999999</t>
  </si>
  <si>
    <t>BAR03VPSA\75054\331124</t>
  </si>
  <si>
    <t>BAR03VPSA\75054\400002</t>
  </si>
  <si>
    <t>BAR03VPSA\75054\400004</t>
  </si>
  <si>
    <t>BAR03VPSA\75054\400005</t>
  </si>
  <si>
    <t>BAR03VPSA\75054\400007</t>
  </si>
  <si>
    <t>BAR03VPSA\75054\400010</t>
  </si>
  <si>
    <t>BAR03VPSA\75054\400012</t>
  </si>
  <si>
    <t>BAR03VPSA\75054\400014</t>
  </si>
  <si>
    <t>BAR03VPSA\75054\400015</t>
  </si>
  <si>
    <t>BAR03VPSA\75054\400017</t>
  </si>
  <si>
    <t>BAR03VPSA\75054\400018</t>
  </si>
  <si>
    <t>BAR03VPSA\75054\400019</t>
  </si>
  <si>
    <t>BAR03VPSA\75054\400020</t>
  </si>
  <si>
    <t>BAR03VPSA\75054\400022</t>
  </si>
  <si>
    <t>BAR03VPSA\75054\400023</t>
  </si>
  <si>
    <t>BAR03VPSA\75054\400024</t>
  </si>
  <si>
    <t>BAR03VPSA\75054\400025</t>
  </si>
  <si>
    <t>BAR03VPSA\75054\400028</t>
  </si>
  <si>
    <t>BAR03VPSA\75054\400031</t>
  </si>
  <si>
    <t>BAR03VPSA\75054\400033</t>
  </si>
  <si>
    <t>BAR03VPSA\75054\400034</t>
  </si>
  <si>
    <t>BAR03VPSA\75054\400035</t>
  </si>
  <si>
    <t>BAR03VPSA\75054\400036</t>
  </si>
  <si>
    <t>BAR03VPSA\75054\400037</t>
  </si>
  <si>
    <t>BAR03VPSA\75054\400039</t>
  </si>
  <si>
    <t>BAR03VPSA\75054\400041</t>
  </si>
  <si>
    <t>BAR03VPSA\75054\400042</t>
  </si>
  <si>
    <t>BAR03VPSA\75054\400044</t>
  </si>
  <si>
    <t>BAR03VPSA\75054\400045</t>
  </si>
  <si>
    <t>BAR03VPSA\75054\400060</t>
  </si>
  <si>
    <t>BAR03VPSA\75054\400061</t>
  </si>
  <si>
    <t>BAR03VPSA\75054\400064</t>
  </si>
  <si>
    <t>BAR03VPSA\75054\400065</t>
  </si>
  <si>
    <t>BAR03VPSA\75054\400066</t>
  </si>
  <si>
    <t>BAR03VPSA\75054\400067</t>
  </si>
  <si>
    <t>BAR03VPSA\75054\400070</t>
  </si>
  <si>
    <t>BAR03VPSA\75054\400072</t>
  </si>
  <si>
    <t>BAR03VPSA\75054\400073</t>
  </si>
  <si>
    <t>BAR03VPSA\75054\400074</t>
  </si>
  <si>
    <t>BAR03VPSA\75054\400075</t>
  </si>
  <si>
    <t>BAR03VPSA\75054\400076</t>
  </si>
  <si>
    <t>BAR03VPSA\75054\400080</t>
  </si>
  <si>
    <t>BAR03VPSA\75054\400081</t>
  </si>
  <si>
    <t>BAR03VPSA\75054\400084</t>
  </si>
  <si>
    <t>BAR03VPSA\75054\400085</t>
  </si>
  <si>
    <t>BAR03VPSA\75054\400090</t>
  </si>
  <si>
    <t>BAR03VPSA\75054\400093</t>
  </si>
  <si>
    <t>BAR03VPSA\75054\400094</t>
  </si>
  <si>
    <t>BAR03VPSA\75054\400098</t>
  </si>
  <si>
    <t>BAR03VPSA\75054\400100</t>
  </si>
  <si>
    <t>BAR03VPSA\75054\400101</t>
  </si>
  <si>
    <t>BAR03VPSA\75054\400102</t>
  </si>
  <si>
    <t>BAR03VPSA\75054\400104</t>
  </si>
  <si>
    <t>BAR03VPSA\75054\400106</t>
  </si>
  <si>
    <t>BAR03VPSA\75054\400108</t>
  </si>
  <si>
    <t>BAR03VPSA\75054\400109</t>
  </si>
  <si>
    <t>BAR03VPSA\75054\400110</t>
  </si>
  <si>
    <t>BAR03VPSA\75054\400112</t>
  </si>
  <si>
    <t>BAR03VPSA\75054\400116</t>
  </si>
  <si>
    <t>BAR03VPSA\75054\400118</t>
  </si>
  <si>
    <t>BAR03VPSA\75054\400119</t>
  </si>
  <si>
    <t>BAR03VPSA\75054\400120</t>
  </si>
  <si>
    <t>BAR03VPSA\75054\400123</t>
  </si>
  <si>
    <t>BAR03VPSA\75054\400136</t>
  </si>
  <si>
    <t>BAR03VPSA\75054\400142</t>
  </si>
  <si>
    <t>BAR03VPSA\75054\400145</t>
  </si>
  <si>
    <t>BAR03VPSA\75054\400147</t>
  </si>
  <si>
    <t>BAR03VPSA\75054\400148</t>
  </si>
  <si>
    <t>BAR03VPSA\75054\400149</t>
  </si>
  <si>
    <t>BAR03VPSA\75054\400150</t>
  </si>
  <si>
    <t>BAR03VPSA\75054\400151</t>
  </si>
  <si>
    <t>BAR03VPSA\75054\400153</t>
  </si>
  <si>
    <t>BAR03VPSA\75054\400155</t>
  </si>
  <si>
    <t>BAR03VPSA\75054\400156</t>
  </si>
  <si>
    <t>BAR03VPSA\75054\400157</t>
  </si>
  <si>
    <t>BAR03VPSA\75054\400158</t>
  </si>
  <si>
    <t>BAR03VPSA\75054\400159</t>
  </si>
  <si>
    <t>BAR03VPSA\75054\400162</t>
  </si>
  <si>
    <t>BAR03VPSA\75054\400163</t>
  </si>
  <si>
    <t>BAR03VPSA\75054\400164</t>
  </si>
  <si>
    <t>BAR03VPSA\75054\400167</t>
  </si>
  <si>
    <t>BAR03VPSA\75054\400169</t>
  </si>
  <si>
    <t>BAR03VPSA\75054\400170</t>
  </si>
  <si>
    <t>BAR03VPSA\75054\400171</t>
  </si>
  <si>
    <t>BAR03VPSA\75054\400172</t>
  </si>
  <si>
    <t>BAR03VPSA\75054\400174</t>
  </si>
  <si>
    <t>BAR03VPSA\75054\400175</t>
  </si>
  <si>
    <t>BAR03VPSA\75054\400176</t>
  </si>
  <si>
    <t>BAR03VPSA\75054\400177</t>
  </si>
  <si>
    <t>BAR03VPSA\75054\400179</t>
  </si>
  <si>
    <t>BAR03VPSA\75054\400181</t>
  </si>
  <si>
    <t>BAR03VPSA\75054\400182</t>
  </si>
  <si>
    <t>BAR03VPSA\75054\400184</t>
  </si>
  <si>
    <t>BAR03VPSA\75054\400188</t>
  </si>
  <si>
    <t>BAR03VPSA\75060\999999</t>
  </si>
  <si>
    <t>BAR03VPSA\75062\999999</t>
  </si>
  <si>
    <t>BAR03VPSA\75066\999999</t>
  </si>
  <si>
    <t>BAR03VPSA\75075\999999</t>
  </si>
  <si>
    <t>BAR03VPSA\75075\400099</t>
  </si>
  <si>
    <t>BAR03VPSA\75110\999999</t>
  </si>
  <si>
    <t>BAR03VPSA\75111\999999</t>
  </si>
  <si>
    <t>BAR03VPSA\75111\400040</t>
  </si>
  <si>
    <t>BAR03VPSA\75111\400095</t>
  </si>
  <si>
    <t>BAR03VPSA\75111\400107</t>
  </si>
  <si>
    <t>BAR04VPSA\60021\999999</t>
  </si>
  <si>
    <t>BAR55ZSB\10005\202500</t>
  </si>
  <si>
    <t>BAR55ZSB\10005\302500</t>
  </si>
  <si>
    <t>BAR55WSAS\10060\203000</t>
  </si>
  <si>
    <t>BAR55ZSB\10088\202500</t>
  </si>
  <si>
    <t>BAR55ZSB\10088\302500</t>
  </si>
  <si>
    <t>BAR55WSAS\10105\203000</t>
  </si>
  <si>
    <t>BAR55WSAS\10115\203000</t>
  </si>
  <si>
    <t>BAR55ZSB\10181\202500</t>
  </si>
  <si>
    <t>BAR55ZSB\10181\302500</t>
  </si>
  <si>
    <t>BAR55ZSB\10190\202500</t>
  </si>
  <si>
    <t>BAR55ZSB\10190\302500</t>
  </si>
  <si>
    <t>BAR55ZSB\10192\202500</t>
  </si>
  <si>
    <t>BAR55ZSB\10192\302500</t>
  </si>
  <si>
    <t>BAR55WSAS\10195\203000</t>
  </si>
  <si>
    <t>BAR55WSAS\10221\203000</t>
  </si>
  <si>
    <t>BAR55MSPIA\10250\303500</t>
  </si>
  <si>
    <t>BAR55ZSB\10256\202500</t>
  </si>
  <si>
    <t>BAR55ZSB\10256\302500</t>
  </si>
  <si>
    <t>BAR55ZSB\10291\202500</t>
  </si>
  <si>
    <t>BAR55ZSB\10291\302500</t>
  </si>
  <si>
    <t>BAR55ZSB\10351\202500</t>
  </si>
  <si>
    <t>BAR55ZSB\10381\202500</t>
  </si>
  <si>
    <t>BAR55ZSB\10381\302500</t>
  </si>
  <si>
    <t>BAR55VPEM\10393\202001</t>
  </si>
  <si>
    <t>BAR55MSPIA\10405\203500</t>
  </si>
  <si>
    <t>BAR55ZSB\10471\202500</t>
  </si>
  <si>
    <t>BAR55ZSB\10471\302500</t>
  </si>
  <si>
    <t>BAR55WSAS\60023\203000</t>
  </si>
  <si>
    <t>BAR55ZSB\60074\302500</t>
  </si>
  <si>
    <t>BAR55ZSB\60195\202500</t>
  </si>
  <si>
    <t>BAR55ZSB\60195\302500</t>
  </si>
  <si>
    <t>BAR55ZSB\60198\302500</t>
  </si>
  <si>
    <t>BAR55ZSB\60199\202500</t>
  </si>
  <si>
    <t>BAR55ZSB\60199\302500</t>
  </si>
  <si>
    <t>BAR55ZSB\60200\202500</t>
  </si>
  <si>
    <t>BAR55ZSB\60200\302500</t>
  </si>
  <si>
    <t>BAR55WSAS\65009\203000</t>
  </si>
  <si>
    <t>BAR55ZSB\65040\302500</t>
  </si>
  <si>
    <t>BAR55Library\70054\204000</t>
  </si>
  <si>
    <t>BAR55Acad Aff\70062\201000</t>
  </si>
  <si>
    <t>BAR55VPSA\75012\202000</t>
  </si>
  <si>
    <t>BAR55ZSB\75018\202500</t>
  </si>
  <si>
    <t>BAR55ZSB\75018\302500</t>
  </si>
  <si>
    <t>BAR55ZSB\75023\202500</t>
  </si>
  <si>
    <t>BAR55ZSB\75023\302500</t>
  </si>
  <si>
    <t>BAR55VPEM\75037\202001</t>
  </si>
  <si>
    <t>BAR55ZSB\75055\202500</t>
  </si>
  <si>
    <t>BAR55ZSB\75055\302500</t>
  </si>
  <si>
    <t>BAR55VPSA\75056\202000</t>
  </si>
  <si>
    <t>BAR55VPSA\75060\200300</t>
  </si>
  <si>
    <t>BAR55VPSA\75060\202000</t>
  </si>
  <si>
    <t>BAR55VPEM\75065\202001</t>
  </si>
  <si>
    <t>BAR55Acad Aff\75070\202000</t>
  </si>
  <si>
    <t>BAR55WSAS\75073\203000</t>
  </si>
  <si>
    <t>BAR55VPSA\75126\202000</t>
  </si>
  <si>
    <t>BAR55VPAF\80002\201500</t>
  </si>
  <si>
    <t>BAR55VPAF\80037\201500</t>
  </si>
  <si>
    <t>BAR55VPAF\80042\201500</t>
  </si>
  <si>
    <t>BAR55VPAF\80045\201500</t>
  </si>
  <si>
    <t>BAR55VPAF\80048\201500</t>
  </si>
  <si>
    <t>BAR55VPAF\80049\201500</t>
  </si>
  <si>
    <t>BAR55VPCA\80069\200800</t>
  </si>
  <si>
    <t>BAR55VPISD\80073\204500</t>
  </si>
  <si>
    <t>BAR55ZSB\80101\202500</t>
  </si>
  <si>
    <t>BAR55ZSB\80101\302500</t>
  </si>
  <si>
    <t>BAR55WSAS\80109\203000</t>
  </si>
  <si>
    <t>BAR55VPAF\80149\201500</t>
  </si>
  <si>
    <t>BAR55VPAF\80174\201500</t>
  </si>
  <si>
    <t>BAR55President\80199\200300</t>
  </si>
  <si>
    <t>BAR55President\80250\200300</t>
  </si>
  <si>
    <t>BAR55Acad Aff\80259\201000</t>
  </si>
  <si>
    <t>BAR55VPAF\80264\201500</t>
  </si>
  <si>
    <t>BAR55VPEM\80268\202001</t>
  </si>
  <si>
    <t>BAR55VPAF\80274\201500</t>
  </si>
  <si>
    <t>BAR55VPAF\80299\201500</t>
  </si>
  <si>
    <t>BAR55WSAS\10245\209000</t>
  </si>
  <si>
    <t>BAR55ZSB\10381\209000</t>
  </si>
  <si>
    <t>BAR55MSPIA\10405\209000</t>
  </si>
  <si>
    <t>BAR55Library\70054\209000</t>
  </si>
  <si>
    <t>BAR55Acad Aff\75001\209000</t>
  </si>
  <si>
    <t>BAR55VPEM\75002\209000</t>
  </si>
  <si>
    <t>BAR55VPSA\75012\209000</t>
  </si>
  <si>
    <t>BAR55ZSB\75018\209000</t>
  </si>
  <si>
    <t>BAR55VPEM\75037\209000</t>
  </si>
  <si>
    <t>BAR55VPSA\75060\209000</t>
  </si>
  <si>
    <t>BAR55VPEM\75065\209000</t>
  </si>
  <si>
    <t>BAR55VPEM\75078\209000</t>
  </si>
  <si>
    <t>BAR55VPAF\80002\209000</t>
  </si>
  <si>
    <t>BAR55VPAF\80042\209000</t>
  </si>
  <si>
    <t>BAR55VPAF\80045\209000</t>
  </si>
  <si>
    <t>BAR55VPISD\80073\209000</t>
  </si>
  <si>
    <t>BAR55WSAS\80109\209000</t>
  </si>
  <si>
    <t>BAR55President\80250\209000</t>
  </si>
  <si>
    <t>BAR55VPEM\80268\209000</t>
  </si>
  <si>
    <t>BAR02VPSA\75060\500001\10127</t>
  </si>
  <si>
    <t>BAR02VPAF\80045\500000\10294</t>
  </si>
  <si>
    <t>BAR02VPAF\80045\500000\10510</t>
  </si>
  <si>
    <t>BAR02VPAF\80045\500000\10527</t>
  </si>
  <si>
    <t>BAR02VPAF\80045\500000\10528</t>
  </si>
  <si>
    <t>BAR02VPAF\80045\500000\10529</t>
  </si>
  <si>
    <t>BAR02VPAF\80045\500000\10530</t>
  </si>
  <si>
    <t>BAR02VPAF\80045\500000\10531</t>
  </si>
  <si>
    <t>BAR02VPAF\80045\500000\10542</t>
  </si>
  <si>
    <t>BAR02VPAF\80045\500000\99999</t>
  </si>
  <si>
    <t>BAR03VPSA\75012\400001\10034</t>
  </si>
  <si>
    <t>BAR03VPSA\75012\400001\10040</t>
  </si>
  <si>
    <t>BAR03VPSA\75012\400001\10051</t>
  </si>
  <si>
    <t>BAR03VPSA\75012\400001\10417</t>
  </si>
  <si>
    <t>BAR03VPSA\75012\400001\10510</t>
  </si>
  <si>
    <t>BAR03VPSA\75012\999999\10521</t>
  </si>
  <si>
    <t>BAR03VPSA\75012\400001\10527</t>
  </si>
  <si>
    <t>BAR03VPSA\75012\999999\10531</t>
  </si>
  <si>
    <t>BAR03VPSA\75012\400001\10535</t>
  </si>
  <si>
    <t>BAR03VPSA\75012\400001\10541</t>
  </si>
  <si>
    <t>BAR03VPSA\75012\400001\10566</t>
  </si>
  <si>
    <t>BAR03VPSA\75012\400001\10570</t>
  </si>
  <si>
    <t>BAR03VPSA\75012\999999\40003</t>
  </si>
  <si>
    <t>BAR03VPSA\75046\999999\10521</t>
  </si>
  <si>
    <t>BAR03VPSA\75046\999999\10531</t>
  </si>
  <si>
    <t>BAR03VPSA\75046\999999\20200</t>
  </si>
  <si>
    <t>BAR03VPSA\75046\999999\40003</t>
  </si>
  <si>
    <t>BAR03VPSA\75046\400058\99999</t>
  </si>
  <si>
    <t>BAR03VPSA\75050\999999\10521</t>
  </si>
  <si>
    <t>BAR03VPSA\75050\999999\10531</t>
  </si>
  <si>
    <t>BAR03VPSA\75050\999999\40003</t>
  </si>
  <si>
    <t>BAR03VPSA\75050\400051\99999</t>
  </si>
  <si>
    <t>BAR03VPSA\75050\400052\99999</t>
  </si>
  <si>
    <t>BAR03VPSA\75050\400053\99999</t>
  </si>
  <si>
    <t>BAR03VPSA\75050\400056\99999</t>
  </si>
  <si>
    <t>BAR03VPSA\75050\400057\99999</t>
  </si>
  <si>
    <t>BAR03VPSA\75050\400113\99999</t>
  </si>
  <si>
    <t>BAR03VPSA\75050\400114\99999</t>
  </si>
  <si>
    <t>BAR03VPSA\75050\400115\99999</t>
  </si>
  <si>
    <t>BAR03VPSA\75050\400117\99999</t>
  </si>
  <si>
    <t>BAR03VPSA\75050\400122\99999</t>
  </si>
  <si>
    <t>BAR03VPSA\75050\400141\99999</t>
  </si>
  <si>
    <t>BAR03VPSA\75050\400185\99999</t>
  </si>
  <si>
    <t>BAR03VPSA\75050\400186\99999</t>
  </si>
  <si>
    <t>BAR03VPSA\75050\400187\99999</t>
  </si>
  <si>
    <t>BAR03VPSA\75053\999999\10521</t>
  </si>
  <si>
    <t>BAR03VPSA\75053\999999\10531</t>
  </si>
  <si>
    <t>BAR03VPSA\75053\999999\40003</t>
  </si>
  <si>
    <t>BAR03VPSA\75053\400082\99999</t>
  </si>
  <si>
    <t>BAR03VPSA\75054\999999\10521</t>
  </si>
  <si>
    <t>BAR03VPSA\75054\999999\10531</t>
  </si>
  <si>
    <t>BAR03VPSA\75054\999999\40003</t>
  </si>
  <si>
    <t>BAR03VPSA\75054\331124\99999</t>
  </si>
  <si>
    <t>BAR03VPSA\75054\400002\99999</t>
  </si>
  <si>
    <t>BAR03VPSA\75054\400004\99999</t>
  </si>
  <si>
    <t>BAR03VPSA\75054\400005\99999</t>
  </si>
  <si>
    <t>BAR03VPSA\75054\400007\99999</t>
  </si>
  <si>
    <t>BAR03VPSA\75054\400010\99999</t>
  </si>
  <si>
    <t>BAR03VPSA\75054\400012\99999</t>
  </si>
  <si>
    <t>BAR03VPSA\75054\400014\99999</t>
  </si>
  <si>
    <t>BAR03VPSA\75054\400015\99999</t>
  </si>
  <si>
    <t>BAR03VPSA\75054\400017\99999</t>
  </si>
  <si>
    <t>BAR03VPSA\75054\400018\99999</t>
  </si>
  <si>
    <t>BAR03VPSA\75054\400019\99999</t>
  </si>
  <si>
    <t>BAR03VPSA\75054\400020\99999</t>
  </si>
  <si>
    <t>BAR03VPSA\75054\400022\99999</t>
  </si>
  <si>
    <t>BAR03VPSA\75054\400023\99999</t>
  </si>
  <si>
    <t>BAR03VPSA\75054\400024\99999</t>
  </si>
  <si>
    <t>BAR03VPSA\75054\400025\99999</t>
  </si>
  <si>
    <t>BAR03VPSA\75054\400028\99999</t>
  </si>
  <si>
    <t>BAR03VPSA\75054\400031\99999</t>
  </si>
  <si>
    <t>BAR03VPSA\75054\400033\99999</t>
  </si>
  <si>
    <t>BAR03VPSA\75054\400034\99999</t>
  </si>
  <si>
    <t>BAR03VPSA\75054\400035\99999</t>
  </si>
  <si>
    <t>BAR03VPSA\75054\400036\99999</t>
  </si>
  <si>
    <t>BAR03VPSA\75054\400037\99999</t>
  </si>
  <si>
    <t>BAR03VPSA\75054\400039\99999</t>
  </si>
  <si>
    <t>BAR03VPSA\75054\400041\99999</t>
  </si>
  <si>
    <t>BAR03VPSA\75054\400042\99999</t>
  </si>
  <si>
    <t>BAR03VPSA\75054\400044\99999</t>
  </si>
  <si>
    <t>BAR03VPSA\75054\400045\99999</t>
  </si>
  <si>
    <t>BAR03VPSA\75054\400060\99999</t>
  </si>
  <si>
    <t>BAR03VPSA\75054\400061\99999</t>
  </si>
  <si>
    <t>BAR03VPSA\75054\400064\99999</t>
  </si>
  <si>
    <t>BAR03VPSA\75054\400065\99999</t>
  </si>
  <si>
    <t>BAR03VPSA\75054\400066\99999</t>
  </si>
  <si>
    <t>BAR03VPSA\75054\400067\99999</t>
  </si>
  <si>
    <t>BAR03VPSA\75054\400070\99999</t>
  </si>
  <si>
    <t>BAR03VPSA\75054\400072\99999</t>
  </si>
  <si>
    <t>BAR03VPSA\75054\400073\99999</t>
  </si>
  <si>
    <t>BAR03VPSA\75054\400074\99999</t>
  </si>
  <si>
    <t>BAR03VPSA\75054\400075\99999</t>
  </si>
  <si>
    <t>BAR03VPSA\75054\400076\99999</t>
  </si>
  <si>
    <t>BAR03VPSA\75054\400080\99999</t>
  </si>
  <si>
    <t>BAR03VPSA\75054\400081\99999</t>
  </si>
  <si>
    <t>BAR03VPSA\75054\400084\99999</t>
  </si>
  <si>
    <t>BAR03VPSA\75054\400085\99999</t>
  </si>
  <si>
    <t>BAR03VPSA\75054\400090\99999</t>
  </si>
  <si>
    <t>BAR03VPSA\75054\400093\99999</t>
  </si>
  <si>
    <t>BAR03VPSA\75054\400094\99999</t>
  </si>
  <si>
    <t>BAR03VPSA\75054\400098\99999</t>
  </si>
  <si>
    <t>BAR03VPSA\75054\400100\99999</t>
  </si>
  <si>
    <t>BAR03VPSA\75054\400101\99999</t>
  </si>
  <si>
    <t>BAR03VPSA\75054\400102\99999</t>
  </si>
  <si>
    <t>BAR03VPSA\75054\400104\99999</t>
  </si>
  <si>
    <t>BAR03VPSA\75054\400106\99999</t>
  </si>
  <si>
    <t>BAR03VPSA\75054\400108\99999</t>
  </si>
  <si>
    <t>BAR03VPSA\75054\400109\99999</t>
  </si>
  <si>
    <t>BAR03VPSA\75054\400110\99999</t>
  </si>
  <si>
    <t>BAR03VPSA\75054\400112\99999</t>
  </si>
  <si>
    <t>BAR03VPSA\75054\400116\99999</t>
  </si>
  <si>
    <t>BAR03VPSA\75054\400118\99999</t>
  </si>
  <si>
    <t>BAR03VPSA\75054\400119\99999</t>
  </si>
  <si>
    <t>BAR03VPSA\75054\400120\99999</t>
  </si>
  <si>
    <t>BAR03VPSA\75054\400123\99999</t>
  </si>
  <si>
    <t>BAR03VPSA\75054\400136\99999</t>
  </si>
  <si>
    <t>BAR03VPSA\75054\400142\99999</t>
  </si>
  <si>
    <t>BAR03VPSA\75054\400145\99999</t>
  </si>
  <si>
    <t>BAR03VPSA\75054\400147\99999</t>
  </si>
  <si>
    <t>BAR03VPSA\75054\400148\99999</t>
  </si>
  <si>
    <t>BAR03VPSA\75054\400149\99999</t>
  </si>
  <si>
    <t>BAR03VPSA\75054\400150\99999</t>
  </si>
  <si>
    <t>BAR03VPSA\75054\400151\99999</t>
  </si>
  <si>
    <t>BAR03VPSA\75054\400153\99999</t>
  </si>
  <si>
    <t>BAR03VPSA\75054\400155\99999</t>
  </si>
  <si>
    <t>BAR03VPSA\75054\400156\99999</t>
  </si>
  <si>
    <t>BAR03VPSA\75054\400157\99999</t>
  </si>
  <si>
    <t>BAR03VPSA\75054\400158\99999</t>
  </si>
  <si>
    <t>BAR03VPSA\75054\400159\99999</t>
  </si>
  <si>
    <t>BAR03VPSA\75054\400162\99999</t>
  </si>
  <si>
    <t>BAR03VPSA\75054\400163\99999</t>
  </si>
  <si>
    <t>BAR03VPSA\75054\400164\99999</t>
  </si>
  <si>
    <t>BAR03VPSA\75054\400167\99999</t>
  </si>
  <si>
    <t>BAR03VPSA\75054\400169\99999</t>
  </si>
  <si>
    <t>BAR03VPSA\75054\400170\99999</t>
  </si>
  <si>
    <t>BAR03VPSA\75054\400171\99999</t>
  </si>
  <si>
    <t>BAR03VPSA\75054\400172\99999</t>
  </si>
  <si>
    <t>BAR03VPSA\75054\400174\99999</t>
  </si>
  <si>
    <t>BAR03VPSA\75054\400175\99999</t>
  </si>
  <si>
    <t>BAR03VPSA\75054\400176\99999</t>
  </si>
  <si>
    <t>BAR03VPSA\75054\400177\99999</t>
  </si>
  <si>
    <t>BAR03VPSA\75054\400179\99999</t>
  </si>
  <si>
    <t>BAR03VPSA\75054\400181\99999</t>
  </si>
  <si>
    <t>BAR03VPSA\75054\400182\99999</t>
  </si>
  <si>
    <t>BAR03VPSA\75054\400184\99999</t>
  </si>
  <si>
    <t>BAR03VPSA\75054\400188\99999</t>
  </si>
  <si>
    <t>BAR03VPSA\75060\999999\10292</t>
  </si>
  <si>
    <t>BAR03VPSA\75060\999999\10341</t>
  </si>
  <si>
    <t>BAR03VPSA\75060\999999\10380</t>
  </si>
  <si>
    <t>BAR03VPSA\75060\999999\10413</t>
  </si>
  <si>
    <t>BAR03VPSA\75060\999999\10422</t>
  </si>
  <si>
    <t>BAR03VPSA\75060\999999\10510</t>
  </si>
  <si>
    <t>BAR03VPSA\75060\999999\10521</t>
  </si>
  <si>
    <t>BAR03VPSA\75060\999999\10524</t>
  </si>
  <si>
    <t>BAR03VPSA\75060\999999\10526</t>
  </si>
  <si>
    <t>BAR03VPSA\75060\999999\10529</t>
  </si>
  <si>
    <t>BAR03VPSA\75060\999999\10531</t>
  </si>
  <si>
    <t>BAR03VPSA\75060\999999\10545</t>
  </si>
  <si>
    <t>BAR03VPSA\75060\999999\10546</t>
  </si>
  <si>
    <t>BAR03VPSA\75060\999999\10574</t>
  </si>
  <si>
    <t>BAR03VPSA\75060\999999\10575</t>
  </si>
  <si>
    <t>BAR03VPSA\75060\999999\10578</t>
  </si>
  <si>
    <t>BAR03VPSA\75060\999999\20401</t>
  </si>
  <si>
    <t>BAR03VPSA\75060\999999\40003</t>
  </si>
  <si>
    <t>BAR03VPSA\75060\999999\40154</t>
  </si>
  <si>
    <t>BAR03VPSA\75060\999999\99999</t>
  </si>
  <si>
    <t>BAR03VPSA\75062\999999\10119</t>
  </si>
  <si>
    <t>BAR03VPSA\75062\999999\10510</t>
  </si>
  <si>
    <t>BAR03VPSA\75062\999999\10521</t>
  </si>
  <si>
    <t>BAR03VPSA\75062\999999\10526</t>
  </si>
  <si>
    <t>BAR03VPSA\75062\999999\10527</t>
  </si>
  <si>
    <t>BAR03VPSA\75062\999999\10529</t>
  </si>
  <si>
    <t>BAR03VPSA\75062\999999\10531</t>
  </si>
  <si>
    <t>BAR03VPSA\75062\999999\10546</t>
  </si>
  <si>
    <t>BAR03VPSA\75062\999999\10547</t>
  </si>
  <si>
    <t>BAR03VPSA\75062\999999\10548</t>
  </si>
  <si>
    <t>BAR03VPSA\75062\999999\10550</t>
  </si>
  <si>
    <t>BAR03VPSA\75062\999999\10551</t>
  </si>
  <si>
    <t>BAR03VPSA\75062\999999\10552</t>
  </si>
  <si>
    <t>BAR03VPSA\75062\999999\10553</t>
  </si>
  <si>
    <t>BAR03VPSA\75062\999999\10555</t>
  </si>
  <si>
    <t>BAR03VPSA\75062\999999\10556</t>
  </si>
  <si>
    <t>BAR03VPSA\75062\999999\10557</t>
  </si>
  <si>
    <t>BAR03VPSA\75062\999999\10574</t>
  </si>
  <si>
    <t>BAR03VPSA\75062\999999\40003</t>
  </si>
  <si>
    <t>BAR03VPSA\75062\999999\40344</t>
  </si>
  <si>
    <t>BAR03VPSA\75066\999999\10413</t>
  </si>
  <si>
    <t>BAR03VPSA\75066\999999\10463</t>
  </si>
  <si>
    <t>BAR03VPSA\75066\999999\10510</t>
  </si>
  <si>
    <t>BAR03VPSA\75066\999999\10521</t>
  </si>
  <si>
    <t>BAR03VPSA\75066\999999\10524</t>
  </si>
  <si>
    <t>BAR03VPSA\75066\999999\10526</t>
  </si>
  <si>
    <t>BAR03VPSA\75066\999999\10529</t>
  </si>
  <si>
    <t>BAR03VPSA\75066\999999\10531</t>
  </si>
  <si>
    <t>BAR03VPSA\75066\999999\10546</t>
  </si>
  <si>
    <t>BAR03VPSA\75066\999999\10559</t>
  </si>
  <si>
    <t>BAR03VPSA\75066\999999\10560</t>
  </si>
  <si>
    <t>BAR03VPSA\75066\999999\10561</t>
  </si>
  <si>
    <t>BAR03VPSA\75066\999999\10562</t>
  </si>
  <si>
    <t>BAR03VPSA\75066\999999\10605</t>
  </si>
  <si>
    <t>BAR03VPSA\75066\999999\40003</t>
  </si>
  <si>
    <t>BAR03VPSA\75075\999999\10521</t>
  </si>
  <si>
    <t>BAR03VPSA\75075\999999\10531</t>
  </si>
  <si>
    <t>BAR03VPSA\75075\999999\20200</t>
  </si>
  <si>
    <t>BAR03VPSA\75075\999999\40003</t>
  </si>
  <si>
    <t>BAR03VPSA\75075\400099\99999</t>
  </si>
  <si>
    <t>BAR03VPSA\75110\999999\10521</t>
  </si>
  <si>
    <t>BAR03VPSA\75110\999999\10531</t>
  </si>
  <si>
    <t>BAR03VPSA\75110\999999\40003</t>
  </si>
  <si>
    <t>BAR03VPSA\75111\999999\10521</t>
  </si>
  <si>
    <t>BAR03VPSA\75111\999999\10531</t>
  </si>
  <si>
    <t>BAR03VPSA\75111\999999\40003</t>
  </si>
  <si>
    <t>BAR03VPSA\75111\400040\99999</t>
  </si>
  <si>
    <t>BAR03VPSA\75111\400095\99999</t>
  </si>
  <si>
    <t>BAR03VPSA\75111\400107\99999</t>
  </si>
  <si>
    <t>BAR04VPSA\60021\999999\10202</t>
  </si>
  <si>
    <t>BAR04VPSA\60021\999999\10502</t>
  </si>
  <si>
    <t>BAR04VPSA\60021\999999\10504</t>
  </si>
  <si>
    <t>BAR04VPSA\60021\999999\10506</t>
  </si>
  <si>
    <t>BAR04VPSA\60021\999999\10510</t>
  </si>
  <si>
    <t>BAR04VPSA\60021\999999\10521</t>
  </si>
  <si>
    <t>BAR04VPSA\60021\999999\10522</t>
  </si>
  <si>
    <t>BAR04VPSA\60021\999999\10523</t>
  </si>
  <si>
    <t>BAR04VPSA\60021\999999\10525</t>
  </si>
  <si>
    <t>BAR04VPSA\60021\999999\10527</t>
  </si>
  <si>
    <t>BAR04VPSA\60021\999999\10528</t>
  </si>
  <si>
    <t>BAR04VPSA\60021\999999\10530</t>
  </si>
  <si>
    <t>BAR04VPSA\60021\999999\10531</t>
  </si>
  <si>
    <t>BAR04VPSA\60021\999999\10532</t>
  </si>
  <si>
    <t>BAR04VPSA\60021\999999\10533</t>
  </si>
  <si>
    <t>BAR04VPSA\60021\999999\10572</t>
  </si>
  <si>
    <t>BAR04VPSA\60021\999999\10579</t>
  </si>
  <si>
    <t>BAR04VPSA\60021\999999\40028</t>
  </si>
  <si>
    <t>BAR55ZSB\10005\202500\40143</t>
  </si>
  <si>
    <t>BAR55ZSB\10005\302500\40311</t>
  </si>
  <si>
    <t>BAR55ZSB\10005\302500\40312</t>
  </si>
  <si>
    <t>BAR55WSAS\10060\203000\40212</t>
  </si>
  <si>
    <t>BAR55ZSB\10088\202500\40100</t>
  </si>
  <si>
    <t>BAR55ZSB\10088\202500\40133</t>
  </si>
  <si>
    <t>BAR55ZSB\10088\202500\40143</t>
  </si>
  <si>
    <t>BAR55ZSB\10088\302500\40311</t>
  </si>
  <si>
    <t>BAR55ZSB\10088\302500\40340</t>
  </si>
  <si>
    <t>BAR55WSAS\10105\203000\40212</t>
  </si>
  <si>
    <t>BAR55WSAS\10105\203000\40214</t>
  </si>
  <si>
    <t>BAR55WSAS\10115\203000\40206</t>
  </si>
  <si>
    <t>BAR55WSAS\10115\203000\40212</t>
  </si>
  <si>
    <t>BAR55ZSB\10181\202500\40143</t>
  </si>
  <si>
    <t>BAR55ZSB\10181\302500\40311</t>
  </si>
  <si>
    <t>BAR55ZSB\10181\302500\40312</t>
  </si>
  <si>
    <t>BAR55ZSB\10190\202500\40106</t>
  </si>
  <si>
    <t>BAR55ZSB\10190\202500\40143</t>
  </si>
  <si>
    <t>BAR55ZSB\10190\302500\40311</t>
  </si>
  <si>
    <t>BAR55ZSB\10190\302500\40312</t>
  </si>
  <si>
    <t>BAR55ZSB\10192\202500\40143</t>
  </si>
  <si>
    <t>BAR55ZSB\10192\302500\40311</t>
  </si>
  <si>
    <t>BAR55ZSB\10192\302500\40312</t>
  </si>
  <si>
    <t>BAR55WSAS\10195\203000\40207</t>
  </si>
  <si>
    <t>BAR55WSAS\10221\203000\40212</t>
  </si>
  <si>
    <t>BAR55MSPIA\10250\303500\40330</t>
  </si>
  <si>
    <t>BAR55ZSB\10256\202500\40143</t>
  </si>
  <si>
    <t>BAR55ZSB\10256\302500\40311</t>
  </si>
  <si>
    <t>BAR55ZSB\10256\302500\40312</t>
  </si>
  <si>
    <t>BAR55ZSB\10291\202500\40143</t>
  </si>
  <si>
    <t>BAR55ZSB\10291\302500\40311</t>
  </si>
  <si>
    <t>BAR55ZSB\10291\302500\40312</t>
  </si>
  <si>
    <t>BAR55ZSB\10351\202500\40133</t>
  </si>
  <si>
    <t>BAR55ZSB\10381\202500\40124</t>
  </si>
  <si>
    <t>BAR55ZSB\10381\202500\40129</t>
  </si>
  <si>
    <t>BAR55ZSB\10381\202500\40140</t>
  </si>
  <si>
    <t>BAR55ZSB\10381\202500\40143</t>
  </si>
  <si>
    <t>BAR55ZSB\10381\202500\40153</t>
  </si>
  <si>
    <t>BAR55ZSB\10381\302500\40311</t>
  </si>
  <si>
    <t>BAR55ZSB\10381\302500\40312</t>
  </si>
  <si>
    <t>BAR55ZSB\10381\302500\40340</t>
  </si>
  <si>
    <t>BAR55VPEM\10393\202001\40061</t>
  </si>
  <si>
    <t>BAR55MSPIA\10405\203500\40230</t>
  </si>
  <si>
    <t>BAR55ZSB\10471\202500\40143</t>
  </si>
  <si>
    <t>BAR55ZSB\10471\302500\40311</t>
  </si>
  <si>
    <t>BAR55ZSB\10471\302500\40312</t>
  </si>
  <si>
    <t>BAR55WSAS\60023\203000\40203</t>
  </si>
  <si>
    <t>BAR55WSAS\60023\203000\40204</t>
  </si>
  <si>
    <t>BAR55WSAS\60023\203000\40213</t>
  </si>
  <si>
    <t>BAR55ZSB\60074\302500\40311</t>
  </si>
  <si>
    <t>BAR55ZSB\60074\302500\40312</t>
  </si>
  <si>
    <t>BAR55ZSB\60195\202500\40128</t>
  </si>
  <si>
    <t>BAR55ZSB\60195\302500\40311</t>
  </si>
  <si>
    <t>BAR55ZSB\60195\302500\40312</t>
  </si>
  <si>
    <t>BAR55ZSB\60198\302500\40312</t>
  </si>
  <si>
    <t>BAR55ZSB\60199\202500\40118</t>
  </si>
  <si>
    <t>BAR55ZSB\60199\302500\40311</t>
  </si>
  <si>
    <t>BAR55ZSB\60199\302500\40312</t>
  </si>
  <si>
    <t>BAR55ZSB\60200\202500\40117</t>
  </si>
  <si>
    <t>BAR55ZSB\60200\202500\40143</t>
  </si>
  <si>
    <t>BAR55ZSB\60200\302500\40312</t>
  </si>
  <si>
    <t>BAR55WSAS\65009\203000\40210</t>
  </si>
  <si>
    <t>BAR55ZSB\65040\302500\40300</t>
  </si>
  <si>
    <t>BAR55ZSB\65040\302500\40301</t>
  </si>
  <si>
    <t>BAR55ZSB\65040\302500\40305</t>
  </si>
  <si>
    <t>BAR55ZSB\65040\302500\40308</t>
  </si>
  <si>
    <t>BAR55ZSB\65040\302500\40309</t>
  </si>
  <si>
    <t>BAR55ZSB\65040\302500\40311</t>
  </si>
  <si>
    <t>BAR55ZSB\65040\302500\40312</t>
  </si>
  <si>
    <t>BAR55Library\70054\204000\40252</t>
  </si>
  <si>
    <t>BAR55Library\70054\204000\40253</t>
  </si>
  <si>
    <t>BAR55Library\70054\204000\40254</t>
  </si>
  <si>
    <t>BAR55Acad Aff\70062\201000\40022</t>
  </si>
  <si>
    <t>BAR55VPSA\75012\202000\40081</t>
  </si>
  <si>
    <t>BAR55VPSA\75012\202000\40083</t>
  </si>
  <si>
    <t>BAR55ZSB\75018\202500\40127</t>
  </si>
  <si>
    <t>BAR55ZSB\75018\302500\40311</t>
  </si>
  <si>
    <t>BAR55ZSB\75018\302500\40312</t>
  </si>
  <si>
    <t>BAR55ZSB\75023\202500\40143</t>
  </si>
  <si>
    <t>BAR55ZSB\75023\202500\40110</t>
  </si>
  <si>
    <t>BAR55ZSB\75023\302500\40311</t>
  </si>
  <si>
    <t>BAR55ZSB\75023\302500\40312</t>
  </si>
  <si>
    <t>BAR55VPEM\75037\202001\40063</t>
  </si>
  <si>
    <t>BAR55ZSB\75055\202500\40127</t>
  </si>
  <si>
    <t>BAR55ZSB\75055\302500\40311</t>
  </si>
  <si>
    <t>BAR55ZSB\75055\302500\40312</t>
  </si>
  <si>
    <t>BAR55VPSA\75056\202000\40086</t>
  </si>
  <si>
    <t>BAR55VPSA\75060\200300\40003</t>
  </si>
  <si>
    <t>BAR55VPSA\75060\202000\40085</t>
  </si>
  <si>
    <t>BAR55VPEM\75065\202001\40060</t>
  </si>
  <si>
    <t>BAR55Acad Aff\75070\202000\40082</t>
  </si>
  <si>
    <t>BAR55WSAS\75073\203000\40211</t>
  </si>
  <si>
    <t>BAR55VPSA\75126\202000\40084</t>
  </si>
  <si>
    <t>BAR55VPAF\80002\201500\40041</t>
  </si>
  <si>
    <t>BAR55VPAF\80002\201500\40282</t>
  </si>
  <si>
    <t>BAR55VPAF\80037\201500\40042</t>
  </si>
  <si>
    <t>BAR55VPAF\80042\201500\40042</t>
  </si>
  <si>
    <t>BAR55VPAF\80045\201500\40282</t>
  </si>
  <si>
    <t>BAR55VPAF\80048\201500\40042</t>
  </si>
  <si>
    <t>BAR55VPAF\80049\201500\40040</t>
  </si>
  <si>
    <t>BAR55VPCA\80069\200800\40012</t>
  </si>
  <si>
    <t>BAR55VPCA\80069\200800\40014</t>
  </si>
  <si>
    <t>BAR55VPISD\80073\204500\40255</t>
  </si>
  <si>
    <t>BAR55VPISD\80073\204500\40256</t>
  </si>
  <si>
    <t>BAR55ZSB\80101\202500\40127</t>
  </si>
  <si>
    <t>BAR55ZSB\80101\202500\40133</t>
  </si>
  <si>
    <t>BAR55ZSB\80101\202500\40143</t>
  </si>
  <si>
    <t>BAR55ZSB\80101\302500\40311</t>
  </si>
  <si>
    <t>BAR55ZSB\80101\302500\40312</t>
  </si>
  <si>
    <t>BAR55WSAS\80109\203000\40200</t>
  </si>
  <si>
    <t>BAR55WSAS\80109\203000\40212</t>
  </si>
  <si>
    <t>BAR55WSAS\80109\203000\40214</t>
  </si>
  <si>
    <t>BAR55VPAF\80149\201500\40042</t>
  </si>
  <si>
    <t>BAR55VPAF\80174\201500\40042</t>
  </si>
  <si>
    <t>BAR55President\80199\200300\40004</t>
  </si>
  <si>
    <t>BAR55President\80250\200300\40005</t>
  </si>
  <si>
    <t>BAR55President\80250\200300\40003</t>
  </si>
  <si>
    <t>BAR55Acad Aff\80259\201000\40021</t>
  </si>
  <si>
    <t>BAR55VPAF\80264\201500\40042</t>
  </si>
  <si>
    <t>BAR55VPEM\80268\202001\40064</t>
  </si>
  <si>
    <t>BAR55VPAF\80274\201500\40042</t>
  </si>
  <si>
    <t>BAR55VPAF\80299\201500\40042</t>
  </si>
  <si>
    <t>BAR55ZSB\10005\209000\40180</t>
  </si>
  <si>
    <t>BAR55WSAS\10245\209000\40180</t>
  </si>
  <si>
    <t>BAR55ZSB\10381\209000\40180</t>
  </si>
  <si>
    <t>BAR55ZSB\10381\209000\40181</t>
  </si>
  <si>
    <t>BAR55MSPIA\10405\209000\40180</t>
  </si>
  <si>
    <t>BAR55Library\70054\209000\40180</t>
  </si>
  <si>
    <t>BAR55Acad Aff\75001\209000\40180</t>
  </si>
  <si>
    <t>BAR55VPEM\75002\209000\40180</t>
  </si>
  <si>
    <t>BAR55VPSA\75012\209000\40180</t>
  </si>
  <si>
    <t>BAR55ZSB\75018\209000\40180</t>
  </si>
  <si>
    <t>BAR55VPEM\75037\209000\40180</t>
  </si>
  <si>
    <t>BAR55VPSA\75060\209000\40180</t>
  </si>
  <si>
    <t>BAR55VPEM\75065\209000\40180</t>
  </si>
  <si>
    <t>BAR55VPEM\75078\209000\40180</t>
  </si>
  <si>
    <t>BAR55VPAF\80002\209000\40180</t>
  </si>
  <si>
    <t>BAR55VPAF\80042\209000\40180</t>
  </si>
  <si>
    <t>BAR55VPAF\80045\209000\40180</t>
  </si>
  <si>
    <t>BAR55VPISD\80073\209000\40180</t>
  </si>
  <si>
    <t>BAR55WSAS\80109\209000\40180</t>
  </si>
  <si>
    <t>BAR55President\80250\209000\40180</t>
  </si>
  <si>
    <t>BAR55VPEM\80268\209000\40180</t>
  </si>
  <si>
    <t>30102</t>
  </si>
  <si>
    <t>2026</t>
  </si>
  <si>
    <t>Food Pantry</t>
  </si>
  <si>
    <t>7505630102</t>
  </si>
  <si>
    <t>VPSA30102Food Pantry</t>
  </si>
  <si>
    <t>10537</t>
  </si>
  <si>
    <t>8004510537</t>
  </si>
  <si>
    <t>VPAF10537Software</t>
  </si>
  <si>
    <t>10568</t>
  </si>
  <si>
    <t>ARC Maintenance Supplies</t>
  </si>
  <si>
    <t>7501210568</t>
  </si>
  <si>
    <t>VPSA10568ARC Maintenance Supplies</t>
  </si>
  <si>
    <t>7501299999</t>
  </si>
  <si>
    <t>7504610510</t>
  </si>
  <si>
    <t>400054</t>
  </si>
  <si>
    <t>Grad PRIDE Society</t>
  </si>
  <si>
    <t>400166</t>
  </si>
  <si>
    <t>ZicklinBlackGradStudentSociety</t>
  </si>
  <si>
    <t>75051</t>
  </si>
  <si>
    <t>400000</t>
  </si>
  <si>
    <t>10042</t>
  </si>
  <si>
    <t>7505110042</t>
  </si>
  <si>
    <t>VPSA10042ATH-Men's Baseball</t>
  </si>
  <si>
    <t>10043</t>
  </si>
  <si>
    <t>7505110043</t>
  </si>
  <si>
    <t>VPSA10043ATH-Men's Basketball</t>
  </si>
  <si>
    <t>7505199999</t>
  </si>
  <si>
    <t>400003</t>
  </si>
  <si>
    <t>400006</t>
  </si>
  <si>
    <t>400008</t>
  </si>
  <si>
    <t>400009</t>
  </si>
  <si>
    <t>400011</t>
  </si>
  <si>
    <t>400013</t>
  </si>
  <si>
    <t>400026</t>
  </si>
  <si>
    <t>400038</t>
  </si>
  <si>
    <t>400046</t>
  </si>
  <si>
    <t>400048</t>
  </si>
  <si>
    <t>400062</t>
  </si>
  <si>
    <t>400063</t>
  </si>
  <si>
    <t>400071</t>
  </si>
  <si>
    <t>400077</t>
  </si>
  <si>
    <t>400079</t>
  </si>
  <si>
    <t>400087</t>
  </si>
  <si>
    <t>400088</t>
  </si>
  <si>
    <t>400089</t>
  </si>
  <si>
    <t>400091</t>
  </si>
  <si>
    <t>400124</t>
  </si>
  <si>
    <t>400125</t>
  </si>
  <si>
    <t>400126</t>
  </si>
  <si>
    <t>400127</t>
  </si>
  <si>
    <t>400128</t>
  </si>
  <si>
    <t>400129</t>
  </si>
  <si>
    <t>400130</t>
  </si>
  <si>
    <t>400131</t>
  </si>
  <si>
    <t>400132</t>
  </si>
  <si>
    <t>400134</t>
  </si>
  <si>
    <t>400135</t>
  </si>
  <si>
    <t>400137</t>
  </si>
  <si>
    <t>400138</t>
  </si>
  <si>
    <t>400139</t>
  </si>
  <si>
    <t>400500</t>
  </si>
  <si>
    <t>400501</t>
  </si>
  <si>
    <t>400502</t>
  </si>
  <si>
    <t>400503</t>
  </si>
  <si>
    <t>400161</t>
  </si>
  <si>
    <t>Private Equity Club</t>
  </si>
  <si>
    <t>400165</t>
  </si>
  <si>
    <t>Scholars of Finance</t>
  </si>
  <si>
    <t>400168</t>
  </si>
  <si>
    <t>Mock Trial Club</t>
  </si>
  <si>
    <t>400173</t>
  </si>
  <si>
    <t>Baruch Full Stack</t>
  </si>
  <si>
    <t>400178</t>
  </si>
  <si>
    <t>Pre-Dental Society Club</t>
  </si>
  <si>
    <t>400180</t>
  </si>
  <si>
    <t>SocietofHumanResourceManageme</t>
  </si>
  <si>
    <t>400183</t>
  </si>
  <si>
    <t>Afghan American Club</t>
  </si>
  <si>
    <t>7506010119</t>
  </si>
  <si>
    <t>10130</t>
  </si>
  <si>
    <t>Computer Specialist</t>
  </si>
  <si>
    <t>7506010130</t>
  </si>
  <si>
    <t>VPSA10130Computer Specialist</t>
  </si>
  <si>
    <t>10146</t>
  </si>
  <si>
    <t>Director of Student Activities</t>
  </si>
  <si>
    <t>7506010146</t>
  </si>
  <si>
    <t>VPSA10146Director of Student Activities</t>
  </si>
  <si>
    <t>10544</t>
  </si>
  <si>
    <t>Office Manager Salary</t>
  </si>
  <si>
    <t>7506010544</t>
  </si>
  <si>
    <t>VPSA10544Office Manager Salary</t>
  </si>
  <si>
    <t>20402</t>
  </si>
  <si>
    <t>7506020402</t>
  </si>
  <si>
    <t>VPSA20402Team Baruch Training</t>
  </si>
  <si>
    <t>10563</t>
  </si>
  <si>
    <t>APA Training Psychologist</t>
  </si>
  <si>
    <t>7506610563</t>
  </si>
  <si>
    <t>VPSA10563APA Training Psychologist</t>
  </si>
  <si>
    <t>10564</t>
  </si>
  <si>
    <t>Part time coordinator</t>
  </si>
  <si>
    <t>7506610564</t>
  </si>
  <si>
    <t>VPSA10564Part time coordinator</t>
  </si>
  <si>
    <t>7506699999</t>
  </si>
  <si>
    <t>7507510510</t>
  </si>
  <si>
    <t>10565</t>
  </si>
  <si>
    <t>Bursar</t>
  </si>
  <si>
    <t>7507510565</t>
  </si>
  <si>
    <t>VPSA10565Bursar</t>
  </si>
  <si>
    <t>7511099999</t>
  </si>
  <si>
    <t>10444</t>
  </si>
  <si>
    <t>6002110444</t>
  </si>
  <si>
    <t>VPSA10444Trips</t>
  </si>
  <si>
    <t>10571</t>
  </si>
  <si>
    <t>Custodial Staff Salaries</t>
  </si>
  <si>
    <t>6002110571</t>
  </si>
  <si>
    <t>VPSA10571Custodial Staff Salaries</t>
  </si>
  <si>
    <t>10606</t>
  </si>
  <si>
    <t>Retroactive Salaries</t>
  </si>
  <si>
    <t>6002110606</t>
  </si>
  <si>
    <t>VPSA10606Retroactive Salaries</t>
  </si>
  <si>
    <t>8004840180</t>
  </si>
  <si>
    <t>8006940180</t>
  </si>
  <si>
    <t>VPCA40180Endowment Funds 3</t>
  </si>
  <si>
    <t>BAR02VPSA\75056\999999</t>
  </si>
  <si>
    <t>BAR02VPAF\80045\999999</t>
  </si>
  <si>
    <t>BAR03VPSA\75050\400054</t>
  </si>
  <si>
    <t>BAR03VPSA\75050\400166</t>
  </si>
  <si>
    <t>BAR03VPSA\75051\400000</t>
  </si>
  <si>
    <t>BAR03VPSA\75051\400003</t>
  </si>
  <si>
    <t>BAR03VPSA\75051\400004</t>
  </si>
  <si>
    <t>BAR03VPSA\75051\400005</t>
  </si>
  <si>
    <t>BAR03VPSA\75051\400006</t>
  </si>
  <si>
    <t>BAR03VPSA\75051\400007</t>
  </si>
  <si>
    <t>BAR03VPSA\75051\400008</t>
  </si>
  <si>
    <t>BAR03VPSA\75051\400009</t>
  </si>
  <si>
    <t>BAR03VPSA\75051\400011</t>
  </si>
  <si>
    <t>BAR03VPSA\75051\400012</t>
  </si>
  <si>
    <t>BAR03VPSA\75051\400013</t>
  </si>
  <si>
    <t>BAR03VPSA\75051\400014</t>
  </si>
  <si>
    <t>BAR03VPSA\75051\400017</t>
  </si>
  <si>
    <t>BAR03VPSA\75051\400018</t>
  </si>
  <si>
    <t>BAR03VPSA\75051\400019</t>
  </si>
  <si>
    <t>BAR03VPSA\75051\400020</t>
  </si>
  <si>
    <t>BAR03VPSA\75051\400023</t>
  </si>
  <si>
    <t>BAR03VPSA\75051\400025</t>
  </si>
  <si>
    <t>BAR03VPSA\75051\400026</t>
  </si>
  <si>
    <t>BAR03VPSA\75051\400028</t>
  </si>
  <si>
    <t>BAR03VPSA\75051\400033</t>
  </si>
  <si>
    <t>BAR03VPSA\75051\400034</t>
  </si>
  <si>
    <t>BAR03VPSA\75051\400037</t>
  </si>
  <si>
    <t>BAR03VPSA\75051\400038</t>
  </si>
  <si>
    <t>BAR03VPSA\75051\400042</t>
  </si>
  <si>
    <t>BAR03VPSA\75051\400045</t>
  </si>
  <si>
    <t>BAR03VPSA\75051\400046</t>
  </si>
  <si>
    <t>BAR03VPSA\75051\400048</t>
  </si>
  <si>
    <t>BAR03VPSA\75051\400060</t>
  </si>
  <si>
    <t>BAR03VPSA\75051\400061</t>
  </si>
  <si>
    <t>BAR03VPSA\75051\400062</t>
  </si>
  <si>
    <t>BAR03VPSA\75051\400063</t>
  </si>
  <si>
    <t>BAR03VPSA\75051\400064</t>
  </si>
  <si>
    <t>BAR03VPSA\75051\400066</t>
  </si>
  <si>
    <t>BAR03VPSA\75051\400067</t>
  </si>
  <si>
    <t>BAR03VPSA\75051\400070</t>
  </si>
  <si>
    <t>BAR03VPSA\75051\400071</t>
  </si>
  <si>
    <t>BAR03VPSA\75051\400072</t>
  </si>
  <si>
    <t>BAR03VPSA\75051\400073</t>
  </si>
  <si>
    <t>BAR03VPSA\75051\400074</t>
  </si>
  <si>
    <t>BAR03VPSA\75051\400075</t>
  </si>
  <si>
    <t>BAR03VPSA\75051\400076</t>
  </si>
  <si>
    <t>BAR03VPSA\75051\400077</t>
  </si>
  <si>
    <t>BAR03VPSA\75051\400079</t>
  </si>
  <si>
    <t>BAR03VPSA\75051\400080</t>
  </si>
  <si>
    <t>BAR03VPSA\75051\400087</t>
  </si>
  <si>
    <t>BAR03VPSA\75051\400088</t>
  </si>
  <si>
    <t>BAR03VPSA\75051\400089</t>
  </si>
  <si>
    <t>BAR03VPSA\75051\400090</t>
  </si>
  <si>
    <t>BAR03VPSA\75051\400091</t>
  </si>
  <si>
    <t>BAR03VPSA\75051\400094</t>
  </si>
  <si>
    <t>BAR03VPSA\75051\400098</t>
  </si>
  <si>
    <t>BAR03VPSA\75051\400099</t>
  </si>
  <si>
    <t>BAR03VPSA\75051\400100</t>
  </si>
  <si>
    <t>BAR03VPSA\75051\400101</t>
  </si>
  <si>
    <t>BAR03VPSA\75051\400102</t>
  </si>
  <si>
    <t>BAR03VPSA\75051\400104</t>
  </si>
  <si>
    <t>BAR03VPSA\75051\400107</t>
  </si>
  <si>
    <t>BAR03VPSA\75051\400108</t>
  </si>
  <si>
    <t>BAR03VPSA\75051\400109</t>
  </si>
  <si>
    <t>BAR03VPSA\75051\400110</t>
  </si>
  <si>
    <t>BAR03VPSA\75051\400114</t>
  </si>
  <si>
    <t>BAR03VPSA\75051\400116</t>
  </si>
  <si>
    <t>BAR03VPSA\75051\400124</t>
  </si>
  <si>
    <t>BAR03VPSA\75051\400125</t>
  </si>
  <si>
    <t>BAR03VPSA\75051\400126</t>
  </si>
  <si>
    <t>BAR03VPSA\75051\400127</t>
  </si>
  <si>
    <t>BAR03VPSA\75051\400128</t>
  </si>
  <si>
    <t>BAR03VPSA\75051\400129</t>
  </si>
  <si>
    <t>BAR03VPSA\75051\400130</t>
  </si>
  <si>
    <t>BAR03VPSA\75051\400131</t>
  </si>
  <si>
    <t>BAR03VPSA\75051\400132</t>
  </si>
  <si>
    <t>BAR03VPSA\75051\400134</t>
  </si>
  <si>
    <t>BAR03VPSA\75051\400135</t>
  </si>
  <si>
    <t>BAR03VPSA\75051\400136</t>
  </si>
  <si>
    <t>BAR03VPSA\75051\400137</t>
  </si>
  <si>
    <t>BAR03VPSA\75051\400138</t>
  </si>
  <si>
    <t>BAR03VPSA\75051\400139</t>
  </si>
  <si>
    <t>BAR03VPSA\75051\400142</t>
  </si>
  <si>
    <t>BAR03VPSA\75051\400151</t>
  </si>
  <si>
    <t>BAR03VPSA\75051\400500</t>
  </si>
  <si>
    <t>BAR03VPSA\75051\400501</t>
  </si>
  <si>
    <t>BAR03VPSA\75051\400502</t>
  </si>
  <si>
    <t>BAR03VPSA\75051\400503</t>
  </si>
  <si>
    <t>BAR03VPSA\75054\400079</t>
  </si>
  <si>
    <t>BAR03VPSA\75054\400087</t>
  </si>
  <si>
    <t>BAR03VPSA\75054\400161</t>
  </si>
  <si>
    <t>BAR03VPSA\75054\400165</t>
  </si>
  <si>
    <t>BAR03VPSA\75054\400168</t>
  </si>
  <si>
    <t>BAR03VPSA\75054\400173</t>
  </si>
  <si>
    <t>BAR03VPSA\75054\400178</t>
  </si>
  <si>
    <t>BAR03VPSA\75054\400180</t>
  </si>
  <si>
    <t>BAR03VPSA\75054\400183</t>
  </si>
  <si>
    <t>BAR55VPAF\80048\209000</t>
  </si>
  <si>
    <t>BAR55VPCA\80069\209000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</si>
</sst>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8" formatCode="&quot;$&quot;#,##0.00_);[Red]\(&quot;$&quot;#,##0.00\)"/>
    <numFmt numFmtId="44" formatCode="_(&quot;$&quot;* #,##0.00_);_(&quot;$&quot;* \(#,##0.00\);_(&quot;$&quot;* &quot;-&quot;??_);_(@_)"/>
    <numFmt numFmtId="164" formatCode="00000"/>
    <numFmt numFmtId="165" formatCode="&quot;$&quot;#,##0.00"/>
    <numFmt numFmtId="166" formatCode="[&lt;=9999999]###\-####;\(###\)\ ###\-####"/>
    <numFmt numFmtId="167" formatCode="\X\X\X\-\X\X\-##0000_);\(&quot;$&quot;#,##0.00\)\ "/>
    <numFmt numFmtId="168" formatCode="mm/dd/yyyy"/>
    <numFmt numFmtId="169" formatCode="mm/dd/yyyy\ h:mm\ AM/PM"/>
    <numFmt numFmtId="170" formatCode="########"/>
  </numFmts>
  <fonts count="30" x14ac:knownFonts="1">
    <font>
      <sz val="11"/>
      <color theme="1"/>
      <name val="Calibri"/>
      <family val="2"/>
      <scheme val="minor"/>
    </font>
    <font>
      <sz val="9"/>
      <color theme="1"/>
      <name val="Calibri"/>
      <family val="2"/>
      <scheme val="minor"/>
    </font>
    <font>
      <b/>
      <sz val="9"/>
      <color theme="1"/>
      <name val="Calibri"/>
      <family val="2"/>
      <scheme val="minor"/>
    </font>
    <font>
      <b/>
      <sz val="11"/>
      <color theme="1"/>
      <name val="Calibri"/>
      <family val="2"/>
      <scheme val="minor"/>
    </font>
    <font>
      <b/>
      <sz val="14"/>
      <color theme="1"/>
      <name val="Calibri"/>
      <family val="2"/>
      <scheme val="minor"/>
    </font>
    <font>
      <sz val="10"/>
      <color theme="1"/>
      <name val="Calibri"/>
      <family val="2"/>
      <scheme val="minor"/>
    </font>
    <font>
      <sz val="10"/>
      <color indexed="8"/>
      <name val="MS Sans Serif"/>
    </font>
    <font>
      <sz val="9"/>
      <color indexed="81"/>
      <name val="Tahoma"/>
      <family val="2"/>
    </font>
    <font>
      <b/>
      <sz val="9"/>
      <color indexed="81"/>
      <name val="Tahoma"/>
      <family val="2"/>
    </font>
    <font>
      <b/>
      <sz val="11"/>
      <color theme="0"/>
      <name val="Calibri"/>
      <family val="2"/>
      <scheme val="minor"/>
    </font>
    <font>
      <sz val="12"/>
      <color theme="1"/>
      <name val="Calibri"/>
      <family val="2"/>
      <scheme val="minor"/>
    </font>
    <font>
      <b/>
      <sz val="16"/>
      <color theme="1"/>
      <name val="Calibri"/>
      <family val="2"/>
      <scheme val="minor"/>
    </font>
    <font>
      <b/>
      <i/>
      <sz val="18"/>
      <color theme="1"/>
      <name val="Calibri"/>
      <family val="2"/>
      <scheme val="minor"/>
    </font>
    <font>
      <b/>
      <sz val="12"/>
      <color theme="1"/>
      <name val="Calibri"/>
      <family val="2"/>
      <scheme val="minor"/>
    </font>
    <font>
      <sz val="10"/>
      <name val="Arial"/>
      <family val="2"/>
    </font>
    <font>
      <b/>
      <sz val="13"/>
      <color theme="1"/>
      <name val="Calibri"/>
      <family val="2"/>
      <scheme val="minor"/>
    </font>
    <font>
      <sz val="16"/>
      <color theme="1"/>
      <name val="Calibri"/>
      <family val="2"/>
      <scheme val="minor"/>
    </font>
    <font>
      <sz val="14"/>
      <color theme="1"/>
      <name val="Calibri"/>
      <family val="2"/>
      <scheme val="minor"/>
    </font>
    <font>
      <sz val="12.5"/>
      <color theme="1"/>
      <name val="Calibri"/>
      <family val="2"/>
      <scheme val="minor"/>
    </font>
    <font>
      <b/>
      <sz val="14"/>
      <name val="Calibri"/>
      <family val="2"/>
      <scheme val="minor"/>
    </font>
    <font>
      <b/>
      <i/>
      <sz val="20"/>
      <color theme="1"/>
      <name val="Calibri"/>
      <family val="2"/>
      <scheme val="minor"/>
    </font>
    <font>
      <b/>
      <sz val="12"/>
      <name val="Calibri"/>
      <family val="2"/>
      <scheme val="minor"/>
    </font>
    <font>
      <b/>
      <sz val="14"/>
      <color rgb="FFFF0000"/>
      <name val="Calibri"/>
      <family val="2"/>
      <scheme val="minor"/>
    </font>
    <font>
      <u/>
      <sz val="11"/>
      <color theme="10"/>
      <name val="Calibri"/>
      <family val="2"/>
      <scheme val="minor"/>
    </font>
    <font>
      <b/>
      <u/>
      <sz val="14"/>
      <color theme="10"/>
      <name val="Calibri"/>
      <family val="2"/>
      <scheme val="minor"/>
    </font>
    <font>
      <b/>
      <sz val="13"/>
      <color rgb="FFFF0000"/>
      <name val="Calibri"/>
      <family val="2"/>
      <scheme val="minor"/>
    </font>
    <font>
      <sz val="11"/>
      <color indexed="8"/>
      <name val="Calibri"/>
      <family val="2"/>
      <scheme val="minor"/>
    </font>
    <font>
      <sz val="9"/>
      <name val="Calibri"/>
      <family val="2"/>
      <scheme val="minor"/>
    </font>
    <font>
      <b/>
      <sz val="9"/>
      <name val="Calibri"/>
      <family val="2"/>
      <scheme val="minor"/>
    </font>
    <font>
      <sz val="8"/>
      <name val="Calibri"/>
      <family val="2"/>
      <scheme val="minor"/>
    </font>
  </fonts>
  <fills count="20">
    <fill>
      <patternFill patternType="none"/>
    </fill>
    <fill>
      <patternFill patternType="gray125"/>
    </fill>
    <fill>
      <patternFill patternType="solid">
        <fgColor theme="9"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rgb="FFA5A5A5"/>
      </patternFill>
    </fill>
    <fill>
      <patternFill patternType="solid">
        <fgColor theme="0" tint="-4.9989318521683403E-2"/>
        <bgColor indexed="64"/>
      </patternFill>
    </fill>
    <fill>
      <patternFill patternType="solid">
        <fgColor rgb="FF92D050"/>
        <bgColor indexed="64"/>
      </patternFill>
    </fill>
    <fill>
      <patternFill patternType="solid">
        <fgColor theme="5" tint="-0.249977111117893"/>
        <bgColor indexed="64"/>
      </patternFill>
    </fill>
    <fill>
      <patternFill patternType="solid">
        <fgColor rgb="FFFFFFFF"/>
        <bgColor indexed="64"/>
      </patternFill>
    </fill>
    <fill>
      <patternFill patternType="solid">
        <fgColor theme="3" tint="0.79998168889431442"/>
        <bgColor indexed="64"/>
      </patternFill>
    </fill>
  </fills>
  <borders count="36">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rgb="FF3F3F3F"/>
      </left>
      <right style="double">
        <color rgb="FF3F3F3F"/>
      </right>
      <top style="double">
        <color rgb="FF3F3F3F"/>
      </top>
      <bottom style="double">
        <color rgb="FF3F3F3F"/>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medium">
        <color indexed="64"/>
      </right>
      <top/>
      <bottom style="thin">
        <color auto="1"/>
      </bottom>
      <diagonal/>
    </border>
    <border>
      <left style="thin">
        <color auto="1"/>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auto="1"/>
      </right>
      <top style="thin">
        <color auto="1"/>
      </top>
      <bottom style="medium">
        <color indexed="64"/>
      </bottom>
      <diagonal/>
    </border>
    <border>
      <left style="thin">
        <color auto="1"/>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top/>
      <bottom style="thin">
        <color auto="1"/>
      </bottom>
      <diagonal/>
    </border>
    <border>
      <left style="thin">
        <color auto="1"/>
      </left>
      <right/>
      <top style="thin">
        <color auto="1"/>
      </top>
      <bottom style="thin">
        <color auto="1"/>
      </bottom>
      <diagonal/>
    </border>
  </borders>
  <cellStyleXfs count="6">
    <xf numFmtId="0" fontId="0" fillId="0" borderId="0"/>
    <xf numFmtId="0" fontId="6" fillId="0" borderId="0"/>
    <xf numFmtId="0" fontId="9" fillId="14" borderId="18" applyNumberFormat="0" applyAlignment="0" applyProtection="0"/>
    <xf numFmtId="0" fontId="14" fillId="0" borderId="0"/>
    <xf numFmtId="0" fontId="23" fillId="0" borderId="0" applyNumberFormat="0" applyFill="0" applyBorder="0" applyAlignment="0" applyProtection="0"/>
    <xf numFmtId="0" fontId="26" fillId="0" borderId="0"/>
  </cellStyleXfs>
  <cellXfs count="289">
    <xf numFmtId="0" fontId="0" fillId="0" borderId="0" xfId="0"/>
    <xf numFmtId="0" fontId="1" fillId="0" borderId="0" xfId="0" applyFont="1"/>
    <xf numFmtId="0" fontId="1" fillId="4" borderId="0" xfId="0" applyFont="1" applyFill="1"/>
    <xf numFmtId="0" fontId="1" fillId="5" borderId="0" xfId="0" applyFont="1" applyFill="1"/>
    <xf numFmtId="0" fontId="2" fillId="3" borderId="1" xfId="0" applyFont="1" applyFill="1" applyBorder="1" applyAlignment="1">
      <alignment wrapText="1"/>
    </xf>
    <xf numFmtId="0" fontId="2" fillId="4" borderId="1" xfId="0" applyFont="1" applyFill="1" applyBorder="1"/>
    <xf numFmtId="0" fontId="1" fillId="3" borderId="0" xfId="0" applyFont="1" applyFill="1"/>
    <xf numFmtId="0" fontId="1" fillId="0" borderId="0" xfId="0" applyFont="1" applyAlignment="1">
      <alignment horizontal="right"/>
    </xf>
    <xf numFmtId="0" fontId="2" fillId="4" borderId="1" xfId="0" applyFont="1" applyFill="1" applyBorder="1" applyAlignment="1">
      <alignment wrapText="1"/>
    </xf>
    <xf numFmtId="0" fontId="0" fillId="8" borderId="7" xfId="0" applyFill="1" applyBorder="1"/>
    <xf numFmtId="0" fontId="1" fillId="10" borderId="11" xfId="0" applyFont="1" applyFill="1" applyBorder="1"/>
    <xf numFmtId="0" fontId="1" fillId="10" borderId="9" xfId="0" applyFont="1" applyFill="1" applyBorder="1"/>
    <xf numFmtId="0" fontId="1" fillId="10" borderId="9" xfId="0" applyFont="1" applyFill="1" applyBorder="1" applyAlignment="1">
      <alignment horizontal="right"/>
    </xf>
    <xf numFmtId="0" fontId="1" fillId="10" borderId="12" xfId="0" applyFont="1" applyFill="1" applyBorder="1"/>
    <xf numFmtId="0" fontId="1" fillId="10" borderId="13" xfId="0" applyFont="1" applyFill="1" applyBorder="1"/>
    <xf numFmtId="0" fontId="1" fillId="10" borderId="0" xfId="0" applyFont="1" applyFill="1"/>
    <xf numFmtId="0" fontId="1" fillId="10" borderId="0" xfId="0" applyFont="1" applyFill="1" applyAlignment="1">
      <alignment horizontal="right"/>
    </xf>
    <xf numFmtId="0" fontId="1" fillId="10" borderId="14" xfId="0" applyFont="1" applyFill="1" applyBorder="1"/>
    <xf numFmtId="0" fontId="1" fillId="10" borderId="15" xfId="0" applyFont="1" applyFill="1" applyBorder="1"/>
    <xf numFmtId="0" fontId="1" fillId="10" borderId="16" xfId="0" applyFont="1" applyFill="1" applyBorder="1"/>
    <xf numFmtId="0" fontId="1" fillId="10" borderId="16" xfId="0" applyFont="1" applyFill="1" applyBorder="1" applyAlignment="1">
      <alignment horizontal="right"/>
    </xf>
    <xf numFmtId="0" fontId="1" fillId="10" borderId="17" xfId="0" applyFont="1" applyFill="1" applyBorder="1"/>
    <xf numFmtId="0" fontId="1" fillId="12" borderId="11" xfId="0" applyFont="1" applyFill="1" applyBorder="1"/>
    <xf numFmtId="0" fontId="1" fillId="12" borderId="9" xfId="0" applyFont="1" applyFill="1" applyBorder="1"/>
    <xf numFmtId="0" fontId="1" fillId="12" borderId="9" xfId="0" applyFont="1" applyFill="1" applyBorder="1" applyAlignment="1">
      <alignment horizontal="right"/>
    </xf>
    <xf numFmtId="0" fontId="1" fillId="12" borderId="12" xfId="0" applyFont="1" applyFill="1" applyBorder="1"/>
    <xf numFmtId="0" fontId="1" fillId="12" borderId="13" xfId="0" applyFont="1" applyFill="1" applyBorder="1"/>
    <xf numFmtId="0" fontId="1" fillId="12" borderId="0" xfId="0" applyFont="1" applyFill="1"/>
    <xf numFmtId="0" fontId="1" fillId="12" borderId="0" xfId="0" applyFont="1" applyFill="1" applyAlignment="1">
      <alignment horizontal="right"/>
    </xf>
    <xf numFmtId="0" fontId="1" fillId="12" borderId="14" xfId="0" applyFont="1" applyFill="1" applyBorder="1"/>
    <xf numFmtId="0" fontId="1" fillId="12" borderId="15" xfId="0" applyFont="1" applyFill="1" applyBorder="1"/>
    <xf numFmtId="0" fontId="1" fillId="12" borderId="16" xfId="0" applyFont="1" applyFill="1" applyBorder="1"/>
    <xf numFmtId="0" fontId="1" fillId="12" borderId="16" xfId="0" applyFont="1" applyFill="1" applyBorder="1" applyAlignment="1">
      <alignment horizontal="right"/>
    </xf>
    <xf numFmtId="0" fontId="1" fillId="12" borderId="17" xfId="0" applyFont="1" applyFill="1" applyBorder="1"/>
    <xf numFmtId="0" fontId="1" fillId="2" borderId="10" xfId="0" applyFont="1" applyFill="1" applyBorder="1" applyAlignment="1">
      <alignment wrapText="1"/>
    </xf>
    <xf numFmtId="0" fontId="1" fillId="2" borderId="10" xfId="0" applyFont="1" applyFill="1" applyBorder="1" applyAlignment="1">
      <alignment horizontal="right" wrapText="1"/>
    </xf>
    <xf numFmtId="0" fontId="2" fillId="8" borderId="10" xfId="0" applyFont="1" applyFill="1" applyBorder="1" applyAlignment="1">
      <alignment wrapText="1"/>
    </xf>
    <xf numFmtId="0" fontId="1" fillId="13" borderId="0" xfId="0" applyFont="1" applyFill="1"/>
    <xf numFmtId="0" fontId="1" fillId="13" borderId="0" xfId="0" applyFont="1" applyFill="1" applyAlignment="1">
      <alignment horizontal="right"/>
    </xf>
    <xf numFmtId="0" fontId="1" fillId="13" borderId="13" xfId="0" applyFont="1" applyFill="1" applyBorder="1"/>
    <xf numFmtId="0" fontId="1" fillId="13" borderId="14" xfId="0" applyFont="1" applyFill="1" applyBorder="1"/>
    <xf numFmtId="0" fontId="1" fillId="11" borderId="3" xfId="0" applyFont="1" applyFill="1" applyBorder="1"/>
    <xf numFmtId="0" fontId="1" fillId="11" borderId="5" xfId="0" applyFont="1" applyFill="1" applyBorder="1"/>
    <xf numFmtId="0" fontId="1" fillId="11" borderId="5" xfId="0" applyFont="1" applyFill="1" applyBorder="1" applyAlignment="1">
      <alignment horizontal="right"/>
    </xf>
    <xf numFmtId="0" fontId="1" fillId="11" borderId="4" xfId="0" applyFont="1" applyFill="1" applyBorder="1"/>
    <xf numFmtId="0" fontId="0" fillId="0" borderId="1" xfId="0" applyBorder="1"/>
    <xf numFmtId="0" fontId="12" fillId="0" borderId="0" xfId="0" applyFont="1"/>
    <xf numFmtId="0" fontId="3" fillId="14" borderId="18" xfId="2" applyFont="1" applyAlignment="1">
      <alignment wrapText="1"/>
    </xf>
    <xf numFmtId="0" fontId="12" fillId="5" borderId="0" xfId="0" applyFont="1" applyFill="1"/>
    <xf numFmtId="0" fontId="0" fillId="5" borderId="0" xfId="0" applyFill="1"/>
    <xf numFmtId="0" fontId="5" fillId="5" borderId="0" xfId="0" applyFont="1" applyFill="1"/>
    <xf numFmtId="0" fontId="10" fillId="5" borderId="0" xfId="0" applyFont="1" applyFill="1"/>
    <xf numFmtId="0" fontId="11" fillId="5" borderId="0" xfId="0" applyFont="1" applyFill="1"/>
    <xf numFmtId="0" fontId="1" fillId="13" borderId="17" xfId="0" applyFont="1" applyFill="1" applyBorder="1"/>
    <xf numFmtId="0" fontId="1" fillId="13" borderId="12" xfId="0" applyFont="1" applyFill="1" applyBorder="1"/>
    <xf numFmtId="0" fontId="1" fillId="13" borderId="15" xfId="0" applyFont="1" applyFill="1" applyBorder="1"/>
    <xf numFmtId="0" fontId="1" fillId="13" borderId="11" xfId="0" applyFont="1" applyFill="1" applyBorder="1"/>
    <xf numFmtId="0" fontId="1" fillId="13" borderId="16" xfId="0" applyFont="1" applyFill="1" applyBorder="1"/>
    <xf numFmtId="0" fontId="1" fillId="13" borderId="9" xfId="0" applyFont="1" applyFill="1" applyBorder="1"/>
    <xf numFmtId="0" fontId="1" fillId="13" borderId="16" xfId="0" applyFont="1" applyFill="1" applyBorder="1" applyAlignment="1">
      <alignment horizontal="right"/>
    </xf>
    <xf numFmtId="0" fontId="1" fillId="13" borderId="9" xfId="0" applyFont="1" applyFill="1" applyBorder="1" applyAlignment="1">
      <alignment horizontal="right"/>
    </xf>
    <xf numFmtId="0" fontId="0" fillId="10" borderId="7" xfId="0" applyFill="1" applyBorder="1"/>
    <xf numFmtId="8" fontId="0" fillId="0" borderId="0" xfId="0" applyNumberFormat="1"/>
    <xf numFmtId="0" fontId="4" fillId="6" borderId="1" xfId="0" applyFont="1" applyFill="1" applyBorder="1" applyProtection="1">
      <protection locked="0"/>
    </xf>
    <xf numFmtId="0" fontId="15" fillId="5" borderId="0" xfId="0" applyFont="1" applyFill="1"/>
    <xf numFmtId="0" fontId="13" fillId="5" borderId="0" xfId="0" applyFont="1" applyFill="1"/>
    <xf numFmtId="0" fontId="20" fillId="5" borderId="0" xfId="0" applyFont="1" applyFill="1" applyAlignment="1" applyProtection="1">
      <alignment horizontal="center"/>
      <protection hidden="1"/>
    </xf>
    <xf numFmtId="0" fontId="20" fillId="5" borderId="0" xfId="0" applyFont="1" applyFill="1" applyAlignment="1">
      <alignment horizontal="center"/>
    </xf>
    <xf numFmtId="0" fontId="17" fillId="5" borderId="0" xfId="0" applyFont="1" applyFill="1"/>
    <xf numFmtId="0" fontId="0" fillId="10" borderId="0" xfId="0" applyFill="1"/>
    <xf numFmtId="0" fontId="1" fillId="2" borderId="0" xfId="0" applyFont="1" applyFill="1"/>
    <xf numFmtId="0" fontId="1" fillId="2" borderId="7" xfId="0" applyFont="1" applyFill="1" applyBorder="1"/>
    <xf numFmtId="0" fontId="4" fillId="6" borderId="4" xfId="0" applyFont="1" applyFill="1" applyBorder="1" applyProtection="1">
      <protection hidden="1"/>
    </xf>
    <xf numFmtId="0" fontId="4" fillId="6" borderId="19" xfId="0" applyFont="1" applyFill="1" applyBorder="1" applyProtection="1">
      <protection hidden="1"/>
    </xf>
    <xf numFmtId="0" fontId="21" fillId="14" borderId="18" xfId="2" applyFont="1" applyProtection="1">
      <protection locked="0"/>
    </xf>
    <xf numFmtId="168" fontId="4" fillId="6" borderId="1" xfId="0" applyNumberFormat="1" applyFont="1" applyFill="1" applyBorder="1" applyAlignment="1" applyProtection="1">
      <alignment horizontal="center"/>
      <protection locked="0"/>
    </xf>
    <xf numFmtId="168" fontId="21" fillId="14" borderId="18" xfId="2" applyNumberFormat="1" applyFont="1" applyAlignment="1" applyProtection="1">
      <alignment horizontal="left"/>
      <protection locked="0"/>
    </xf>
    <xf numFmtId="0" fontId="1" fillId="11" borderId="0" xfId="0" applyFont="1" applyFill="1"/>
    <xf numFmtId="0" fontId="13" fillId="5" borderId="0" xfId="0" applyFont="1" applyFill="1" applyAlignment="1">
      <alignment wrapText="1"/>
    </xf>
    <xf numFmtId="169" fontId="4" fillId="5" borderId="0" xfId="0" applyNumberFormat="1" applyFont="1" applyFill="1"/>
    <xf numFmtId="0" fontId="4" fillId="0" borderId="24" xfId="0" applyFont="1" applyBorder="1" applyAlignment="1">
      <alignment horizontal="center" wrapText="1"/>
    </xf>
    <xf numFmtId="0" fontId="4" fillId="0" borderId="1" xfId="0" applyFont="1" applyBorder="1" applyAlignment="1">
      <alignment horizontal="center" wrapText="1"/>
    </xf>
    <xf numFmtId="0" fontId="15" fillId="5" borderId="0" xfId="0" applyFont="1" applyFill="1" applyAlignment="1">
      <alignment horizontal="left"/>
    </xf>
    <xf numFmtId="0" fontId="1" fillId="16" borderId="0" xfId="0" applyFont="1" applyFill="1"/>
    <xf numFmtId="0" fontId="1" fillId="17" borderId="0" xfId="0" applyFont="1" applyFill="1"/>
    <xf numFmtId="0" fontId="19" fillId="14" borderId="18" xfId="2" applyFont="1" applyProtection="1">
      <protection hidden="1"/>
    </xf>
    <xf numFmtId="170" fontId="4" fillId="15" borderId="1" xfId="0" applyNumberFormat="1" applyFont="1" applyFill="1" applyBorder="1" applyAlignment="1" applyProtection="1">
      <alignment horizontal="center"/>
      <protection locked="0"/>
    </xf>
    <xf numFmtId="165" fontId="13" fillId="6" borderId="19" xfId="0" applyNumberFormat="1" applyFont="1" applyFill="1" applyBorder="1" applyAlignment="1" applyProtection="1">
      <alignment horizontal="center" vertical="center" wrapText="1"/>
      <protection locked="0"/>
    </xf>
    <xf numFmtId="0" fontId="13" fillId="6" borderId="1" xfId="0" applyFont="1" applyFill="1" applyBorder="1" applyAlignment="1" applyProtection="1">
      <alignment horizontal="center" vertical="center"/>
      <protection hidden="1"/>
    </xf>
    <xf numFmtId="165" fontId="13" fillId="6" borderId="19" xfId="0" applyNumberFormat="1" applyFont="1" applyFill="1" applyBorder="1" applyAlignment="1" applyProtection="1">
      <alignment horizontal="center" vertical="center"/>
      <protection locked="0"/>
    </xf>
    <xf numFmtId="0" fontId="13" fillId="6" borderId="1" xfId="0" applyFont="1" applyFill="1" applyBorder="1" applyAlignment="1" applyProtection="1">
      <alignment horizontal="center" vertical="center"/>
      <protection locked="0"/>
    </xf>
    <xf numFmtId="165" fontId="13" fillId="6" borderId="3" xfId="0" applyNumberFormat="1" applyFont="1" applyFill="1" applyBorder="1" applyAlignment="1" applyProtection="1">
      <alignment horizontal="center" vertical="center"/>
      <protection hidden="1"/>
    </xf>
    <xf numFmtId="168" fontId="0" fillId="3" borderId="0" xfId="0" applyNumberFormat="1" applyFill="1" applyAlignment="1">
      <alignment horizontal="center"/>
    </xf>
    <xf numFmtId="0" fontId="19" fillId="14" borderId="18" xfId="2" applyFont="1" applyAlignment="1" applyProtection="1">
      <alignment horizontal="left"/>
      <protection locked="0"/>
    </xf>
    <xf numFmtId="0" fontId="21" fillId="14" borderId="18" xfId="2" applyFont="1" applyAlignment="1" applyProtection="1">
      <alignment horizontal="left"/>
      <protection locked="0"/>
    </xf>
    <xf numFmtId="0" fontId="19" fillId="14" borderId="18" xfId="2" applyFont="1" applyAlignment="1" applyProtection="1">
      <alignment horizontal="left"/>
      <protection hidden="1"/>
    </xf>
    <xf numFmtId="0" fontId="22" fillId="5" borderId="0" xfId="0" applyFont="1" applyFill="1" applyAlignment="1">
      <alignment vertical="center"/>
    </xf>
    <xf numFmtId="0" fontId="4" fillId="6" borderId="1" xfId="0" applyFont="1" applyFill="1" applyBorder="1" applyAlignment="1" applyProtection="1">
      <alignment horizontal="center" wrapText="1"/>
      <protection locked="0"/>
    </xf>
    <xf numFmtId="0" fontId="18" fillId="5" borderId="0" xfId="0" applyFont="1" applyFill="1"/>
    <xf numFmtId="0" fontId="15" fillId="5" borderId="0" xfId="0" applyFont="1" applyFill="1" applyAlignment="1">
      <alignment horizontal="left" vertical="center"/>
    </xf>
    <xf numFmtId="0" fontId="4" fillId="6" borderId="1" xfId="0" applyFont="1" applyFill="1" applyBorder="1" applyProtection="1">
      <protection hidden="1"/>
    </xf>
    <xf numFmtId="165" fontId="4" fillId="6" borderId="1" xfId="0" applyNumberFormat="1" applyFont="1" applyFill="1" applyBorder="1" applyAlignment="1" applyProtection="1">
      <alignment horizontal="center" vertical="center"/>
      <protection hidden="1"/>
    </xf>
    <xf numFmtId="0" fontId="4" fillId="6" borderId="1" xfId="0" applyFont="1" applyFill="1" applyBorder="1" applyAlignment="1" applyProtection="1">
      <alignment horizontal="center" vertical="center"/>
      <protection hidden="1"/>
    </xf>
    <xf numFmtId="0" fontId="4" fillId="6" borderId="1" xfId="0" applyFont="1" applyFill="1" applyBorder="1" applyAlignment="1" applyProtection="1">
      <alignment horizontal="center" vertical="center"/>
      <protection locked="0"/>
    </xf>
    <xf numFmtId="165" fontId="4" fillId="6" borderId="19" xfId="0" applyNumberFormat="1" applyFont="1" applyFill="1" applyBorder="1" applyAlignment="1" applyProtection="1">
      <alignment horizontal="center" vertical="center"/>
      <protection locked="0"/>
    </xf>
    <xf numFmtId="165" fontId="4" fillId="6" borderId="1" xfId="0" applyNumberFormat="1" applyFont="1" applyFill="1" applyBorder="1" applyAlignment="1" applyProtection="1">
      <alignment horizontal="center" vertical="center"/>
      <protection locked="0"/>
    </xf>
    <xf numFmtId="0" fontId="4" fillId="5" borderId="0" xfId="0" applyFont="1" applyFill="1" applyAlignment="1">
      <alignment horizontal="center" wrapText="1"/>
    </xf>
    <xf numFmtId="0" fontId="15" fillId="15" borderId="30" xfId="0" applyFont="1" applyFill="1" applyBorder="1" applyAlignment="1" applyProtection="1">
      <alignment horizontal="center"/>
      <protection locked="0"/>
    </xf>
    <xf numFmtId="0" fontId="15" fillId="15" borderId="1" xfId="0" applyFont="1" applyFill="1" applyBorder="1" applyAlignment="1" applyProtection="1">
      <alignment horizontal="center"/>
      <protection locked="0"/>
    </xf>
    <xf numFmtId="0" fontId="13" fillId="5" borderId="0" xfId="0" applyFont="1" applyFill="1" applyAlignment="1">
      <alignment vertical="center" wrapText="1"/>
    </xf>
    <xf numFmtId="0" fontId="4" fillId="6" borderId="3" xfId="0" applyFont="1" applyFill="1" applyBorder="1" applyAlignment="1" applyProtection="1">
      <alignment horizontal="center" vertical="center"/>
      <protection locked="0"/>
    </xf>
    <xf numFmtId="0" fontId="0" fillId="0" borderId="0" xfId="0" applyProtection="1">
      <protection locked="0"/>
    </xf>
    <xf numFmtId="0" fontId="3" fillId="0" borderId="0" xfId="0" applyFont="1" applyProtection="1">
      <protection locked="0"/>
    </xf>
    <xf numFmtId="0" fontId="3" fillId="3" borderId="0" xfId="0" applyFont="1" applyFill="1" applyProtection="1">
      <protection locked="0"/>
    </xf>
    <xf numFmtId="0" fontId="17" fillId="0" borderId="0" xfId="0" applyFont="1"/>
    <xf numFmtId="0" fontId="11" fillId="0" borderId="0" xfId="0" applyFont="1"/>
    <xf numFmtId="0" fontId="22" fillId="5" borderId="0" xfId="0" applyFont="1" applyFill="1" applyAlignment="1">
      <alignment horizontal="center" vertical="center" wrapText="1"/>
    </xf>
    <xf numFmtId="0" fontId="13" fillId="0" borderId="11" xfId="0" applyFont="1" applyBorder="1"/>
    <xf numFmtId="0" fontId="13" fillId="5" borderId="10" xfId="0" applyFont="1" applyFill="1" applyBorder="1" applyAlignment="1">
      <alignment horizontal="left"/>
    </xf>
    <xf numFmtId="0" fontId="13" fillId="5" borderId="1" xfId="0" applyFont="1" applyFill="1" applyBorder="1"/>
    <xf numFmtId="0" fontId="13" fillId="5" borderId="1" xfId="0" applyFont="1" applyFill="1" applyBorder="1" applyAlignment="1">
      <alignment horizontal="center" wrapText="1"/>
    </xf>
    <xf numFmtId="0" fontId="3" fillId="5" borderId="0" xfId="0" applyFont="1" applyFill="1"/>
    <xf numFmtId="0" fontId="3" fillId="0" borderId="0" xfId="0" applyFont="1"/>
    <xf numFmtId="0" fontId="13" fillId="18" borderId="0" xfId="0" applyFont="1" applyFill="1" applyAlignment="1">
      <alignment vertical="center"/>
    </xf>
    <xf numFmtId="0" fontId="17" fillId="5" borderId="0" xfId="0" applyFont="1" applyFill="1" applyAlignment="1">
      <alignment horizontal="left" wrapText="1"/>
    </xf>
    <xf numFmtId="0" fontId="13" fillId="5" borderId="3" xfId="0" applyFont="1" applyFill="1" applyBorder="1"/>
    <xf numFmtId="0" fontId="13" fillId="5" borderId="1" xfId="0" applyFont="1" applyFill="1" applyBorder="1" applyAlignment="1">
      <alignment horizontal="left"/>
    </xf>
    <xf numFmtId="0" fontId="0" fillId="5" borderId="0" xfId="0" applyFill="1" applyAlignment="1">
      <alignment wrapText="1"/>
    </xf>
    <xf numFmtId="0" fontId="13" fillId="18" borderId="13" xfId="0" applyFont="1" applyFill="1" applyBorder="1" applyAlignment="1">
      <alignment vertical="center"/>
    </xf>
    <xf numFmtId="0" fontId="13" fillId="5" borderId="19" xfId="0" applyFont="1" applyFill="1" applyBorder="1" applyAlignment="1">
      <alignment horizontal="center" vertical="center" wrapText="1"/>
    </xf>
    <xf numFmtId="0" fontId="13" fillId="5" borderId="20" xfId="0" applyFont="1" applyFill="1" applyBorder="1" applyAlignment="1">
      <alignment horizontal="center" vertical="center"/>
    </xf>
    <xf numFmtId="0" fontId="13" fillId="5" borderId="20" xfId="0" applyFont="1" applyFill="1" applyBorder="1" applyAlignment="1">
      <alignment horizontal="center" vertical="center" wrapText="1"/>
    </xf>
    <xf numFmtId="0" fontId="13" fillId="5" borderId="21" xfId="0" applyFont="1" applyFill="1" applyBorder="1" applyAlignment="1">
      <alignment horizontal="center" vertical="center" wrapText="1"/>
    </xf>
    <xf numFmtId="0" fontId="13" fillId="5" borderId="3" xfId="0" applyFont="1" applyFill="1" applyBorder="1" applyAlignment="1">
      <alignment horizontal="center" vertical="center" wrapText="1"/>
    </xf>
    <xf numFmtId="0" fontId="13" fillId="0" borderId="10" xfId="0" applyFont="1" applyBorder="1"/>
    <xf numFmtId="0" fontId="13" fillId="5" borderId="10" xfId="0" applyFont="1" applyFill="1" applyBorder="1" applyAlignment="1">
      <alignment wrapText="1"/>
    </xf>
    <xf numFmtId="0" fontId="13" fillId="5" borderId="10" xfId="0" applyFont="1" applyFill="1" applyBorder="1" applyAlignment="1">
      <alignment horizontal="center" wrapText="1"/>
    </xf>
    <xf numFmtId="0" fontId="13" fillId="5" borderId="1" xfId="0" applyFont="1" applyFill="1" applyBorder="1" applyAlignment="1">
      <alignment horizontal="center" vertical="center" wrapText="1"/>
    </xf>
    <xf numFmtId="0" fontId="13" fillId="5" borderId="1" xfId="0" applyFont="1" applyFill="1" applyBorder="1" applyAlignment="1">
      <alignment horizontal="center" vertical="center"/>
    </xf>
    <xf numFmtId="0" fontId="17" fillId="5" borderId="0" xfId="0" applyFont="1" applyFill="1" applyAlignment="1">
      <alignment horizontal="center"/>
    </xf>
    <xf numFmtId="0" fontId="17" fillId="5" borderId="0" xfId="0" applyFont="1" applyFill="1" applyAlignment="1">
      <alignment horizontal="center" wrapText="1"/>
    </xf>
    <xf numFmtId="0" fontId="13" fillId="5" borderId="1" xfId="0" applyFont="1" applyFill="1" applyBorder="1" applyAlignment="1">
      <alignment vertical="center" wrapText="1"/>
    </xf>
    <xf numFmtId="0" fontId="10" fillId="5" borderId="0" xfId="0" applyFont="1" applyFill="1" applyAlignment="1">
      <alignment horizontal="left"/>
    </xf>
    <xf numFmtId="0" fontId="4" fillId="15" borderId="1" xfId="0" applyFont="1" applyFill="1" applyBorder="1" applyAlignment="1" applyProtection="1">
      <alignment horizontal="left"/>
      <protection locked="0"/>
    </xf>
    <xf numFmtId="167" fontId="4" fillId="15" borderId="1" xfId="0" applyNumberFormat="1" applyFont="1" applyFill="1" applyBorder="1" applyAlignment="1" applyProtection="1">
      <alignment horizontal="left"/>
      <protection locked="0"/>
    </xf>
    <xf numFmtId="170" fontId="4" fillId="15" borderId="1" xfId="0" applyNumberFormat="1" applyFont="1" applyFill="1" applyBorder="1" applyAlignment="1" applyProtection="1">
      <alignment horizontal="left"/>
      <protection locked="0"/>
    </xf>
    <xf numFmtId="49" fontId="4" fillId="15" borderId="1" xfId="0" applyNumberFormat="1" applyFont="1" applyFill="1" applyBorder="1" applyAlignment="1" applyProtection="1">
      <alignment horizontal="left"/>
      <protection locked="0"/>
    </xf>
    <xf numFmtId="164" fontId="4" fillId="15" borderId="1" xfId="0" applyNumberFormat="1" applyFont="1" applyFill="1" applyBorder="1" applyAlignment="1" applyProtection="1">
      <alignment horizontal="left"/>
      <protection locked="0"/>
    </xf>
    <xf numFmtId="0" fontId="1" fillId="9" borderId="1" xfId="0" applyFont="1" applyFill="1" applyBorder="1"/>
    <xf numFmtId="0" fontId="27" fillId="19" borderId="14" xfId="0" applyFont="1" applyFill="1" applyBorder="1" applyAlignment="1">
      <alignment wrapText="1"/>
    </xf>
    <xf numFmtId="0" fontId="28" fillId="19" borderId="24" xfId="0" applyFont="1" applyFill="1" applyBorder="1" applyAlignment="1">
      <alignment wrapText="1"/>
    </xf>
    <xf numFmtId="0" fontId="28" fillId="19" borderId="15" xfId="0" applyFont="1" applyFill="1" applyBorder="1" applyAlignment="1">
      <alignment wrapText="1"/>
    </xf>
    <xf numFmtId="0" fontId="13" fillId="3" borderId="10" xfId="0" applyFont="1" applyFill="1" applyBorder="1" applyAlignment="1">
      <alignment wrapText="1"/>
    </xf>
    <xf numFmtId="0" fontId="13" fillId="3" borderId="10" xfId="0" applyFont="1" applyFill="1" applyBorder="1" applyAlignment="1">
      <alignment horizontal="center" wrapText="1"/>
    </xf>
    <xf numFmtId="0" fontId="1" fillId="3" borderId="1" xfId="0" applyFont="1" applyFill="1" applyBorder="1"/>
    <xf numFmtId="0" fontId="17" fillId="5" borderId="31" xfId="0" applyFont="1" applyFill="1" applyBorder="1" applyProtection="1">
      <protection hidden="1"/>
    </xf>
    <xf numFmtId="0" fontId="17" fillId="0" borderId="25" xfId="0" applyFont="1" applyBorder="1" applyProtection="1">
      <protection hidden="1"/>
    </xf>
    <xf numFmtId="0" fontId="17" fillId="0" borderId="23" xfId="0" applyFont="1" applyBorder="1" applyProtection="1">
      <protection hidden="1"/>
    </xf>
    <xf numFmtId="0" fontId="10" fillId="0" borderId="23" xfId="0" applyFont="1" applyBorder="1" applyAlignment="1" applyProtection="1">
      <alignment horizontal="center" wrapText="1"/>
      <protection hidden="1"/>
    </xf>
    <xf numFmtId="44" fontId="13" fillId="3" borderId="10" xfId="0" applyNumberFormat="1" applyFont="1" applyFill="1" applyBorder="1" applyAlignment="1" applyProtection="1">
      <alignment wrapText="1"/>
      <protection locked="0"/>
    </xf>
    <xf numFmtId="44" fontId="13" fillId="3" borderId="10" xfId="0" applyNumberFormat="1" applyFont="1" applyFill="1" applyBorder="1" applyAlignment="1" applyProtection="1">
      <alignment horizontal="center" wrapText="1"/>
      <protection locked="0"/>
    </xf>
    <xf numFmtId="0" fontId="17" fillId="0" borderId="23" xfId="0" applyFont="1" applyBorder="1" applyProtection="1">
      <protection locked="0" hidden="1"/>
    </xf>
    <xf numFmtId="0" fontId="19" fillId="14" borderId="18" xfId="2" applyFont="1" applyAlignment="1" applyProtection="1">
      <alignment horizontal="left"/>
    </xf>
    <xf numFmtId="0" fontId="21" fillId="14" borderId="18" xfId="2" applyFont="1" applyAlignment="1" applyProtection="1">
      <alignment horizontal="left"/>
    </xf>
    <xf numFmtId="168" fontId="21" fillId="14" borderId="18" xfId="2" applyNumberFormat="1" applyFont="1" applyAlignment="1" applyProtection="1">
      <alignment horizontal="left"/>
    </xf>
    <xf numFmtId="0" fontId="21" fillId="14" borderId="18" xfId="2" applyFont="1" applyProtection="1"/>
    <xf numFmtId="165" fontId="4" fillId="6" borderId="19" xfId="0" applyNumberFormat="1" applyFont="1" applyFill="1" applyBorder="1" applyAlignment="1">
      <alignment horizontal="center" vertical="center"/>
    </xf>
    <xf numFmtId="0" fontId="4" fillId="6" borderId="1" xfId="0" applyFont="1" applyFill="1" applyBorder="1" applyAlignment="1">
      <alignment horizontal="center" wrapText="1"/>
    </xf>
    <xf numFmtId="0" fontId="4" fillId="6" borderId="3" xfId="0" applyFont="1" applyFill="1" applyBorder="1"/>
    <xf numFmtId="0" fontId="4" fillId="6" borderId="1" xfId="0" applyFont="1" applyFill="1" applyBorder="1" applyAlignment="1">
      <alignment horizontal="center" vertical="center"/>
    </xf>
    <xf numFmtId="0" fontId="4" fillId="6" borderId="3" xfId="0" applyFont="1" applyFill="1" applyBorder="1" applyAlignment="1">
      <alignment horizontal="center" vertical="center"/>
    </xf>
    <xf numFmtId="0" fontId="4" fillId="6" borderId="1" xfId="0" applyFont="1" applyFill="1" applyBorder="1"/>
    <xf numFmtId="165" fontId="4" fillId="6" borderId="1" xfId="0" applyNumberFormat="1" applyFont="1" applyFill="1" applyBorder="1" applyAlignment="1">
      <alignment horizontal="center" vertical="center"/>
    </xf>
    <xf numFmtId="0" fontId="15" fillId="15" borderId="30" xfId="0" applyFont="1" applyFill="1" applyBorder="1" applyAlignment="1">
      <alignment horizontal="center"/>
    </xf>
    <xf numFmtId="168" fontId="4" fillId="6" borderId="1" xfId="0" applyNumberFormat="1" applyFont="1" applyFill="1" applyBorder="1" applyAlignment="1">
      <alignment horizontal="center"/>
    </xf>
    <xf numFmtId="0" fontId="3" fillId="5" borderId="0" xfId="0" applyFont="1" applyFill="1" applyProtection="1">
      <protection locked="0"/>
    </xf>
    <xf numFmtId="0" fontId="0" fillId="5" borderId="0" xfId="0" applyFill="1" applyProtection="1">
      <protection locked="0"/>
    </xf>
    <xf numFmtId="165" fontId="13" fillId="6" borderId="19" xfId="0" applyNumberFormat="1" applyFont="1" applyFill="1" applyBorder="1" applyAlignment="1">
      <alignment horizontal="center" vertical="center"/>
    </xf>
    <xf numFmtId="165" fontId="13" fillId="6" borderId="19" xfId="0" applyNumberFormat="1" applyFont="1" applyFill="1" applyBorder="1" applyAlignment="1">
      <alignment horizontal="center" vertical="center" wrapText="1"/>
    </xf>
    <xf numFmtId="0" fontId="13" fillId="6" borderId="1" xfId="0" applyFont="1" applyFill="1" applyBorder="1" applyAlignment="1">
      <alignment horizontal="center" vertical="center"/>
    </xf>
    <xf numFmtId="49" fontId="4" fillId="15" borderId="1" xfId="0" applyNumberFormat="1" applyFont="1" applyFill="1" applyBorder="1" applyAlignment="1">
      <alignment horizontal="center"/>
    </xf>
    <xf numFmtId="0" fontId="4" fillId="15" borderId="1" xfId="0" applyFont="1" applyFill="1" applyBorder="1" applyAlignment="1">
      <alignment horizontal="center"/>
    </xf>
    <xf numFmtId="164" fontId="4" fillId="15" borderId="1" xfId="0" applyNumberFormat="1" applyFont="1" applyFill="1" applyBorder="1" applyAlignment="1">
      <alignment horizontal="center"/>
    </xf>
    <xf numFmtId="167" fontId="4" fillId="15" borderId="1" xfId="0" applyNumberFormat="1" applyFont="1" applyFill="1" applyBorder="1" applyAlignment="1">
      <alignment horizontal="center"/>
    </xf>
    <xf numFmtId="0" fontId="15" fillId="15" borderId="1" xfId="0" applyFont="1" applyFill="1" applyBorder="1" applyAlignment="1">
      <alignment horizontal="center"/>
    </xf>
    <xf numFmtId="44" fontId="13" fillId="3" borderId="10" xfId="0" applyNumberFormat="1" applyFont="1" applyFill="1" applyBorder="1" applyAlignment="1">
      <alignment wrapText="1"/>
    </xf>
    <xf numFmtId="44" fontId="13" fillId="3" borderId="10" xfId="0" applyNumberFormat="1" applyFont="1" applyFill="1" applyBorder="1" applyAlignment="1">
      <alignment horizontal="center" wrapText="1"/>
    </xf>
    <xf numFmtId="0" fontId="4" fillId="6" borderId="1" xfId="0" applyFont="1" applyFill="1" applyBorder="1" applyAlignment="1">
      <alignment horizontal="center"/>
    </xf>
    <xf numFmtId="0" fontId="4" fillId="6" borderId="1" xfId="0" applyFont="1" applyFill="1" applyBorder="1" applyAlignment="1" applyProtection="1">
      <alignment horizontal="left" wrapText="1"/>
      <protection locked="0"/>
    </xf>
    <xf numFmtId="0" fontId="4" fillId="6" borderId="3" xfId="0" applyFont="1" applyFill="1" applyBorder="1" applyAlignment="1" applyProtection="1">
      <alignment horizontal="left" wrapText="1"/>
      <protection locked="0"/>
    </xf>
    <xf numFmtId="0" fontId="4" fillId="6" borderId="1" xfId="0" applyFont="1" applyFill="1" applyBorder="1" applyAlignment="1" applyProtection="1">
      <alignment horizontal="center" wrapText="1"/>
      <protection hidden="1"/>
    </xf>
    <xf numFmtId="0" fontId="4" fillId="6" borderId="4" xfId="0" applyFont="1" applyFill="1" applyBorder="1" applyAlignment="1" applyProtection="1">
      <alignment horizontal="center" wrapText="1"/>
      <protection hidden="1"/>
    </xf>
    <xf numFmtId="0" fontId="17" fillId="0" borderId="23" xfId="0" applyFont="1" applyBorder="1" applyAlignment="1" applyProtection="1">
      <alignment horizontal="center" wrapText="1"/>
      <protection hidden="1"/>
    </xf>
    <xf numFmtId="0" fontId="13" fillId="5" borderId="11" xfId="0" applyFont="1" applyFill="1" applyBorder="1" applyAlignment="1">
      <alignment wrapText="1"/>
    </xf>
    <xf numFmtId="0" fontId="13" fillId="5" borderId="12" xfId="0" applyFont="1" applyFill="1" applyBorder="1" applyAlignment="1">
      <alignment wrapText="1"/>
    </xf>
    <xf numFmtId="0" fontId="17" fillId="0" borderId="32" xfId="0" applyFont="1" applyBorder="1" applyAlignment="1">
      <alignment horizontal="left" wrapText="1"/>
    </xf>
    <xf numFmtId="0" fontId="17" fillId="0" borderId="33" xfId="0" applyFont="1" applyBorder="1" applyAlignment="1">
      <alignment horizontal="left" wrapText="1"/>
    </xf>
    <xf numFmtId="0" fontId="13" fillId="0" borderId="6" xfId="0" applyFont="1" applyBorder="1" applyAlignment="1" applyProtection="1">
      <alignment horizontal="left"/>
      <protection locked="0"/>
    </xf>
    <xf numFmtId="0" fontId="13" fillId="0" borderId="2" xfId="0" applyFont="1" applyBorder="1" applyAlignment="1" applyProtection="1">
      <alignment horizontal="left"/>
      <protection locked="0"/>
    </xf>
    <xf numFmtId="0" fontId="13" fillId="0" borderId="8"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7" borderId="2" xfId="0" applyFont="1" applyFill="1" applyBorder="1" applyAlignment="1">
      <alignment horizontal="center" wrapText="1"/>
    </xf>
    <xf numFmtId="0" fontId="17" fillId="7" borderId="35" xfId="0" applyFont="1" applyFill="1" applyBorder="1" applyAlignment="1" applyProtection="1">
      <alignment horizontal="center" wrapText="1"/>
      <protection hidden="1"/>
    </xf>
    <xf numFmtId="0" fontId="17" fillId="7" borderId="8" xfId="0" applyFont="1" applyFill="1" applyBorder="1" applyAlignment="1" applyProtection="1">
      <alignment horizontal="center" wrapText="1"/>
      <protection hidden="1"/>
    </xf>
    <xf numFmtId="0" fontId="3" fillId="7" borderId="2" xfId="0" applyFont="1" applyFill="1" applyBorder="1" applyAlignment="1">
      <alignment horizontal="center" wrapText="1"/>
    </xf>
    <xf numFmtId="0" fontId="17" fillId="7" borderId="7" xfId="0" applyFont="1" applyFill="1" applyBorder="1" applyAlignment="1" applyProtection="1">
      <alignment horizontal="center" wrapText="1"/>
      <protection hidden="1"/>
    </xf>
    <xf numFmtId="168" fontId="13" fillId="0" borderId="25" xfId="0" applyNumberFormat="1" applyFont="1" applyBorder="1" applyAlignment="1" applyProtection="1">
      <alignment horizontal="left"/>
      <protection locked="0"/>
    </xf>
    <xf numFmtId="168" fontId="13" fillId="0" borderId="23" xfId="0" applyNumberFormat="1" applyFont="1" applyBorder="1" applyAlignment="1" applyProtection="1">
      <alignment horizontal="left"/>
      <protection locked="0"/>
    </xf>
    <xf numFmtId="0" fontId="24" fillId="15" borderId="3" xfId="4" applyFont="1" applyFill="1" applyBorder="1" applyAlignment="1" applyProtection="1">
      <alignment horizontal="left"/>
      <protection locked="0"/>
    </xf>
    <xf numFmtId="0" fontId="24" fillId="15" borderId="4" xfId="4" applyFont="1" applyFill="1" applyBorder="1" applyAlignment="1" applyProtection="1">
      <alignment horizontal="left"/>
      <protection locked="0"/>
    </xf>
    <xf numFmtId="0" fontId="13" fillId="5" borderId="3" xfId="0" applyFont="1" applyFill="1" applyBorder="1" applyAlignment="1">
      <alignment horizontal="center" wrapText="1"/>
    </xf>
    <xf numFmtId="0" fontId="13" fillId="5" borderId="5" xfId="0" applyFont="1" applyFill="1" applyBorder="1" applyAlignment="1">
      <alignment horizontal="center" wrapText="1"/>
    </xf>
    <xf numFmtId="0" fontId="13" fillId="5" borderId="4" xfId="0" applyFont="1" applyFill="1" applyBorder="1" applyAlignment="1">
      <alignment horizontal="center" wrapText="1"/>
    </xf>
    <xf numFmtId="0" fontId="13" fillId="0" borderId="2"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23" xfId="0" applyFont="1" applyBorder="1" applyAlignment="1">
      <alignment horizontal="center" vertical="center" wrapText="1"/>
    </xf>
    <xf numFmtId="168" fontId="13" fillId="0" borderId="27" xfId="0" applyNumberFormat="1" applyFont="1" applyBorder="1" applyAlignment="1" applyProtection="1">
      <alignment horizontal="left"/>
      <protection locked="0"/>
    </xf>
    <xf numFmtId="168" fontId="13" fillId="0" borderId="22" xfId="0" applyNumberFormat="1" applyFont="1" applyBorder="1" applyAlignment="1" applyProtection="1">
      <alignment horizontal="left"/>
      <protection locked="0"/>
    </xf>
    <xf numFmtId="168" fontId="13" fillId="0" borderId="26" xfId="0" applyNumberFormat="1" applyFont="1" applyBorder="1" applyAlignment="1" applyProtection="1">
      <alignment horizontal="left"/>
      <protection locked="0"/>
    </xf>
    <xf numFmtId="0" fontId="13" fillId="0" borderId="3" xfId="0" applyFont="1" applyBorder="1" applyAlignment="1">
      <alignment horizontal="center" wrapText="1"/>
    </xf>
    <xf numFmtId="0" fontId="13" fillId="0" borderId="5" xfId="0" applyFont="1" applyBorder="1" applyAlignment="1">
      <alignment horizontal="center" wrapText="1"/>
    </xf>
    <xf numFmtId="0" fontId="13" fillId="0" borderId="4" xfId="0" applyFont="1" applyBorder="1" applyAlignment="1">
      <alignment horizontal="center" wrapText="1"/>
    </xf>
    <xf numFmtId="169" fontId="4" fillId="4" borderId="3" xfId="0" applyNumberFormat="1" applyFont="1" applyFill="1" applyBorder="1" applyAlignment="1">
      <alignment horizontal="center"/>
    </xf>
    <xf numFmtId="169" fontId="4" fillId="4" borderId="5" xfId="0" applyNumberFormat="1" applyFont="1" applyFill="1" applyBorder="1" applyAlignment="1">
      <alignment horizontal="center"/>
    </xf>
    <xf numFmtId="169" fontId="4" fillId="4" borderId="4" xfId="0" applyNumberFormat="1" applyFont="1" applyFill="1" applyBorder="1" applyAlignment="1">
      <alignment horizontal="center"/>
    </xf>
    <xf numFmtId="0" fontId="16" fillId="6" borderId="3" xfId="0" applyFont="1" applyFill="1" applyBorder="1" applyAlignment="1" applyProtection="1">
      <alignment horizontal="left" vertical="top" wrapText="1"/>
      <protection locked="0"/>
    </xf>
    <xf numFmtId="0" fontId="16" fillId="6" borderId="5" xfId="0" applyFont="1" applyFill="1" applyBorder="1" applyAlignment="1" applyProtection="1">
      <alignment horizontal="left" vertical="top" wrapText="1"/>
      <protection locked="0"/>
    </xf>
    <xf numFmtId="0" fontId="16" fillId="6" borderId="4" xfId="0" applyFont="1" applyFill="1" applyBorder="1" applyAlignment="1" applyProtection="1">
      <alignment horizontal="left" vertical="top" wrapText="1"/>
      <protection locked="0"/>
    </xf>
    <xf numFmtId="0" fontId="13" fillId="5" borderId="3" xfId="0" applyFont="1" applyFill="1" applyBorder="1" applyAlignment="1">
      <alignment horizontal="center" vertical="center"/>
    </xf>
    <xf numFmtId="0" fontId="13" fillId="5" borderId="4" xfId="0" applyFont="1" applyFill="1" applyBorder="1" applyAlignment="1">
      <alignment horizontal="center" vertical="center"/>
    </xf>
    <xf numFmtId="0" fontId="4" fillId="6" borderId="3" xfId="0" applyFont="1" applyFill="1" applyBorder="1" applyAlignment="1" applyProtection="1">
      <alignment horizontal="center" vertical="center"/>
      <protection locked="0"/>
    </xf>
    <xf numFmtId="0" fontId="4" fillId="6" borderId="4" xfId="0" applyFont="1" applyFill="1" applyBorder="1" applyAlignment="1" applyProtection="1">
      <alignment horizontal="center" vertical="center"/>
      <protection locked="0"/>
    </xf>
    <xf numFmtId="0" fontId="13" fillId="18" borderId="13" xfId="0" applyFont="1" applyFill="1" applyBorder="1" applyAlignment="1">
      <alignment horizontal="center" vertical="center" wrapText="1"/>
    </xf>
    <xf numFmtId="0" fontId="13" fillId="18" borderId="0" xfId="0" applyFont="1" applyFill="1" applyAlignment="1">
      <alignment horizontal="center" vertical="center" wrapText="1"/>
    </xf>
    <xf numFmtId="0" fontId="13" fillId="5" borderId="29" xfId="0" applyFont="1" applyFill="1" applyBorder="1" applyAlignment="1">
      <alignment horizontal="center" vertical="center"/>
    </xf>
    <xf numFmtId="0" fontId="13" fillId="5" borderId="28" xfId="0" applyFont="1" applyFill="1" applyBorder="1" applyAlignment="1">
      <alignment horizontal="center" vertical="center"/>
    </xf>
    <xf numFmtId="0" fontId="4" fillId="5" borderId="3" xfId="0" applyFont="1" applyFill="1" applyBorder="1" applyAlignment="1">
      <alignment horizontal="center" wrapText="1"/>
    </xf>
    <xf numFmtId="0" fontId="4" fillId="5" borderId="5" xfId="0" applyFont="1" applyFill="1" applyBorder="1" applyAlignment="1">
      <alignment horizontal="center" wrapText="1"/>
    </xf>
    <xf numFmtId="0" fontId="4" fillId="5" borderId="4" xfId="0" applyFont="1" applyFill="1" applyBorder="1" applyAlignment="1">
      <alignment horizontal="center" wrapText="1"/>
    </xf>
    <xf numFmtId="0" fontId="13" fillId="5" borderId="0" xfId="0" applyFont="1" applyFill="1" applyAlignment="1">
      <alignment horizontal="center" vertical="center" wrapText="1"/>
    </xf>
    <xf numFmtId="0" fontId="13" fillId="5" borderId="13" xfId="0" applyFont="1" applyFill="1" applyBorder="1" applyAlignment="1">
      <alignment horizontal="center" vertical="center" wrapText="1"/>
    </xf>
    <xf numFmtId="0" fontId="3" fillId="7" borderId="34" xfId="0" applyFont="1" applyFill="1" applyBorder="1" applyAlignment="1">
      <alignment horizontal="center" wrapText="1"/>
    </xf>
    <xf numFmtId="0" fontId="3" fillId="7" borderId="6" xfId="0" applyFont="1" applyFill="1" applyBorder="1" applyAlignment="1">
      <alignment horizontal="center" wrapText="1"/>
    </xf>
    <xf numFmtId="0" fontId="13" fillId="5" borderId="20" xfId="0" applyFont="1" applyFill="1" applyBorder="1" applyAlignment="1">
      <alignment horizontal="center" vertical="center"/>
    </xf>
    <xf numFmtId="0" fontId="13" fillId="6" borderId="3" xfId="0" applyFont="1" applyFill="1" applyBorder="1" applyAlignment="1" applyProtection="1">
      <alignment horizontal="center"/>
      <protection locked="0"/>
    </xf>
    <xf numFmtId="0" fontId="13" fillId="6" borderId="4" xfId="0" applyFont="1" applyFill="1" applyBorder="1" applyAlignment="1" applyProtection="1">
      <alignment horizontal="center"/>
      <protection locked="0"/>
    </xf>
    <xf numFmtId="0" fontId="4" fillId="15" borderId="3" xfId="0" applyFont="1" applyFill="1" applyBorder="1" applyAlignment="1" applyProtection="1">
      <alignment horizontal="left"/>
      <protection locked="0"/>
    </xf>
    <xf numFmtId="0" fontId="4" fillId="15" borderId="4" xfId="0" applyFont="1" applyFill="1" applyBorder="1" applyAlignment="1" applyProtection="1">
      <alignment horizontal="left"/>
      <protection locked="0"/>
    </xf>
    <xf numFmtId="166" fontId="4" fillId="15" borderId="3" xfId="0" applyNumberFormat="1" applyFont="1" applyFill="1" applyBorder="1" applyAlignment="1" applyProtection="1">
      <alignment horizontal="left" wrapText="1"/>
      <protection locked="0"/>
    </xf>
    <xf numFmtId="166" fontId="4" fillId="15" borderId="4" xfId="0" applyNumberFormat="1" applyFont="1" applyFill="1" applyBorder="1" applyAlignment="1" applyProtection="1">
      <alignment horizontal="left" wrapText="1"/>
      <protection locked="0"/>
    </xf>
    <xf numFmtId="0" fontId="13" fillId="7" borderId="34" xfId="0" applyFont="1" applyFill="1" applyBorder="1" applyAlignment="1">
      <alignment horizontal="center" wrapText="1"/>
    </xf>
    <xf numFmtId="0" fontId="13" fillId="7" borderId="6" xfId="0" applyFont="1" applyFill="1" applyBorder="1" applyAlignment="1">
      <alignment horizontal="center" wrapText="1"/>
    </xf>
    <xf numFmtId="0" fontId="22" fillId="5" borderId="0" xfId="0" applyFont="1" applyFill="1" applyAlignment="1">
      <alignment horizontal="center" vertical="center" wrapText="1"/>
    </xf>
    <xf numFmtId="0" fontId="4" fillId="5" borderId="3"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15" fillId="15" borderId="3" xfId="0" applyFont="1" applyFill="1" applyBorder="1" applyAlignment="1" applyProtection="1">
      <alignment horizontal="center"/>
      <protection locked="0"/>
    </xf>
    <xf numFmtId="0" fontId="10" fillId="15" borderId="4" xfId="0" applyFont="1" applyFill="1" applyBorder="1" applyAlignment="1" applyProtection="1">
      <alignment horizontal="center"/>
      <protection locked="0"/>
    </xf>
    <xf numFmtId="0" fontId="15" fillId="15" borderId="3" xfId="0" applyFont="1" applyFill="1" applyBorder="1" applyAlignment="1" applyProtection="1">
      <alignment horizontal="center" wrapText="1"/>
      <protection locked="0"/>
    </xf>
    <xf numFmtId="0" fontId="15" fillId="15" borderId="5" xfId="0" applyFont="1" applyFill="1" applyBorder="1" applyAlignment="1" applyProtection="1">
      <alignment horizontal="center" wrapText="1"/>
      <protection locked="0"/>
    </xf>
    <xf numFmtId="0" fontId="15" fillId="15" borderId="4" xfId="0" applyFont="1" applyFill="1" applyBorder="1" applyAlignment="1" applyProtection="1">
      <alignment horizontal="center" wrapText="1"/>
      <protection locked="0"/>
    </xf>
    <xf numFmtId="0" fontId="25" fillId="5" borderId="13" xfId="0" applyFont="1" applyFill="1" applyBorder="1" applyAlignment="1" applyProtection="1">
      <alignment horizontal="center" vertical="center" wrapText="1"/>
      <protection hidden="1"/>
    </xf>
    <xf numFmtId="0" fontId="25" fillId="5" borderId="0" xfId="0" applyFont="1" applyFill="1" applyAlignment="1" applyProtection="1">
      <alignment horizontal="center" vertical="center" wrapText="1"/>
      <protection hidden="1"/>
    </xf>
    <xf numFmtId="0" fontId="15" fillId="15" borderId="3" xfId="0" applyFont="1" applyFill="1" applyBorder="1" applyAlignment="1">
      <alignment horizontal="center" wrapText="1"/>
    </xf>
    <xf numFmtId="0" fontId="15" fillId="15" borderId="5" xfId="0" applyFont="1" applyFill="1" applyBorder="1" applyAlignment="1">
      <alignment horizontal="center" wrapText="1"/>
    </xf>
    <xf numFmtId="0" fontId="15" fillId="15" borderId="4" xfId="0" applyFont="1" applyFill="1" applyBorder="1" applyAlignment="1">
      <alignment horizontal="center" wrapText="1"/>
    </xf>
    <xf numFmtId="0" fontId="4" fillId="15" borderId="3" xfId="0" applyFont="1" applyFill="1" applyBorder="1" applyAlignment="1">
      <alignment horizontal="center"/>
    </xf>
    <xf numFmtId="0" fontId="4" fillId="15" borderId="4" xfId="0" applyFont="1" applyFill="1" applyBorder="1" applyAlignment="1">
      <alignment horizontal="center"/>
    </xf>
    <xf numFmtId="0" fontId="23" fillId="15" borderId="3" xfId="4" applyFill="1" applyBorder="1" applyAlignment="1" applyProtection="1">
      <alignment horizontal="center"/>
    </xf>
    <xf numFmtId="0" fontId="24" fillId="15" borderId="4" xfId="4" applyFont="1" applyFill="1" applyBorder="1" applyAlignment="1" applyProtection="1">
      <alignment horizontal="center"/>
    </xf>
    <xf numFmtId="166" fontId="4" fillId="15" borderId="3" xfId="0" applyNumberFormat="1" applyFont="1" applyFill="1" applyBorder="1" applyAlignment="1">
      <alignment horizontal="center" wrapText="1"/>
    </xf>
    <xf numFmtId="166" fontId="4" fillId="15" borderId="4" xfId="0" applyNumberFormat="1" applyFont="1" applyFill="1" applyBorder="1" applyAlignment="1">
      <alignment horizontal="center" wrapText="1"/>
    </xf>
    <xf numFmtId="0" fontId="15" fillId="15" borderId="3" xfId="0" applyFont="1" applyFill="1" applyBorder="1" applyAlignment="1">
      <alignment horizontal="center"/>
    </xf>
    <xf numFmtId="0" fontId="10" fillId="15" borderId="4" xfId="0" applyFont="1" applyFill="1" applyBorder="1" applyAlignment="1">
      <alignment horizontal="center"/>
    </xf>
    <xf numFmtId="0" fontId="13" fillId="6" borderId="3" xfId="0" applyFont="1" applyFill="1" applyBorder="1" applyAlignment="1">
      <alignment horizontal="center"/>
    </xf>
    <xf numFmtId="0" fontId="13" fillId="6" borderId="4" xfId="0" applyFont="1" applyFill="1" applyBorder="1" applyAlignment="1">
      <alignment horizontal="center"/>
    </xf>
    <xf numFmtId="0" fontId="16" fillId="6" borderId="3" xfId="0" applyFont="1" applyFill="1" applyBorder="1" applyAlignment="1">
      <alignment horizontal="left" vertical="top" wrapText="1"/>
    </xf>
    <xf numFmtId="0" fontId="16" fillId="6" borderId="5" xfId="0" applyFont="1" applyFill="1" applyBorder="1" applyAlignment="1">
      <alignment horizontal="left" vertical="top" wrapText="1"/>
    </xf>
    <xf numFmtId="0" fontId="16" fillId="6" borderId="4" xfId="0" applyFont="1" applyFill="1" applyBorder="1" applyAlignment="1">
      <alignment horizontal="left" vertical="top" wrapText="1"/>
    </xf>
    <xf numFmtId="0" fontId="13" fillId="0" borderId="8" xfId="0" applyFont="1" applyBorder="1" applyAlignment="1">
      <alignment horizontal="left"/>
    </xf>
    <xf numFmtId="0" fontId="13" fillId="0" borderId="7" xfId="0" applyFont="1" applyBorder="1" applyAlignment="1">
      <alignment horizontal="left"/>
    </xf>
    <xf numFmtId="168" fontId="13" fillId="0" borderId="22" xfId="0" applyNumberFormat="1" applyFont="1" applyBorder="1" applyAlignment="1">
      <alignment horizontal="left"/>
    </xf>
    <xf numFmtId="168" fontId="13" fillId="0" borderId="26" xfId="0" applyNumberFormat="1" applyFont="1" applyBorder="1" applyAlignment="1">
      <alignment horizontal="left"/>
    </xf>
    <xf numFmtId="168" fontId="13" fillId="0" borderId="25" xfId="0" applyNumberFormat="1" applyFont="1" applyBorder="1" applyAlignment="1">
      <alignment horizontal="left"/>
    </xf>
    <xf numFmtId="168" fontId="13" fillId="0" borderId="23" xfId="0" applyNumberFormat="1" applyFont="1" applyBorder="1" applyAlignment="1">
      <alignment horizontal="left"/>
    </xf>
    <xf numFmtId="0" fontId="13" fillId="0" borderId="6" xfId="0" applyFont="1" applyBorder="1" applyAlignment="1">
      <alignment horizontal="left"/>
    </xf>
    <xf numFmtId="0" fontId="13" fillId="0" borderId="2" xfId="0" applyFont="1" applyBorder="1" applyAlignment="1">
      <alignment horizontal="left"/>
    </xf>
    <xf numFmtId="168" fontId="13" fillId="0" borderId="27" xfId="0" applyNumberFormat="1" applyFont="1" applyBorder="1" applyAlignment="1">
      <alignment horizontal="left"/>
    </xf>
    <xf numFmtId="0" fontId="0" fillId="0" borderId="0" xfId="0" applyNumberFormat="1"/>
  </cellXfs>
  <cellStyles count="6">
    <cellStyle name="Check Cell" xfId="2" builtinId="23"/>
    <cellStyle name="Hyperlink" xfId="4" builtinId="8"/>
    <cellStyle name="Normal" xfId="0" builtinId="0"/>
    <cellStyle name="Normal 2" xfId="1" xr:uid="{00000000-0005-0000-0000-000003000000}"/>
    <cellStyle name="Normal 3" xfId="3" xr:uid="{00000000-0005-0000-0000-000004000000}"/>
    <cellStyle name="Normal 4" xfId="5" xr:uid="{00000000-0005-0000-0000-000005000000}"/>
  </cellStyles>
  <dxfs count="208">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color rgb="FF9C0006"/>
      </font>
      <fill>
        <patternFill>
          <bgColor rgb="FFFFC7CE"/>
        </patternFill>
      </fill>
    </dxf>
    <dxf>
      <numFmt numFmtId="0" formatCode="General"/>
    </dxf>
    <dxf>
      <numFmt numFmtId="0" formatCode="General"/>
    </dxf>
    <dxf>
      <numFmt numFmtId="0" formatCode="General"/>
    </dxf>
    <dxf>
      <numFmt numFmtId="0" formatCode="General"/>
    </dxf>
    <dxf>
      <numFmt numFmtId="0" formatCode="General"/>
    </dxf>
    <dxf>
      <font>
        <b val="0"/>
        <i val="0"/>
        <strike val="0"/>
        <condense val="0"/>
        <extend val="0"/>
        <outline val="0"/>
        <shadow val="0"/>
        <u val="none"/>
        <vertAlign val="baseline"/>
        <sz val="9"/>
        <color theme="1"/>
        <name val="Calibri"/>
        <scheme val="minor"/>
      </font>
      <numFmt numFmtId="0" formatCode="General"/>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numFmt numFmtId="0" formatCode="General"/>
    </dxf>
    <dxf>
      <font>
        <b val="0"/>
        <i val="0"/>
        <strike val="0"/>
        <condense val="0"/>
        <extend val="0"/>
        <outline val="0"/>
        <shadow val="0"/>
        <u val="none"/>
        <vertAlign val="baseline"/>
        <sz val="9"/>
        <color theme="1"/>
        <name val="Calibri"/>
        <scheme val="minor"/>
      </font>
      <numFmt numFmtId="0" formatCode="General"/>
    </dxf>
    <dxf>
      <font>
        <b val="0"/>
        <i val="0"/>
        <strike val="0"/>
        <condense val="0"/>
        <extend val="0"/>
        <outline val="0"/>
        <shadow val="0"/>
        <u val="none"/>
        <vertAlign val="baseline"/>
        <sz val="9"/>
        <color theme="1"/>
        <name val="Calibri"/>
        <scheme val="minor"/>
      </font>
      <fill>
        <patternFill patternType="solid">
          <fgColor indexed="64"/>
          <bgColor theme="7" tint="0.59999389629810485"/>
        </patternFill>
      </fill>
    </dxf>
    <dxf>
      <border diagonalUp="0" diagonalDown="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9"/>
        <color auto="1"/>
        <name val="Calibri"/>
        <scheme val="minor"/>
      </font>
      <fill>
        <patternFill patternType="solid">
          <fgColor indexed="64"/>
          <bgColor theme="3" tint="0.79998168889431442"/>
        </patternFill>
      </fill>
      <alignment horizontal="general" vertical="bottom" textRotation="0" wrapText="1" indent="0" justifyLastLine="0" shrinkToFit="0" readingOrder="0"/>
      <border diagonalUp="0" diagonalDown="0" outline="0">
        <left style="medium">
          <color indexed="64"/>
        </left>
        <right style="medium">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connections" Target="connection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Drop" dropStyle="combo" dx="16" fmlaRange="AssmtNum" noThreeD="1" sel="4" val="0"/>
</file>

<file path=xl/ctrlProps/ctrlProp2.xml><?xml version="1.0" encoding="utf-8"?>
<formControlPr xmlns="http://schemas.microsoft.com/office/spreadsheetml/2009/9/main" objectType="Drop" dropStyle="combo" dx="16" fmlaLink="$O$20" fmlaRange="AssmtNum" noThreeD="1" sel="1" val="0"/>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247650</xdr:colOff>
      <xdr:row>1</xdr:row>
      <xdr:rowOff>161925</xdr:rowOff>
    </xdr:from>
    <xdr:to>
      <xdr:col>10</xdr:col>
      <xdr:colOff>76200</xdr:colOff>
      <xdr:row>23</xdr:row>
      <xdr:rowOff>171450</xdr:rowOff>
    </xdr:to>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247650" y="352425"/>
          <a:ext cx="5924550" cy="4200525"/>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600" b="1" u="sng"/>
            <a:t>Instructions on Enabling Macros</a:t>
          </a:r>
        </a:p>
        <a:p>
          <a:pPr algn="ctr"/>
          <a:endParaRPr lang="en-US" sz="1600" b="1"/>
        </a:p>
        <a:p>
          <a:r>
            <a:rPr lang="en-US" sz="1200" b="1"/>
            <a:t>This</a:t>
          </a:r>
          <a:r>
            <a:rPr lang="en-US" sz="1200" b="1" baseline="0"/>
            <a:t> workbook includes features that require macros to be enabled. The instructions below show how to turn this on.</a:t>
          </a:r>
        </a:p>
        <a:p>
          <a:endParaRPr lang="en-US" sz="1200" b="1" baseline="0"/>
        </a:p>
        <a:p>
          <a:endParaRPr lang="en-US" sz="1200" b="1" baseline="0"/>
        </a:p>
        <a:p>
          <a:endParaRPr lang="en-US" sz="1200" b="1" baseline="0"/>
        </a:p>
        <a:p>
          <a:r>
            <a:rPr lang="en-US" sz="1200" b="1" baseline="0"/>
            <a:t>1. Click on the File tab on the Ribbon.</a:t>
          </a:r>
        </a:p>
        <a:p>
          <a:endParaRPr lang="en-US" sz="1200" b="1" baseline="0"/>
        </a:p>
        <a:p>
          <a:r>
            <a:rPr lang="en-US" sz="1200" b="1" baseline="0"/>
            <a:t>2. Scroll down to the Options tab and click on it.</a:t>
          </a:r>
        </a:p>
        <a:p>
          <a:endParaRPr lang="en-US" sz="1200" b="1" baseline="0"/>
        </a:p>
        <a:p>
          <a:r>
            <a:rPr lang="en-US" sz="1200" b="1" baseline="0"/>
            <a:t>3. In the Excel Options window, scroll down to the Trust Center tab and click on Trust Center Settings. </a:t>
          </a:r>
        </a:p>
        <a:p>
          <a:endParaRPr lang="en-US" sz="1200" b="1" baseline="0"/>
        </a:p>
        <a:p>
          <a:r>
            <a:rPr lang="en-US" sz="1200" b="1" baseline="0"/>
            <a:t>4. In the Trust Center window scroll to the Macro Settings tab and make sure that "Enable all macros" is checked. Click Ok.</a:t>
          </a:r>
        </a:p>
        <a:p>
          <a:endParaRPr lang="en-US" sz="1200" b="1" baseline="0"/>
        </a:p>
        <a:p>
          <a:r>
            <a:rPr lang="en-US" sz="1200" b="1"/>
            <a:t>For visual</a:t>
          </a:r>
          <a:r>
            <a:rPr lang="en-US" sz="1200" b="1" baseline="0"/>
            <a:t> aids, refer to the screenshots to the right. </a:t>
          </a:r>
          <a:endParaRPr lang="en-US" sz="1200" b="1"/>
        </a:p>
      </xdr:txBody>
    </xdr:sp>
    <xdr:clientData/>
  </xdr:twoCellAnchor>
  <xdr:twoCellAnchor editAs="oneCell">
    <xdr:from>
      <xdr:col>14</xdr:col>
      <xdr:colOff>66675</xdr:colOff>
      <xdr:row>2</xdr:row>
      <xdr:rowOff>0</xdr:rowOff>
    </xdr:from>
    <xdr:to>
      <xdr:col>17</xdr:col>
      <xdr:colOff>66446</xdr:colOff>
      <xdr:row>9</xdr:row>
      <xdr:rowOff>142689</xdr:rowOff>
    </xdr:to>
    <xdr:pic>
      <xdr:nvPicPr>
        <xdr:cNvPr id="13" name="Picture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
        <a:stretch>
          <a:fillRect/>
        </a:stretch>
      </xdr:blipFill>
      <xdr:spPr>
        <a:xfrm>
          <a:off x="8601075" y="390525"/>
          <a:ext cx="1828571" cy="1485714"/>
        </a:xfrm>
        <a:prstGeom prst="rect">
          <a:avLst/>
        </a:prstGeom>
        <a:ln w="19050">
          <a:solidFill>
            <a:schemeClr val="tx1"/>
          </a:solidFill>
        </a:ln>
      </xdr:spPr>
    </xdr:pic>
    <xdr:clientData/>
  </xdr:twoCellAnchor>
  <xdr:twoCellAnchor editAs="oneCell">
    <xdr:from>
      <xdr:col>14</xdr:col>
      <xdr:colOff>66675</xdr:colOff>
      <xdr:row>10</xdr:row>
      <xdr:rowOff>85726</xdr:rowOff>
    </xdr:from>
    <xdr:to>
      <xdr:col>15</xdr:col>
      <xdr:colOff>504825</xdr:colOff>
      <xdr:row>29</xdr:row>
      <xdr:rowOff>57002</xdr:rowOff>
    </xdr:to>
    <xdr:pic>
      <xdr:nvPicPr>
        <xdr:cNvPr id="14" name="Picture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2"/>
        <a:stretch>
          <a:fillRect/>
        </a:stretch>
      </xdr:blipFill>
      <xdr:spPr>
        <a:xfrm>
          <a:off x="8601075" y="2009776"/>
          <a:ext cx="1047750" cy="3609826"/>
        </a:xfrm>
        <a:prstGeom prst="rect">
          <a:avLst/>
        </a:prstGeom>
        <a:ln w="19050">
          <a:solidFill>
            <a:schemeClr val="tx1"/>
          </a:solidFill>
        </a:ln>
      </xdr:spPr>
    </xdr:pic>
    <xdr:clientData/>
  </xdr:twoCellAnchor>
  <xdr:twoCellAnchor editAs="oneCell">
    <xdr:from>
      <xdr:col>14</xdr:col>
      <xdr:colOff>66676</xdr:colOff>
      <xdr:row>30</xdr:row>
      <xdr:rowOff>7306</xdr:rowOff>
    </xdr:from>
    <xdr:to>
      <xdr:col>22</xdr:col>
      <xdr:colOff>533400</xdr:colOff>
      <xdr:row>45</xdr:row>
      <xdr:rowOff>37652</xdr:rowOff>
    </xdr:to>
    <xdr:pic>
      <xdr:nvPicPr>
        <xdr:cNvPr id="19" name="Picture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3"/>
        <a:stretch>
          <a:fillRect/>
        </a:stretch>
      </xdr:blipFill>
      <xdr:spPr>
        <a:xfrm>
          <a:off x="8601076" y="5760406"/>
          <a:ext cx="5343524" cy="2906896"/>
        </a:xfrm>
        <a:prstGeom prst="rect">
          <a:avLst/>
        </a:prstGeom>
        <a:ln w="19050">
          <a:solidFill>
            <a:schemeClr val="tx1"/>
          </a:solidFill>
        </a:ln>
      </xdr:spPr>
    </xdr:pic>
    <xdr:clientData/>
  </xdr:twoCellAnchor>
  <xdr:twoCellAnchor editAs="oneCell">
    <xdr:from>
      <xdr:col>14</xdr:col>
      <xdr:colOff>66830</xdr:colOff>
      <xdr:row>47</xdr:row>
      <xdr:rowOff>2</xdr:rowOff>
    </xdr:from>
    <xdr:to>
      <xdr:col>23</xdr:col>
      <xdr:colOff>371475</xdr:colOff>
      <xdr:row>68</xdr:row>
      <xdr:rowOff>45523</xdr:rowOff>
    </xdr:to>
    <xdr:pic>
      <xdr:nvPicPr>
        <xdr:cNvPr id="20" name="Picture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4"/>
        <a:stretch>
          <a:fillRect/>
        </a:stretch>
      </xdr:blipFill>
      <xdr:spPr>
        <a:xfrm>
          <a:off x="8601230" y="9020177"/>
          <a:ext cx="5791045" cy="4055546"/>
        </a:xfrm>
        <a:prstGeom prst="rect">
          <a:avLst/>
        </a:prstGeom>
        <a:ln w="19050">
          <a:solidFill>
            <a:schemeClr val="tx1"/>
          </a:solid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476250</xdr:colOff>
      <xdr:row>0</xdr:row>
      <xdr:rowOff>57150</xdr:rowOff>
    </xdr:from>
    <xdr:to>
      <xdr:col>11</xdr:col>
      <xdr:colOff>988219</xdr:colOff>
      <xdr:row>10</xdr:row>
      <xdr:rowOff>252148</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11363325" y="57150"/>
          <a:ext cx="4531519" cy="3138223"/>
        </a:xfrm>
        <a:prstGeom prst="rect">
          <a:avLst/>
        </a:prstGeom>
        <a:solidFill>
          <a:srgbClr val="FFC000">
            <a:lumMod val="20000"/>
            <a:lumOff val="80000"/>
          </a:srgbClr>
        </a:solidFill>
        <a:ln w="19050"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ysClr val="windowText" lastClr="000000"/>
              </a:solidFill>
              <a:effectLst/>
              <a:uLnTx/>
              <a:uFillTx/>
              <a:latin typeface="Calibri" panose="020F0502020204030204"/>
              <a:ea typeface="+mn-ea"/>
              <a:cs typeface="+mn-cs"/>
            </a:rPr>
            <a:t>Employee Information Section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Fill out the following: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1. Last Name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2. First Name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3. Middle Initial (if applicable)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4. Last 4 numbers of social security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5. Address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6. EMPL ID (if applicable)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7. Email Address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8. Work and Other Phone number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9. Include information on whether employee is on another payroll at Baruch. If they have a relative working at Baruch, and whether employee and relative would be working in the same department.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10. Choose employee Work Authorization status, and include relevant information/paper work if necessary. </a:t>
          </a:r>
        </a:p>
      </xdr:txBody>
    </xdr:sp>
    <xdr:clientData/>
  </xdr:twoCellAnchor>
  <xdr:twoCellAnchor>
    <xdr:from>
      <xdr:col>8</xdr:col>
      <xdr:colOff>142875</xdr:colOff>
      <xdr:row>11</xdr:row>
      <xdr:rowOff>180975</xdr:rowOff>
    </xdr:from>
    <xdr:to>
      <xdr:col>12</xdr:col>
      <xdr:colOff>931070</xdr:colOff>
      <xdr:row>26</xdr:row>
      <xdr:rowOff>252412</xdr:rowOff>
    </xdr:to>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11906250" y="3590925"/>
          <a:ext cx="4941095" cy="5253037"/>
        </a:xfrm>
        <a:prstGeom prst="rect">
          <a:avLst/>
        </a:prstGeom>
        <a:solidFill>
          <a:srgbClr val="FFC000">
            <a:lumMod val="20000"/>
            <a:lumOff val="80000"/>
          </a:srgbClr>
        </a:solidFill>
        <a:ln w="19050"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ysClr val="windowText" lastClr="000000"/>
              </a:solidFill>
              <a:effectLst/>
              <a:uLnTx/>
              <a:uFillTx/>
              <a:latin typeface="Calibri" panose="020F0502020204030204"/>
              <a:ea typeface="+mn-ea"/>
              <a:cs typeface="+mn-cs"/>
            </a:rPr>
            <a:t>Assignment Information Section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Fill out the following: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1. Choose number of assignments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   a. This must be done first or fields below will not populate or appear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2. Choose an Action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3. Choose an Assignment Activity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4. Choose a Business Unit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  a. The Business Unit chosen in Assignment #1 will be the same for other assignments.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noProof="0">
              <a:ln>
                <a:noFill/>
              </a:ln>
              <a:solidFill>
                <a:sysClr val="windowText" lastClr="000000"/>
              </a:solidFill>
              <a:effectLst/>
              <a:uLnTx/>
              <a:uFillTx/>
              <a:latin typeface="Calibri" panose="020F0502020204030204"/>
              <a:ea typeface="+mn-ea"/>
              <a:cs typeface="+mn-cs"/>
            </a:rPr>
            <a:t>  b.</a:t>
          </a: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 The Business Unit selected will auto populate the header for the PAF form.</a:t>
          </a:r>
          <a:endParaRPr kumimoji="0" lang="en-US" sz="14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5. Choose a Division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  a. A Division chosen in Assignment #1 will be the same for other assignments.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6. Choose Start and End Dates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7. Enter Payment details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      a. Enter Rate of Pay and choose payment Interval, and enter number of hours for hourly employees. This information will be used to calculate Number of Payments, Amount per Payment, and Payment Total. No need to enter this information.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       b. Enter Supervisor name if employee is hourly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latin typeface="Calibri" panose="020F0502020204030204"/>
              <a:ea typeface="+mn-ea"/>
              <a:cs typeface="+mn-cs"/>
            </a:rPr>
            <a:t>8. Choose Department, Funding Source, Program, and Major Purpose codes from the drop down list options (highlighted in yellow)</a:t>
          </a:r>
        </a:p>
      </xdr:txBody>
    </xdr:sp>
    <xdr:clientData/>
  </xdr:twoCellAnchor>
  <mc:AlternateContent xmlns:mc="http://schemas.openxmlformats.org/markup-compatibility/2006">
    <mc:Choice xmlns:a14="http://schemas.microsoft.com/office/drawing/2010/main" Requires="a14">
      <xdr:twoCellAnchor editAs="oneCell">
        <xdr:from>
          <xdr:col>2</xdr:col>
          <xdr:colOff>1800225</xdr:colOff>
          <xdr:row>18</xdr:row>
          <xdr:rowOff>38100</xdr:rowOff>
        </xdr:from>
        <xdr:to>
          <xdr:col>3</xdr:col>
          <xdr:colOff>1276350</xdr:colOff>
          <xdr:row>19</xdr:row>
          <xdr:rowOff>0</xdr:rowOff>
        </xdr:to>
        <xdr:sp macro="" textlink="">
          <xdr:nvSpPr>
            <xdr:cNvPr id="25604" name="Drop Down 4" hidden="1">
              <a:extLst>
                <a:ext uri="{63B3BB69-23CF-44E3-9099-C40C66FF867C}">
                  <a14:compatExt spid="_x0000_s25604"/>
                </a:ext>
                <a:ext uri="{FF2B5EF4-FFF2-40B4-BE49-F238E27FC236}">
                  <a16:creationId xmlns:a16="http://schemas.microsoft.com/office/drawing/2014/main" id="{00000000-0008-0000-0100-0000046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1857375</xdr:colOff>
          <xdr:row>17</xdr:row>
          <xdr:rowOff>285750</xdr:rowOff>
        </xdr:from>
        <xdr:to>
          <xdr:col>3</xdr:col>
          <xdr:colOff>1181100</xdr:colOff>
          <xdr:row>18</xdr:row>
          <xdr:rowOff>371475</xdr:rowOff>
        </xdr:to>
        <xdr:sp macro="" textlink="">
          <xdr:nvSpPr>
            <xdr:cNvPr id="5146" name="Drop Down 26" hidden="1">
              <a:extLst>
                <a:ext uri="{63B3BB69-23CF-44E3-9099-C40C66FF867C}">
                  <a14:compatExt spid="_x0000_s5146"/>
                </a:ext>
                <a:ext uri="{FF2B5EF4-FFF2-40B4-BE49-F238E27FC236}">
                  <a16:creationId xmlns:a16="http://schemas.microsoft.com/office/drawing/2014/main" id="{00000000-0008-0000-0200-00001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jherrera.BC/Desktop/Generic%20dependent%20dropdowns_test.xlsx" TargetMode="External"/><Relationship Id="rId1" Type="http://schemas.openxmlformats.org/officeDocument/2006/relationships/externalLinkPath" Target="/Users/jherrera.BC/Desktop/Generic%20dependent%20dropdowns_tes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udget\Budget%20Pivot%20and%20Modifications\Mod%20Form\FY21%20Budget%20Modification%20Form\FY21%20Tax%20Levy%20and%20IFR%20Budget%20Modification%20Form_09252020.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jherrera.BC/Desktop/Voucher%20Request%20Draft_06.21.21_JH_test.xlsm" TargetMode="External"/><Relationship Id="rId1" Type="http://schemas.openxmlformats.org/officeDocument/2006/relationships/externalLinkPath" Target="/Users/jherrera.BC/Desktop/Voucher%20Request%20Draft_06.21.21_JH_test.xlsm"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jherrera.BC/Desktop/Copy%20of%20NEW-%20FY20%20Tax-Levy%20Modification%20Form.xlsx" TargetMode="External"/><Relationship Id="rId1" Type="http://schemas.openxmlformats.org/officeDocument/2006/relationships/externalLinkPath" Target="/Users/jherrera.BC/Desktop/Copy%20of%20NEW-%20FY20%20Tax-Levy%20Modification%20Form.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jherrera.BC/Desktop/FY21%20Non%20Tax-Levy-BAR02%20BAR03%20BAR04%20%20BAR55%20Budget%20Mod%20Form_12292020.xlsx" TargetMode="External"/><Relationship Id="rId1" Type="http://schemas.openxmlformats.org/officeDocument/2006/relationships/externalLinkPath" Target="/Users/jherrera.BC/Desktop/FY21%20Non%20Tax-Levy-BAR02%20BAR03%20BAR04%20%20BAR55%20Budget%20Mod%20Form_1229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R03Assoc_JH"/>
      <sheetName val="Master Data"/>
      <sheetName val="CF Data"/>
      <sheetName val="Level 1"/>
      <sheetName val="Level 2"/>
      <sheetName val="Level 3"/>
      <sheetName val="Level 4"/>
      <sheetName val="Level 5"/>
      <sheetName val="Generic dependent dropdowns_tes"/>
    </sheetNames>
    <sheetDataSet>
      <sheetData sheetId="0">
        <row r="3">
          <cell r="S3"/>
        </row>
        <row r="4">
          <cell r="S4" t="str">
            <v>Adjunct</v>
          </cell>
        </row>
        <row r="5">
          <cell r="S5" t="str">
            <v>Non-Teaching Adjuncts</v>
          </cell>
        </row>
        <row r="6">
          <cell r="S6" t="str">
            <v>OTPS</v>
          </cell>
        </row>
        <row r="7">
          <cell r="S7" t="str">
            <v>PS Regular</v>
          </cell>
        </row>
        <row r="8">
          <cell r="S8" t="str">
            <v>Temp Services</v>
          </cell>
        </row>
        <row r="9">
          <cell r="S9" t="str">
            <v>Unassigned</v>
          </cell>
        </row>
      </sheetData>
      <sheetData sheetId="1"/>
      <sheetData sheetId="2"/>
      <sheetData sheetId="3"/>
      <sheetData sheetId="4"/>
      <sheetData sheetId="5"/>
      <sheetData sheetId="6"/>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form-original"/>
      <sheetName val="Budget form-NTL updated"/>
      <sheetName val="Budget form-ALL"/>
      <sheetName val="IFR"/>
      <sheetName val="Non Tax Levy Budget Form"/>
      <sheetName val="Tax Levy Budget form"/>
      <sheetName val="Budget form_SAMPLE PAGE"/>
      <sheetName val="Non Tax-Levy"/>
      <sheetName val="Tax Levy"/>
      <sheetName val="Budget Tree updated_"/>
      <sheetName val="Budget form- Starter Page"/>
      <sheetName val="budg form data "/>
      <sheetName val="BAR Dept Tree-old"/>
    </sheetNames>
    <sheetDataSet>
      <sheetData sheetId="0"/>
      <sheetData sheetId="1"/>
      <sheetData sheetId="2"/>
      <sheetData sheetId="3">
        <row r="5">
          <cell r="B5" t="str">
            <v>IFR_Acad Aff</v>
          </cell>
        </row>
        <row r="6">
          <cell r="B6" t="str">
            <v>IFR_VPAF</v>
          </cell>
        </row>
        <row r="7">
          <cell r="B7" t="str">
            <v>IFR_VPEM</v>
          </cell>
        </row>
        <row r="8">
          <cell r="B8" t="str">
            <v>IFR_VPISD</v>
          </cell>
        </row>
        <row r="9">
          <cell r="B9" t="str">
            <v>IFR_VPSA</v>
          </cell>
        </row>
        <row r="10">
          <cell r="B10" t="str">
            <v>IFR_WSAS</v>
          </cell>
        </row>
        <row r="11">
          <cell r="B11" t="str">
            <v>IFR_ZSB</v>
          </cell>
        </row>
      </sheetData>
      <sheetData sheetId="4"/>
      <sheetData sheetId="5"/>
      <sheetData sheetId="6"/>
      <sheetData sheetId="7">
        <row r="104">
          <cell r="F104" t="str">
            <v>VPSA_ELC</v>
          </cell>
        </row>
      </sheetData>
      <sheetData sheetId="8">
        <row r="4">
          <cell r="A4" t="str">
            <v>TL_Acad Aff</v>
          </cell>
        </row>
        <row r="5">
          <cell r="A5" t="str">
            <v>TL_OCM</v>
          </cell>
        </row>
        <row r="6">
          <cell r="A6" t="str">
            <v>TL_President</v>
          </cell>
        </row>
        <row r="7">
          <cell r="A7" t="str">
            <v>TL_MSPIA</v>
          </cell>
        </row>
        <row r="8">
          <cell r="A8" t="str">
            <v>TL_VPAF</v>
          </cell>
        </row>
        <row r="9">
          <cell r="A9" t="str">
            <v>TL_VPCA</v>
          </cell>
        </row>
        <row r="10">
          <cell r="A10" t="str">
            <v>TL_VPEM</v>
          </cell>
        </row>
        <row r="11">
          <cell r="A11" t="str">
            <v>TL_VPISD</v>
          </cell>
        </row>
        <row r="12">
          <cell r="A12" t="str">
            <v>TL_VPSA</v>
          </cell>
        </row>
        <row r="13">
          <cell r="A13" t="str">
            <v>TL_WSAS</v>
          </cell>
        </row>
        <row r="14">
          <cell r="A14" t="str">
            <v>TL_ZSB</v>
          </cell>
        </row>
      </sheetData>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nable Macros Instructions"/>
      <sheetName val="Payment Voucher "/>
      <sheetName val="Master Data"/>
      <sheetName val="Test new VBA code"/>
      <sheetName val="Expense Acct Description"/>
      <sheetName val="Chartfield Descriptions"/>
      <sheetName val="sheet3"/>
      <sheetName val="Sheet1"/>
      <sheetName val="ConsolidatedTreeData"/>
      <sheetName val="LedgerQueryData"/>
      <sheetName val="Coding "/>
      <sheetName val="Level 1"/>
      <sheetName val="Level 2"/>
      <sheetName val="Level 3"/>
      <sheetName val="Level 4"/>
      <sheetName val="Level 5"/>
    </sheetNames>
    <sheetDataSet>
      <sheetData sheetId="0" refreshError="1"/>
      <sheetData sheetId="1"/>
      <sheetData sheetId="2" refreshError="1"/>
      <sheetData sheetId="3" refreshError="1"/>
      <sheetData sheetId="4" refreshError="1"/>
      <sheetData sheetId="5" refreshError="1"/>
      <sheetData sheetId="6">
        <row r="3">
          <cell r="N3" t="str">
            <v>New</v>
          </cell>
        </row>
        <row r="4">
          <cell r="N4">
            <v>50003</v>
          </cell>
        </row>
        <row r="5">
          <cell r="N5">
            <v>50105</v>
          </cell>
        </row>
        <row r="6">
          <cell r="N6">
            <v>50401</v>
          </cell>
        </row>
        <row r="7">
          <cell r="N7">
            <v>50402</v>
          </cell>
        </row>
        <row r="8">
          <cell r="N8">
            <v>50451</v>
          </cell>
        </row>
        <row r="9">
          <cell r="N9">
            <v>50551</v>
          </cell>
        </row>
        <row r="10">
          <cell r="N10">
            <v>50553</v>
          </cell>
        </row>
        <row r="11">
          <cell r="N11">
            <v>50603</v>
          </cell>
        </row>
        <row r="12">
          <cell r="N12">
            <v>50701</v>
          </cell>
        </row>
        <row r="13">
          <cell r="N13">
            <v>51001</v>
          </cell>
        </row>
        <row r="14">
          <cell r="N14">
            <v>51004</v>
          </cell>
        </row>
        <row r="15">
          <cell r="N15">
            <v>51005</v>
          </cell>
        </row>
        <row r="16">
          <cell r="N16">
            <v>51106</v>
          </cell>
        </row>
        <row r="17">
          <cell r="N17">
            <v>51107</v>
          </cell>
        </row>
        <row r="18">
          <cell r="N18">
            <v>51203</v>
          </cell>
        </row>
        <row r="19">
          <cell r="N19">
            <v>51301</v>
          </cell>
        </row>
        <row r="20">
          <cell r="N20">
            <v>51304</v>
          </cell>
        </row>
        <row r="21">
          <cell r="N21">
            <v>51305</v>
          </cell>
        </row>
        <row r="22">
          <cell r="N22">
            <v>51402</v>
          </cell>
        </row>
        <row r="23">
          <cell r="N23">
            <v>52255</v>
          </cell>
        </row>
        <row r="24">
          <cell r="N24">
            <v>52351</v>
          </cell>
        </row>
        <row r="25">
          <cell r="N25">
            <v>52352</v>
          </cell>
        </row>
        <row r="26">
          <cell r="N26">
            <v>52576</v>
          </cell>
        </row>
        <row r="27">
          <cell r="N27">
            <v>52607</v>
          </cell>
        </row>
        <row r="28">
          <cell r="N28">
            <v>52651</v>
          </cell>
        </row>
        <row r="29">
          <cell r="N29">
            <v>52701</v>
          </cell>
        </row>
        <row r="30">
          <cell r="N30">
            <v>52702</v>
          </cell>
        </row>
        <row r="31">
          <cell r="N31">
            <v>52753</v>
          </cell>
        </row>
        <row r="32">
          <cell r="N32">
            <v>52801</v>
          </cell>
        </row>
        <row r="33">
          <cell r="N33">
            <v>52816</v>
          </cell>
        </row>
        <row r="34">
          <cell r="N34">
            <v>53101</v>
          </cell>
        </row>
        <row r="35">
          <cell r="N35">
            <v>53104</v>
          </cell>
        </row>
        <row r="36">
          <cell r="N36">
            <v>53201</v>
          </cell>
        </row>
        <row r="37">
          <cell r="N37">
            <v>53251</v>
          </cell>
        </row>
        <row r="38">
          <cell r="N38">
            <v>53256</v>
          </cell>
        </row>
        <row r="39">
          <cell r="N39">
            <v>53354</v>
          </cell>
        </row>
        <row r="40">
          <cell r="N40">
            <v>53610</v>
          </cell>
        </row>
        <row r="41">
          <cell r="N41">
            <v>53801</v>
          </cell>
        </row>
        <row r="42">
          <cell r="N42">
            <v>53806</v>
          </cell>
        </row>
        <row r="43">
          <cell r="N43">
            <v>53904</v>
          </cell>
        </row>
        <row r="44">
          <cell r="N44">
            <v>53910</v>
          </cell>
        </row>
        <row r="45">
          <cell r="N45">
            <v>53912</v>
          </cell>
        </row>
        <row r="46">
          <cell r="N46">
            <v>54005</v>
          </cell>
        </row>
        <row r="47">
          <cell r="N47">
            <v>54151</v>
          </cell>
        </row>
        <row r="48">
          <cell r="N48">
            <v>55007</v>
          </cell>
        </row>
        <row r="49">
          <cell r="N49">
            <v>80001</v>
          </cell>
        </row>
        <row r="50">
          <cell r="N50">
            <v>80050</v>
          </cell>
        </row>
      </sheetData>
      <sheetData sheetId="7" refreshError="1"/>
      <sheetData sheetId="8" refreshError="1"/>
      <sheetData sheetId="9" refreshError="1"/>
      <sheetData sheetId="10">
        <row r="2">
          <cell r="A2" t="str">
            <v xml:space="preserve">   </v>
          </cell>
        </row>
        <row r="3">
          <cell r="A3" t="str">
            <v>Bernard M. Baruch College Auxiliary Enterprises Corporation-BAR02</v>
          </cell>
          <cell r="D3" t="str">
            <v>AL</v>
          </cell>
          <cell r="E3" t="str">
            <v>Vendor Invoice</v>
          </cell>
          <cell r="G3" t="str">
            <v>Check</v>
          </cell>
          <cell r="L3">
            <v>44013</v>
          </cell>
          <cell r="N3">
            <v>44256</v>
          </cell>
        </row>
        <row r="4">
          <cell r="A4" t="str">
            <v>Bernard M. Baruch College Association, Inc.-BAR03</v>
          </cell>
          <cell r="D4" t="str">
            <v>AK</v>
          </cell>
          <cell r="E4" t="str">
            <v>Reimbursement</v>
          </cell>
          <cell r="G4" t="str">
            <v>Epay</v>
          </cell>
          <cell r="L4">
            <v>44014</v>
          </cell>
          <cell r="N4">
            <v>44257</v>
          </cell>
        </row>
        <row r="5">
          <cell r="A5" t="str">
            <v>Baruch College Early Learning Center-BAR04</v>
          </cell>
          <cell r="D5" t="str">
            <v>AZ</v>
          </cell>
          <cell r="L5">
            <v>44015</v>
          </cell>
          <cell r="N5">
            <v>44258</v>
          </cell>
        </row>
        <row r="6">
          <cell r="D6" t="str">
            <v>AR</v>
          </cell>
          <cell r="L6">
            <v>44016</v>
          </cell>
          <cell r="N6">
            <v>44259</v>
          </cell>
        </row>
        <row r="7">
          <cell r="D7" t="str">
            <v>CA</v>
          </cell>
          <cell r="L7">
            <v>44017</v>
          </cell>
          <cell r="N7">
            <v>44260</v>
          </cell>
        </row>
        <row r="8">
          <cell r="D8" t="str">
            <v>CO</v>
          </cell>
          <cell r="L8">
            <v>44018</v>
          </cell>
          <cell r="N8">
            <v>44261</v>
          </cell>
        </row>
        <row r="9">
          <cell r="D9" t="str">
            <v>CT</v>
          </cell>
          <cell r="L9">
            <v>44019</v>
          </cell>
          <cell r="N9">
            <v>44262</v>
          </cell>
        </row>
        <row r="10">
          <cell r="D10" t="str">
            <v>DE</v>
          </cell>
          <cell r="L10">
            <v>44020</v>
          </cell>
          <cell r="N10">
            <v>44263</v>
          </cell>
        </row>
        <row r="11">
          <cell r="D11" t="str">
            <v>FL</v>
          </cell>
          <cell r="L11">
            <v>44021</v>
          </cell>
          <cell r="N11">
            <v>44264</v>
          </cell>
        </row>
        <row r="12">
          <cell r="D12" t="str">
            <v>GA</v>
          </cell>
          <cell r="L12">
            <v>44022</v>
          </cell>
          <cell r="N12">
            <v>44265</v>
          </cell>
        </row>
        <row r="13">
          <cell r="D13" t="str">
            <v>HI</v>
          </cell>
          <cell r="L13">
            <v>44023</v>
          </cell>
          <cell r="N13">
            <v>44266</v>
          </cell>
        </row>
        <row r="14">
          <cell r="D14" t="str">
            <v>ID</v>
          </cell>
          <cell r="L14">
            <v>44024</v>
          </cell>
          <cell r="N14">
            <v>44267</v>
          </cell>
        </row>
        <row r="15">
          <cell r="D15" t="str">
            <v>IL</v>
          </cell>
          <cell r="L15">
            <v>44025</v>
          </cell>
          <cell r="N15">
            <v>44268</v>
          </cell>
        </row>
        <row r="16">
          <cell r="D16" t="str">
            <v>IN</v>
          </cell>
          <cell r="L16">
            <v>44026</v>
          </cell>
          <cell r="N16">
            <v>44269</v>
          </cell>
        </row>
        <row r="17">
          <cell r="D17" t="str">
            <v>IA</v>
          </cell>
          <cell r="L17">
            <v>44027</v>
          </cell>
          <cell r="N17">
            <v>44270</v>
          </cell>
        </row>
        <row r="18">
          <cell r="D18" t="str">
            <v>KS</v>
          </cell>
          <cell r="L18">
            <v>44028</v>
          </cell>
          <cell r="N18">
            <v>44271</v>
          </cell>
        </row>
        <row r="19">
          <cell r="D19" t="str">
            <v>KY</v>
          </cell>
          <cell r="L19">
            <v>44029</v>
          </cell>
          <cell r="N19">
            <v>44272</v>
          </cell>
        </row>
        <row r="20">
          <cell r="D20" t="str">
            <v>LA</v>
          </cell>
          <cell r="L20">
            <v>44030</v>
          </cell>
          <cell r="N20">
            <v>44273</v>
          </cell>
        </row>
        <row r="21">
          <cell r="D21" t="str">
            <v>ME</v>
          </cell>
          <cell r="L21">
            <v>44031</v>
          </cell>
          <cell r="N21">
            <v>44274</v>
          </cell>
        </row>
        <row r="22">
          <cell r="D22" t="str">
            <v>MD</v>
          </cell>
          <cell r="L22">
            <v>44032</v>
          </cell>
          <cell r="N22">
            <v>44275</v>
          </cell>
        </row>
        <row r="23">
          <cell r="D23" t="str">
            <v>MA</v>
          </cell>
          <cell r="L23">
            <v>44033</v>
          </cell>
          <cell r="N23">
            <v>44276</v>
          </cell>
        </row>
        <row r="24">
          <cell r="D24" t="str">
            <v>MI</v>
          </cell>
          <cell r="L24">
            <v>44034</v>
          </cell>
          <cell r="N24">
            <v>44277</v>
          </cell>
        </row>
        <row r="25">
          <cell r="D25" t="str">
            <v>MN</v>
          </cell>
          <cell r="L25">
            <v>44035</v>
          </cell>
          <cell r="N25">
            <v>44278</v>
          </cell>
        </row>
        <row r="26">
          <cell r="D26" t="str">
            <v>MS</v>
          </cell>
          <cell r="L26">
            <v>44036</v>
          </cell>
          <cell r="N26">
            <v>44279</v>
          </cell>
        </row>
        <row r="27">
          <cell r="D27" t="str">
            <v>MO</v>
          </cell>
          <cell r="L27">
            <v>44037</v>
          </cell>
          <cell r="N27">
            <v>44280</v>
          </cell>
        </row>
        <row r="28">
          <cell r="D28" t="str">
            <v>MT</v>
          </cell>
          <cell r="L28">
            <v>44038</v>
          </cell>
          <cell r="N28">
            <v>44281</v>
          </cell>
        </row>
        <row r="29">
          <cell r="D29" t="str">
            <v>NE</v>
          </cell>
          <cell r="L29">
            <v>44039</v>
          </cell>
          <cell r="N29">
            <v>44282</v>
          </cell>
        </row>
        <row r="30">
          <cell r="D30" t="str">
            <v>NV</v>
          </cell>
          <cell r="L30">
            <v>44040</v>
          </cell>
          <cell r="N30">
            <v>44283</v>
          </cell>
        </row>
        <row r="31">
          <cell r="D31" t="str">
            <v>NH</v>
          </cell>
          <cell r="L31">
            <v>44041</v>
          </cell>
          <cell r="N31">
            <v>44284</v>
          </cell>
        </row>
        <row r="32">
          <cell r="D32" t="str">
            <v>NJ</v>
          </cell>
          <cell r="L32">
            <v>44042</v>
          </cell>
          <cell r="N32">
            <v>44285</v>
          </cell>
        </row>
        <row r="33">
          <cell r="D33" t="str">
            <v>NM</v>
          </cell>
          <cell r="L33">
            <v>44043</v>
          </cell>
          <cell r="N33">
            <v>44286</v>
          </cell>
        </row>
        <row r="34">
          <cell r="D34" t="str">
            <v>NY</v>
          </cell>
          <cell r="L34">
            <v>44044</v>
          </cell>
          <cell r="N34">
            <v>44287</v>
          </cell>
        </row>
        <row r="35">
          <cell r="D35" t="str">
            <v>NC</v>
          </cell>
          <cell r="L35">
            <v>44045</v>
          </cell>
          <cell r="N35">
            <v>44288</v>
          </cell>
        </row>
        <row r="36">
          <cell r="D36" t="str">
            <v>ND</v>
          </cell>
          <cell r="L36">
            <v>44046</v>
          </cell>
          <cell r="N36">
            <v>44289</v>
          </cell>
        </row>
        <row r="37">
          <cell r="D37" t="str">
            <v>OH</v>
          </cell>
          <cell r="L37">
            <v>44047</v>
          </cell>
          <cell r="N37">
            <v>44290</v>
          </cell>
        </row>
        <row r="38">
          <cell r="D38" t="str">
            <v>OK</v>
          </cell>
          <cell r="L38">
            <v>44048</v>
          </cell>
          <cell r="N38">
            <v>44291</v>
          </cell>
        </row>
        <row r="39">
          <cell r="D39" t="str">
            <v>OR</v>
          </cell>
          <cell r="L39">
            <v>44049</v>
          </cell>
          <cell r="N39">
            <v>44292</v>
          </cell>
        </row>
        <row r="40">
          <cell r="D40" t="str">
            <v>PA</v>
          </cell>
          <cell r="L40">
            <v>44050</v>
          </cell>
          <cell r="N40">
            <v>44293</v>
          </cell>
        </row>
        <row r="41">
          <cell r="D41" t="str">
            <v>RI</v>
          </cell>
          <cell r="L41">
            <v>44051</v>
          </cell>
          <cell r="N41">
            <v>44294</v>
          </cell>
        </row>
        <row r="42">
          <cell r="D42" t="str">
            <v>SC</v>
          </cell>
          <cell r="L42">
            <v>44052</v>
          </cell>
          <cell r="N42">
            <v>44295</v>
          </cell>
        </row>
        <row r="43">
          <cell r="D43" t="str">
            <v>SD</v>
          </cell>
          <cell r="L43">
            <v>44053</v>
          </cell>
          <cell r="N43">
            <v>44296</v>
          </cell>
        </row>
        <row r="44">
          <cell r="D44" t="str">
            <v>TN</v>
          </cell>
          <cell r="L44">
            <v>44054</v>
          </cell>
          <cell r="N44">
            <v>44297</v>
          </cell>
        </row>
        <row r="45">
          <cell r="D45" t="str">
            <v>TX</v>
          </cell>
          <cell r="L45">
            <v>44055</v>
          </cell>
          <cell r="N45">
            <v>44298</v>
          </cell>
        </row>
        <row r="46">
          <cell r="D46" t="str">
            <v>UT</v>
          </cell>
          <cell r="L46">
            <v>44056</v>
          </cell>
          <cell r="N46">
            <v>44299</v>
          </cell>
        </row>
        <row r="47">
          <cell r="D47" t="str">
            <v>VT</v>
          </cell>
          <cell r="L47">
            <v>44057</v>
          </cell>
          <cell r="N47">
            <v>44300</v>
          </cell>
        </row>
        <row r="48">
          <cell r="D48" t="str">
            <v>VA</v>
          </cell>
          <cell r="L48">
            <v>44058</v>
          </cell>
          <cell r="N48">
            <v>44301</v>
          </cell>
        </row>
        <row r="49">
          <cell r="D49" t="str">
            <v>WA</v>
          </cell>
          <cell r="L49">
            <v>44059</v>
          </cell>
          <cell r="N49">
            <v>44302</v>
          </cell>
        </row>
        <row r="50">
          <cell r="D50" t="str">
            <v>WV</v>
          </cell>
          <cell r="L50">
            <v>44060</v>
          </cell>
          <cell r="N50">
            <v>44303</v>
          </cell>
        </row>
        <row r="51">
          <cell r="D51" t="str">
            <v>WI</v>
          </cell>
          <cell r="L51">
            <v>44061</v>
          </cell>
          <cell r="N51">
            <v>44304</v>
          </cell>
        </row>
        <row r="52">
          <cell r="D52" t="str">
            <v>WY</v>
          </cell>
          <cell r="L52">
            <v>44062</v>
          </cell>
          <cell r="N52">
            <v>44305</v>
          </cell>
        </row>
        <row r="53">
          <cell r="L53">
            <v>44063</v>
          </cell>
          <cell r="N53">
            <v>44306</v>
          </cell>
        </row>
        <row r="54">
          <cell r="L54">
            <v>44064</v>
          </cell>
          <cell r="N54">
            <v>44307</v>
          </cell>
        </row>
        <row r="55">
          <cell r="L55">
            <v>44065</v>
          </cell>
          <cell r="N55">
            <v>44308</v>
          </cell>
        </row>
        <row r="56">
          <cell r="L56">
            <v>44066</v>
          </cell>
          <cell r="N56">
            <v>44309</v>
          </cell>
        </row>
        <row r="57">
          <cell r="L57">
            <v>44067</v>
          </cell>
          <cell r="N57">
            <v>44310</v>
          </cell>
        </row>
        <row r="58">
          <cell r="L58">
            <v>44068</v>
          </cell>
          <cell r="N58">
            <v>44311</v>
          </cell>
        </row>
        <row r="59">
          <cell r="L59">
            <v>44069</v>
          </cell>
          <cell r="N59">
            <v>44312</v>
          </cell>
        </row>
        <row r="60">
          <cell r="L60">
            <v>44070</v>
          </cell>
          <cell r="N60">
            <v>44313</v>
          </cell>
        </row>
        <row r="61">
          <cell r="L61">
            <v>44071</v>
          </cell>
          <cell r="N61">
            <v>44314</v>
          </cell>
        </row>
        <row r="62">
          <cell r="L62">
            <v>44072</v>
          </cell>
          <cell r="N62">
            <v>44315</v>
          </cell>
        </row>
        <row r="63">
          <cell r="L63">
            <v>44073</v>
          </cell>
          <cell r="N63">
            <v>44316</v>
          </cell>
        </row>
        <row r="64">
          <cell r="L64">
            <v>44074</v>
          </cell>
          <cell r="N64">
            <v>44317</v>
          </cell>
        </row>
        <row r="65">
          <cell r="L65">
            <v>44075</v>
          </cell>
          <cell r="N65">
            <v>44318</v>
          </cell>
        </row>
        <row r="66">
          <cell r="L66">
            <v>44076</v>
          </cell>
          <cell r="N66">
            <v>44319</v>
          </cell>
        </row>
        <row r="67">
          <cell r="L67">
            <v>44077</v>
          </cell>
          <cell r="N67">
            <v>44320</v>
          </cell>
        </row>
        <row r="68">
          <cell r="L68">
            <v>44078</v>
          </cell>
          <cell r="N68">
            <v>44321</v>
          </cell>
        </row>
        <row r="69">
          <cell r="L69">
            <v>44079</v>
          </cell>
          <cell r="N69">
            <v>44322</v>
          </cell>
        </row>
        <row r="70">
          <cell r="L70">
            <v>44080</v>
          </cell>
          <cell r="N70">
            <v>44323</v>
          </cell>
        </row>
        <row r="71">
          <cell r="L71">
            <v>44081</v>
          </cell>
          <cell r="N71">
            <v>44324</v>
          </cell>
        </row>
        <row r="72">
          <cell r="L72">
            <v>44082</v>
          </cell>
          <cell r="N72">
            <v>44325</v>
          </cell>
        </row>
        <row r="73">
          <cell r="L73">
            <v>44083</v>
          </cell>
          <cell r="N73">
            <v>44326</v>
          </cell>
        </row>
        <row r="74">
          <cell r="L74">
            <v>44084</v>
          </cell>
          <cell r="N74">
            <v>44327</v>
          </cell>
        </row>
        <row r="75">
          <cell r="L75">
            <v>44085</v>
          </cell>
          <cell r="N75">
            <v>44328</v>
          </cell>
        </row>
        <row r="76">
          <cell r="L76">
            <v>44086</v>
          </cell>
          <cell r="N76">
            <v>44329</v>
          </cell>
        </row>
        <row r="77">
          <cell r="L77">
            <v>44087</v>
          </cell>
          <cell r="N77">
            <v>44330</v>
          </cell>
        </row>
        <row r="78">
          <cell r="L78">
            <v>44088</v>
          </cell>
          <cell r="N78">
            <v>44331</v>
          </cell>
        </row>
        <row r="79">
          <cell r="L79">
            <v>44089</v>
          </cell>
          <cell r="N79">
            <v>44332</v>
          </cell>
        </row>
        <row r="80">
          <cell r="L80">
            <v>44090</v>
          </cell>
          <cell r="N80">
            <v>44333</v>
          </cell>
        </row>
        <row r="81">
          <cell r="L81">
            <v>44091</v>
          </cell>
          <cell r="N81">
            <v>44334</v>
          </cell>
        </row>
        <row r="82">
          <cell r="L82">
            <v>44092</v>
          </cell>
          <cell r="N82">
            <v>44335</v>
          </cell>
        </row>
        <row r="83">
          <cell r="L83">
            <v>44093</v>
          </cell>
          <cell r="N83">
            <v>44336</v>
          </cell>
        </row>
        <row r="84">
          <cell r="L84">
            <v>44094</v>
          </cell>
          <cell r="N84">
            <v>44337</v>
          </cell>
        </row>
        <row r="85">
          <cell r="L85">
            <v>44095</v>
          </cell>
          <cell r="N85">
            <v>44338</v>
          </cell>
        </row>
        <row r="86">
          <cell r="L86">
            <v>44096</v>
          </cell>
          <cell r="N86">
            <v>44339</v>
          </cell>
        </row>
        <row r="87">
          <cell r="L87">
            <v>44097</v>
          </cell>
          <cell r="N87">
            <v>44340</v>
          </cell>
        </row>
        <row r="88">
          <cell r="L88">
            <v>44098</v>
          </cell>
          <cell r="N88">
            <v>44341</v>
          </cell>
        </row>
        <row r="89">
          <cell r="L89">
            <v>44099</v>
          </cell>
          <cell r="N89">
            <v>44342</v>
          </cell>
        </row>
        <row r="90">
          <cell r="L90">
            <v>44100</v>
          </cell>
          <cell r="N90">
            <v>44343</v>
          </cell>
        </row>
        <row r="91">
          <cell r="L91">
            <v>44101</v>
          </cell>
          <cell r="N91">
            <v>44344</v>
          </cell>
        </row>
        <row r="92">
          <cell r="L92">
            <v>44102</v>
          </cell>
          <cell r="N92">
            <v>44345</v>
          </cell>
        </row>
        <row r="93">
          <cell r="L93">
            <v>44103</v>
          </cell>
          <cell r="N93">
            <v>44346</v>
          </cell>
        </row>
        <row r="94">
          <cell r="L94">
            <v>44104</v>
          </cell>
          <cell r="N94">
            <v>44347</v>
          </cell>
        </row>
        <row r="95">
          <cell r="L95">
            <v>44105</v>
          </cell>
          <cell r="N95">
            <v>44348</v>
          </cell>
        </row>
        <row r="96">
          <cell r="L96">
            <v>44106</v>
          </cell>
          <cell r="N96">
            <v>44349</v>
          </cell>
        </row>
        <row r="97">
          <cell r="L97">
            <v>44107</v>
          </cell>
          <cell r="N97">
            <v>44350</v>
          </cell>
        </row>
        <row r="98">
          <cell r="L98">
            <v>44108</v>
          </cell>
          <cell r="N98">
            <v>44351</v>
          </cell>
        </row>
        <row r="99">
          <cell r="L99">
            <v>44109</v>
          </cell>
          <cell r="N99">
            <v>44352</v>
          </cell>
        </row>
        <row r="100">
          <cell r="L100">
            <v>44110</v>
          </cell>
          <cell r="N100">
            <v>44353</v>
          </cell>
        </row>
        <row r="101">
          <cell r="L101">
            <v>44111</v>
          </cell>
          <cell r="N101">
            <v>44354</v>
          </cell>
        </row>
        <row r="102">
          <cell r="L102">
            <v>44112</v>
          </cell>
          <cell r="N102">
            <v>44355</v>
          </cell>
        </row>
        <row r="103">
          <cell r="L103">
            <v>44113</v>
          </cell>
          <cell r="N103">
            <v>44356</v>
          </cell>
        </row>
        <row r="104">
          <cell r="L104">
            <v>44114</v>
          </cell>
          <cell r="N104">
            <v>44357</v>
          </cell>
        </row>
        <row r="105">
          <cell r="L105">
            <v>44115</v>
          </cell>
          <cell r="N105">
            <v>44358</v>
          </cell>
        </row>
        <row r="106">
          <cell r="L106">
            <v>44116</v>
          </cell>
          <cell r="N106">
            <v>44359</v>
          </cell>
        </row>
        <row r="107">
          <cell r="L107">
            <v>44117</v>
          </cell>
          <cell r="N107">
            <v>44360</v>
          </cell>
        </row>
        <row r="108">
          <cell r="L108">
            <v>44118</v>
          </cell>
          <cell r="N108">
            <v>44361</v>
          </cell>
        </row>
        <row r="109">
          <cell r="L109">
            <v>44119</v>
          </cell>
          <cell r="N109">
            <v>44362</v>
          </cell>
        </row>
        <row r="110">
          <cell r="L110">
            <v>44120</v>
          </cell>
          <cell r="N110">
            <v>44363</v>
          </cell>
        </row>
        <row r="111">
          <cell r="L111">
            <v>44121</v>
          </cell>
          <cell r="N111">
            <v>44364</v>
          </cell>
        </row>
        <row r="112">
          <cell r="L112">
            <v>44122</v>
          </cell>
          <cell r="N112">
            <v>44365</v>
          </cell>
        </row>
        <row r="113">
          <cell r="L113">
            <v>44123</v>
          </cell>
          <cell r="N113">
            <v>44366</v>
          </cell>
        </row>
        <row r="114">
          <cell r="L114">
            <v>44124</v>
          </cell>
          <cell r="N114">
            <v>44367</v>
          </cell>
        </row>
        <row r="115">
          <cell r="L115">
            <v>44125</v>
          </cell>
          <cell r="N115">
            <v>44368</v>
          </cell>
        </row>
        <row r="116">
          <cell r="L116">
            <v>44126</v>
          </cell>
          <cell r="N116">
            <v>44369</v>
          </cell>
        </row>
        <row r="117">
          <cell r="L117">
            <v>44127</v>
          </cell>
          <cell r="N117">
            <v>44370</v>
          </cell>
        </row>
        <row r="118">
          <cell r="L118">
            <v>44128</v>
          </cell>
          <cell r="N118">
            <v>44371</v>
          </cell>
        </row>
        <row r="119">
          <cell r="L119">
            <v>44129</v>
          </cell>
          <cell r="N119">
            <v>44372</v>
          </cell>
        </row>
        <row r="120">
          <cell r="L120">
            <v>44130</v>
          </cell>
          <cell r="N120">
            <v>44373</v>
          </cell>
        </row>
        <row r="121">
          <cell r="L121">
            <v>44131</v>
          </cell>
          <cell r="N121">
            <v>44374</v>
          </cell>
        </row>
        <row r="122">
          <cell r="L122">
            <v>44132</v>
          </cell>
          <cell r="N122">
            <v>44375</v>
          </cell>
        </row>
        <row r="123">
          <cell r="L123">
            <v>44133</v>
          </cell>
          <cell r="N123">
            <v>44376</v>
          </cell>
        </row>
        <row r="124">
          <cell r="L124">
            <v>44134</v>
          </cell>
          <cell r="N124">
            <v>44377</v>
          </cell>
        </row>
        <row r="125">
          <cell r="L125">
            <v>44135</v>
          </cell>
          <cell r="N125">
            <v>44378</v>
          </cell>
        </row>
        <row r="126">
          <cell r="L126">
            <v>44136</v>
          </cell>
          <cell r="N126">
            <v>44379</v>
          </cell>
        </row>
        <row r="127">
          <cell r="L127">
            <v>44137</v>
          </cell>
          <cell r="N127">
            <v>44380</v>
          </cell>
        </row>
        <row r="128">
          <cell r="L128">
            <v>44138</v>
          </cell>
          <cell r="N128">
            <v>44381</v>
          </cell>
        </row>
        <row r="129">
          <cell r="L129">
            <v>44139</v>
          </cell>
          <cell r="N129">
            <v>44382</v>
          </cell>
        </row>
        <row r="130">
          <cell r="L130">
            <v>44140</v>
          </cell>
          <cell r="N130">
            <v>44383</v>
          </cell>
        </row>
        <row r="131">
          <cell r="L131">
            <v>44141</v>
          </cell>
          <cell r="N131">
            <v>44384</v>
          </cell>
        </row>
        <row r="132">
          <cell r="L132">
            <v>44142</v>
          </cell>
          <cell r="N132">
            <v>44385</v>
          </cell>
        </row>
        <row r="133">
          <cell r="L133">
            <v>44143</v>
          </cell>
          <cell r="N133">
            <v>44386</v>
          </cell>
        </row>
        <row r="134">
          <cell r="L134">
            <v>44144</v>
          </cell>
          <cell r="N134">
            <v>44387</v>
          </cell>
        </row>
        <row r="135">
          <cell r="L135">
            <v>44145</v>
          </cell>
          <cell r="N135">
            <v>44388</v>
          </cell>
        </row>
        <row r="136">
          <cell r="L136">
            <v>44146</v>
          </cell>
          <cell r="N136">
            <v>44389</v>
          </cell>
        </row>
        <row r="137">
          <cell r="L137">
            <v>44147</v>
          </cell>
          <cell r="N137">
            <v>44390</v>
          </cell>
        </row>
        <row r="138">
          <cell r="L138">
            <v>44148</v>
          </cell>
          <cell r="N138">
            <v>44391</v>
          </cell>
        </row>
        <row r="139">
          <cell r="L139">
            <v>44149</v>
          </cell>
          <cell r="N139">
            <v>44392</v>
          </cell>
        </row>
        <row r="140">
          <cell r="L140">
            <v>44150</v>
          </cell>
          <cell r="N140">
            <v>44393</v>
          </cell>
        </row>
        <row r="141">
          <cell r="L141">
            <v>44151</v>
          </cell>
          <cell r="N141">
            <v>44394</v>
          </cell>
        </row>
        <row r="142">
          <cell r="L142">
            <v>44152</v>
          </cell>
          <cell r="N142">
            <v>44395</v>
          </cell>
        </row>
        <row r="143">
          <cell r="L143">
            <v>44153</v>
          </cell>
          <cell r="N143">
            <v>44396</v>
          </cell>
        </row>
        <row r="144">
          <cell r="L144">
            <v>44154</v>
          </cell>
          <cell r="N144">
            <v>44397</v>
          </cell>
        </row>
        <row r="145">
          <cell r="L145">
            <v>44155</v>
          </cell>
          <cell r="N145">
            <v>44398</v>
          </cell>
        </row>
        <row r="146">
          <cell r="L146">
            <v>44156</v>
          </cell>
          <cell r="N146">
            <v>44399</v>
          </cell>
        </row>
        <row r="147">
          <cell r="L147">
            <v>44157</v>
          </cell>
          <cell r="N147">
            <v>44400</v>
          </cell>
        </row>
        <row r="148">
          <cell r="L148">
            <v>44158</v>
          </cell>
          <cell r="N148">
            <v>44401</v>
          </cell>
        </row>
        <row r="149">
          <cell r="L149">
            <v>44159</v>
          </cell>
          <cell r="N149">
            <v>44402</v>
          </cell>
        </row>
        <row r="150">
          <cell r="L150">
            <v>44160</v>
          </cell>
          <cell r="N150">
            <v>44403</v>
          </cell>
        </row>
        <row r="151">
          <cell r="L151">
            <v>44161</v>
          </cell>
          <cell r="N151">
            <v>44404</v>
          </cell>
        </row>
        <row r="152">
          <cell r="L152">
            <v>44162</v>
          </cell>
          <cell r="N152">
            <v>44405</v>
          </cell>
        </row>
        <row r="153">
          <cell r="L153">
            <v>44163</v>
          </cell>
          <cell r="N153">
            <v>44406</v>
          </cell>
        </row>
        <row r="154">
          <cell r="L154">
            <v>44164</v>
          </cell>
          <cell r="N154">
            <v>44407</v>
          </cell>
        </row>
        <row r="155">
          <cell r="L155">
            <v>44165</v>
          </cell>
          <cell r="N155">
            <v>44408</v>
          </cell>
        </row>
        <row r="156">
          <cell r="L156">
            <v>44166</v>
          </cell>
          <cell r="N156">
            <v>44409</v>
          </cell>
        </row>
        <row r="157">
          <cell r="L157">
            <v>44167</v>
          </cell>
          <cell r="N157">
            <v>44410</v>
          </cell>
        </row>
        <row r="158">
          <cell r="L158">
            <v>44168</v>
          </cell>
          <cell r="N158">
            <v>44411</v>
          </cell>
        </row>
        <row r="159">
          <cell r="L159">
            <v>44169</v>
          </cell>
          <cell r="N159">
            <v>44412</v>
          </cell>
        </row>
        <row r="160">
          <cell r="L160">
            <v>44170</v>
          </cell>
          <cell r="N160">
            <v>44413</v>
          </cell>
        </row>
        <row r="161">
          <cell r="L161">
            <v>44171</v>
          </cell>
          <cell r="N161">
            <v>44414</v>
          </cell>
        </row>
        <row r="162">
          <cell r="L162">
            <v>44172</v>
          </cell>
          <cell r="N162">
            <v>44415</v>
          </cell>
        </row>
        <row r="163">
          <cell r="L163">
            <v>44173</v>
          </cell>
          <cell r="N163">
            <v>44416</v>
          </cell>
        </row>
        <row r="164">
          <cell r="L164">
            <v>44174</v>
          </cell>
          <cell r="N164">
            <v>44417</v>
          </cell>
        </row>
        <row r="165">
          <cell r="L165">
            <v>44175</v>
          </cell>
          <cell r="N165">
            <v>44418</v>
          </cell>
        </row>
        <row r="166">
          <cell r="L166">
            <v>44176</v>
          </cell>
          <cell r="N166">
            <v>44419</v>
          </cell>
        </row>
        <row r="167">
          <cell r="L167">
            <v>44177</v>
          </cell>
          <cell r="N167">
            <v>44420</v>
          </cell>
        </row>
        <row r="168">
          <cell r="L168">
            <v>44178</v>
          </cell>
          <cell r="N168">
            <v>44421</v>
          </cell>
        </row>
        <row r="169">
          <cell r="L169">
            <v>44179</v>
          </cell>
          <cell r="N169">
            <v>44422</v>
          </cell>
        </row>
        <row r="170">
          <cell r="L170">
            <v>44180</v>
          </cell>
          <cell r="N170">
            <v>44423</v>
          </cell>
        </row>
        <row r="171">
          <cell r="L171">
            <v>44181</v>
          </cell>
          <cell r="N171">
            <v>44424</v>
          </cell>
        </row>
        <row r="172">
          <cell r="L172">
            <v>44182</v>
          </cell>
          <cell r="N172">
            <v>44425</v>
          </cell>
        </row>
        <row r="173">
          <cell r="L173">
            <v>44183</v>
          </cell>
          <cell r="N173">
            <v>44426</v>
          </cell>
        </row>
        <row r="174">
          <cell r="L174">
            <v>44184</v>
          </cell>
          <cell r="N174">
            <v>44427</v>
          </cell>
        </row>
        <row r="175">
          <cell r="L175">
            <v>44185</v>
          </cell>
          <cell r="N175">
            <v>44428</v>
          </cell>
        </row>
        <row r="176">
          <cell r="L176">
            <v>44186</v>
          </cell>
          <cell r="N176">
            <v>44429</v>
          </cell>
        </row>
        <row r="177">
          <cell r="L177">
            <v>44187</v>
          </cell>
          <cell r="N177">
            <v>44430</v>
          </cell>
        </row>
        <row r="178">
          <cell r="L178">
            <v>44188</v>
          </cell>
          <cell r="N178">
            <v>44431</v>
          </cell>
        </row>
        <row r="179">
          <cell r="L179">
            <v>44189</v>
          </cell>
          <cell r="N179">
            <v>44432</v>
          </cell>
        </row>
        <row r="180">
          <cell r="L180">
            <v>44190</v>
          </cell>
          <cell r="N180">
            <v>44433</v>
          </cell>
        </row>
        <row r="181">
          <cell r="L181">
            <v>44191</v>
          </cell>
          <cell r="N181">
            <v>44434</v>
          </cell>
        </row>
        <row r="182">
          <cell r="L182">
            <v>44192</v>
          </cell>
          <cell r="N182">
            <v>44435</v>
          </cell>
        </row>
        <row r="183">
          <cell r="L183">
            <v>44193</v>
          </cell>
          <cell r="N183">
            <v>44436</v>
          </cell>
        </row>
        <row r="184">
          <cell r="L184">
            <v>44194</v>
          </cell>
          <cell r="N184">
            <v>44437</v>
          </cell>
        </row>
        <row r="185">
          <cell r="L185">
            <v>44195</v>
          </cell>
          <cell r="N185">
            <v>44438</v>
          </cell>
        </row>
        <row r="186">
          <cell r="L186">
            <v>44196</v>
          </cell>
          <cell r="N186">
            <v>44439</v>
          </cell>
        </row>
        <row r="187">
          <cell r="L187">
            <v>44197</v>
          </cell>
          <cell r="N187">
            <v>44440</v>
          </cell>
        </row>
        <row r="188">
          <cell r="L188">
            <v>44198</v>
          </cell>
          <cell r="N188">
            <v>44441</v>
          </cell>
        </row>
        <row r="189">
          <cell r="L189">
            <v>44199</v>
          </cell>
          <cell r="N189">
            <v>44442</v>
          </cell>
        </row>
        <row r="190">
          <cell r="L190">
            <v>44200</v>
          </cell>
          <cell r="N190">
            <v>44443</v>
          </cell>
        </row>
        <row r="191">
          <cell r="L191">
            <v>44201</v>
          </cell>
          <cell r="N191">
            <v>44444</v>
          </cell>
        </row>
        <row r="192">
          <cell r="L192">
            <v>44202</v>
          </cell>
          <cell r="N192">
            <v>44445</v>
          </cell>
        </row>
        <row r="193">
          <cell r="L193">
            <v>44203</v>
          </cell>
          <cell r="N193">
            <v>44446</v>
          </cell>
        </row>
        <row r="194">
          <cell r="L194">
            <v>44204</v>
          </cell>
          <cell r="N194">
            <v>44447</v>
          </cell>
        </row>
        <row r="195">
          <cell r="L195">
            <v>44205</v>
          </cell>
          <cell r="N195">
            <v>44448</v>
          </cell>
        </row>
        <row r="196">
          <cell r="L196">
            <v>44206</v>
          </cell>
          <cell r="N196">
            <v>44449</v>
          </cell>
        </row>
        <row r="197">
          <cell r="L197">
            <v>44207</v>
          </cell>
          <cell r="N197">
            <v>44450</v>
          </cell>
        </row>
        <row r="198">
          <cell r="L198">
            <v>44208</v>
          </cell>
          <cell r="N198">
            <v>44451</v>
          </cell>
        </row>
        <row r="199">
          <cell r="L199">
            <v>44209</v>
          </cell>
          <cell r="N199">
            <v>44452</v>
          </cell>
        </row>
        <row r="200">
          <cell r="L200">
            <v>44210</v>
          </cell>
          <cell r="N200">
            <v>44453</v>
          </cell>
        </row>
        <row r="201">
          <cell r="L201">
            <v>44211</v>
          </cell>
          <cell r="N201">
            <v>44454</v>
          </cell>
        </row>
        <row r="202">
          <cell r="L202">
            <v>44212</v>
          </cell>
          <cell r="N202">
            <v>44455</v>
          </cell>
        </row>
        <row r="203">
          <cell r="L203">
            <v>44213</v>
          </cell>
          <cell r="N203">
            <v>44456</v>
          </cell>
        </row>
        <row r="204">
          <cell r="L204">
            <v>44214</v>
          </cell>
          <cell r="N204">
            <v>44457</v>
          </cell>
        </row>
        <row r="205">
          <cell r="L205">
            <v>44215</v>
          </cell>
          <cell r="N205">
            <v>44458</v>
          </cell>
        </row>
        <row r="206">
          <cell r="L206">
            <v>44216</v>
          </cell>
          <cell r="N206">
            <v>44459</v>
          </cell>
        </row>
        <row r="207">
          <cell r="L207">
            <v>44217</v>
          </cell>
          <cell r="N207">
            <v>44460</v>
          </cell>
        </row>
        <row r="208">
          <cell r="L208">
            <v>44218</v>
          </cell>
          <cell r="N208">
            <v>44461</v>
          </cell>
        </row>
        <row r="209">
          <cell r="L209">
            <v>44219</v>
          </cell>
          <cell r="N209">
            <v>44462</v>
          </cell>
        </row>
        <row r="210">
          <cell r="L210">
            <v>44220</v>
          </cell>
          <cell r="N210">
            <v>44463</v>
          </cell>
        </row>
        <row r="211">
          <cell r="L211">
            <v>44221</v>
          </cell>
          <cell r="N211">
            <v>44464</v>
          </cell>
        </row>
        <row r="212">
          <cell r="L212">
            <v>44222</v>
          </cell>
          <cell r="N212">
            <v>44465</v>
          </cell>
        </row>
        <row r="213">
          <cell r="L213">
            <v>44223</v>
          </cell>
          <cell r="N213">
            <v>44466</v>
          </cell>
        </row>
        <row r="214">
          <cell r="L214">
            <v>44224</v>
          </cell>
          <cell r="N214">
            <v>44467</v>
          </cell>
        </row>
        <row r="215">
          <cell r="L215">
            <v>44225</v>
          </cell>
          <cell r="N215">
            <v>44468</v>
          </cell>
        </row>
        <row r="216">
          <cell r="L216">
            <v>44226</v>
          </cell>
          <cell r="N216">
            <v>44469</v>
          </cell>
        </row>
        <row r="217">
          <cell r="L217">
            <v>44227</v>
          </cell>
          <cell r="N217">
            <v>44470</v>
          </cell>
        </row>
        <row r="218">
          <cell r="L218">
            <v>44228</v>
          </cell>
          <cell r="N218">
            <v>44471</v>
          </cell>
        </row>
        <row r="219">
          <cell r="L219">
            <v>44229</v>
          </cell>
          <cell r="N219">
            <v>44472</v>
          </cell>
        </row>
        <row r="220">
          <cell r="L220">
            <v>44230</v>
          </cell>
          <cell r="N220">
            <v>44473</v>
          </cell>
        </row>
        <row r="221">
          <cell r="L221">
            <v>44231</v>
          </cell>
          <cell r="N221">
            <v>44474</v>
          </cell>
        </row>
        <row r="222">
          <cell r="L222">
            <v>44232</v>
          </cell>
          <cell r="N222">
            <v>44475</v>
          </cell>
        </row>
        <row r="223">
          <cell r="L223">
            <v>44233</v>
          </cell>
          <cell r="N223">
            <v>44476</v>
          </cell>
        </row>
        <row r="224">
          <cell r="L224">
            <v>44234</v>
          </cell>
          <cell r="N224">
            <v>44477</v>
          </cell>
        </row>
        <row r="225">
          <cell r="L225">
            <v>44235</v>
          </cell>
          <cell r="N225">
            <v>44478</v>
          </cell>
        </row>
        <row r="226">
          <cell r="L226">
            <v>44236</v>
          </cell>
          <cell r="N226">
            <v>44479</v>
          </cell>
        </row>
        <row r="227">
          <cell r="L227">
            <v>44237</v>
          </cell>
          <cell r="N227">
            <v>44480</v>
          </cell>
        </row>
        <row r="228">
          <cell r="L228">
            <v>44238</v>
          </cell>
          <cell r="N228">
            <v>44481</v>
          </cell>
        </row>
        <row r="229">
          <cell r="L229">
            <v>44239</v>
          </cell>
          <cell r="N229">
            <v>44482</v>
          </cell>
        </row>
        <row r="230">
          <cell r="L230">
            <v>44240</v>
          </cell>
          <cell r="N230">
            <v>44483</v>
          </cell>
        </row>
        <row r="231">
          <cell r="L231">
            <v>44241</v>
          </cell>
          <cell r="N231">
            <v>44484</v>
          </cell>
        </row>
        <row r="232">
          <cell r="L232">
            <v>44242</v>
          </cell>
          <cell r="N232">
            <v>44485</v>
          </cell>
        </row>
        <row r="233">
          <cell r="L233">
            <v>44243</v>
          </cell>
          <cell r="N233">
            <v>44486</v>
          </cell>
        </row>
        <row r="234">
          <cell r="L234">
            <v>44244</v>
          </cell>
          <cell r="N234">
            <v>44487</v>
          </cell>
        </row>
        <row r="235">
          <cell r="L235">
            <v>44245</v>
          </cell>
          <cell r="N235">
            <v>44488</v>
          </cell>
        </row>
        <row r="236">
          <cell r="L236">
            <v>44246</v>
          </cell>
          <cell r="N236">
            <v>44489</v>
          </cell>
        </row>
        <row r="237">
          <cell r="L237">
            <v>44247</v>
          </cell>
          <cell r="N237">
            <v>44490</v>
          </cell>
        </row>
        <row r="238">
          <cell r="L238">
            <v>44248</v>
          </cell>
          <cell r="N238">
            <v>44491</v>
          </cell>
        </row>
        <row r="239">
          <cell r="L239">
            <v>44249</v>
          </cell>
          <cell r="N239">
            <v>44492</v>
          </cell>
        </row>
        <row r="240">
          <cell r="L240">
            <v>44250</v>
          </cell>
          <cell r="N240">
            <v>44493</v>
          </cell>
        </row>
        <row r="241">
          <cell r="L241">
            <v>44251</v>
          </cell>
          <cell r="N241">
            <v>44494</v>
          </cell>
        </row>
        <row r="242">
          <cell r="L242">
            <v>44252</v>
          </cell>
          <cell r="N242">
            <v>44495</v>
          </cell>
        </row>
        <row r="243">
          <cell r="L243">
            <v>44253</v>
          </cell>
          <cell r="N243">
            <v>44496</v>
          </cell>
        </row>
        <row r="244">
          <cell r="L244">
            <v>44254</v>
          </cell>
          <cell r="N244">
            <v>44497</v>
          </cell>
        </row>
        <row r="245">
          <cell r="L245">
            <v>44255</v>
          </cell>
          <cell r="N245">
            <v>44498</v>
          </cell>
        </row>
        <row r="246">
          <cell r="L246">
            <v>44256</v>
          </cell>
          <cell r="N246">
            <v>44499</v>
          </cell>
        </row>
        <row r="247">
          <cell r="L247">
            <v>44257</v>
          </cell>
          <cell r="N247">
            <v>44500</v>
          </cell>
        </row>
        <row r="248">
          <cell r="L248">
            <v>44258</v>
          </cell>
          <cell r="N248">
            <v>44501</v>
          </cell>
        </row>
        <row r="249">
          <cell r="L249">
            <v>44259</v>
          </cell>
          <cell r="N249">
            <v>44502</v>
          </cell>
        </row>
        <row r="250">
          <cell r="L250">
            <v>44260</v>
          </cell>
          <cell r="N250">
            <v>44503</v>
          </cell>
        </row>
        <row r="251">
          <cell r="L251">
            <v>44261</v>
          </cell>
          <cell r="N251">
            <v>44504</v>
          </cell>
        </row>
        <row r="252">
          <cell r="L252">
            <v>44262</v>
          </cell>
          <cell r="N252">
            <v>44505</v>
          </cell>
        </row>
        <row r="253">
          <cell r="L253">
            <v>44263</v>
          </cell>
          <cell r="N253">
            <v>44506</v>
          </cell>
        </row>
        <row r="254">
          <cell r="L254">
            <v>44264</v>
          </cell>
          <cell r="N254">
            <v>44507</v>
          </cell>
        </row>
        <row r="255">
          <cell r="L255">
            <v>44265</v>
          </cell>
          <cell r="N255">
            <v>44508</v>
          </cell>
        </row>
        <row r="256">
          <cell r="L256">
            <v>44266</v>
          </cell>
          <cell r="N256">
            <v>44509</v>
          </cell>
        </row>
        <row r="257">
          <cell r="L257">
            <v>44267</v>
          </cell>
          <cell r="N257">
            <v>44510</v>
          </cell>
        </row>
        <row r="258">
          <cell r="L258">
            <v>44268</v>
          </cell>
          <cell r="N258">
            <v>44511</v>
          </cell>
        </row>
        <row r="259">
          <cell r="L259">
            <v>44269</v>
          </cell>
          <cell r="N259">
            <v>44512</v>
          </cell>
        </row>
        <row r="260">
          <cell r="L260">
            <v>44270</v>
          </cell>
          <cell r="N260">
            <v>44513</v>
          </cell>
        </row>
        <row r="261">
          <cell r="L261">
            <v>44271</v>
          </cell>
          <cell r="N261">
            <v>44514</v>
          </cell>
        </row>
        <row r="262">
          <cell r="L262">
            <v>44272</v>
          </cell>
          <cell r="N262">
            <v>44515</v>
          </cell>
        </row>
        <row r="263">
          <cell r="L263">
            <v>44273</v>
          </cell>
          <cell r="N263">
            <v>44516</v>
          </cell>
        </row>
        <row r="264">
          <cell r="L264">
            <v>44274</v>
          </cell>
          <cell r="N264">
            <v>44517</v>
          </cell>
        </row>
        <row r="265">
          <cell r="L265">
            <v>44275</v>
          </cell>
          <cell r="N265">
            <v>44518</v>
          </cell>
        </row>
        <row r="266">
          <cell r="L266">
            <v>44276</v>
          </cell>
          <cell r="N266">
            <v>44519</v>
          </cell>
        </row>
        <row r="267">
          <cell r="L267">
            <v>44277</v>
          </cell>
          <cell r="N267">
            <v>44520</v>
          </cell>
        </row>
        <row r="268">
          <cell r="L268">
            <v>44278</v>
          </cell>
          <cell r="N268">
            <v>44521</v>
          </cell>
        </row>
        <row r="269">
          <cell r="L269">
            <v>44279</v>
          </cell>
          <cell r="N269">
            <v>44522</v>
          </cell>
        </row>
        <row r="270">
          <cell r="L270">
            <v>44280</v>
          </cell>
          <cell r="N270">
            <v>44523</v>
          </cell>
        </row>
        <row r="271">
          <cell r="L271">
            <v>44281</v>
          </cell>
          <cell r="N271">
            <v>44524</v>
          </cell>
        </row>
        <row r="272">
          <cell r="L272">
            <v>44282</v>
          </cell>
          <cell r="N272">
            <v>44525</v>
          </cell>
        </row>
        <row r="273">
          <cell r="L273">
            <v>44283</v>
          </cell>
          <cell r="N273">
            <v>44526</v>
          </cell>
        </row>
        <row r="274">
          <cell r="L274">
            <v>44284</v>
          </cell>
          <cell r="N274">
            <v>44527</v>
          </cell>
        </row>
        <row r="275">
          <cell r="L275">
            <v>44285</v>
          </cell>
          <cell r="N275">
            <v>44528</v>
          </cell>
        </row>
        <row r="276">
          <cell r="L276">
            <v>44286</v>
          </cell>
          <cell r="N276">
            <v>44529</v>
          </cell>
        </row>
        <row r="277">
          <cell r="L277">
            <v>44287</v>
          </cell>
          <cell r="N277">
            <v>44530</v>
          </cell>
        </row>
        <row r="278">
          <cell r="L278">
            <v>44288</v>
          </cell>
          <cell r="N278">
            <v>44531</v>
          </cell>
        </row>
        <row r="279">
          <cell r="L279">
            <v>44289</v>
          </cell>
          <cell r="N279">
            <v>44532</v>
          </cell>
        </row>
        <row r="280">
          <cell r="L280">
            <v>44290</v>
          </cell>
          <cell r="N280">
            <v>44533</v>
          </cell>
        </row>
        <row r="281">
          <cell r="L281">
            <v>44291</v>
          </cell>
          <cell r="N281">
            <v>44534</v>
          </cell>
        </row>
        <row r="282">
          <cell r="L282">
            <v>44292</v>
          </cell>
          <cell r="N282">
            <v>44535</v>
          </cell>
        </row>
        <row r="283">
          <cell r="L283">
            <v>44293</v>
          </cell>
          <cell r="N283">
            <v>44536</v>
          </cell>
        </row>
        <row r="284">
          <cell r="L284">
            <v>44294</v>
          </cell>
          <cell r="N284">
            <v>44537</v>
          </cell>
        </row>
        <row r="285">
          <cell r="L285">
            <v>44295</v>
          </cell>
          <cell r="N285">
            <v>44538</v>
          </cell>
        </row>
        <row r="286">
          <cell r="L286">
            <v>44296</v>
          </cell>
          <cell r="N286">
            <v>44539</v>
          </cell>
        </row>
        <row r="287">
          <cell r="L287">
            <v>44297</v>
          </cell>
          <cell r="N287">
            <v>44540</v>
          </cell>
        </row>
        <row r="288">
          <cell r="L288">
            <v>44298</v>
          </cell>
          <cell r="N288">
            <v>44541</v>
          </cell>
        </row>
        <row r="289">
          <cell r="L289">
            <v>44299</v>
          </cell>
          <cell r="N289">
            <v>44542</v>
          </cell>
        </row>
        <row r="290">
          <cell r="L290">
            <v>44300</v>
          </cell>
          <cell r="N290">
            <v>44543</v>
          </cell>
        </row>
        <row r="291">
          <cell r="L291">
            <v>44301</v>
          </cell>
          <cell r="N291">
            <v>44544</v>
          </cell>
        </row>
        <row r="292">
          <cell r="L292">
            <v>44302</v>
          </cell>
          <cell r="N292">
            <v>44545</v>
          </cell>
        </row>
        <row r="293">
          <cell r="L293">
            <v>44303</v>
          </cell>
          <cell r="N293">
            <v>44546</v>
          </cell>
        </row>
        <row r="294">
          <cell r="L294">
            <v>44304</v>
          </cell>
          <cell r="N294">
            <v>44547</v>
          </cell>
        </row>
        <row r="295">
          <cell r="L295">
            <v>44305</v>
          </cell>
          <cell r="N295">
            <v>44548</v>
          </cell>
        </row>
        <row r="296">
          <cell r="L296">
            <v>44306</v>
          </cell>
          <cell r="N296">
            <v>44549</v>
          </cell>
        </row>
        <row r="297">
          <cell r="L297">
            <v>44307</v>
          </cell>
          <cell r="N297">
            <v>44550</v>
          </cell>
        </row>
        <row r="298">
          <cell r="L298">
            <v>44308</v>
          </cell>
          <cell r="N298">
            <v>44551</v>
          </cell>
        </row>
        <row r="299">
          <cell r="L299">
            <v>44309</v>
          </cell>
          <cell r="N299">
            <v>44552</v>
          </cell>
        </row>
        <row r="300">
          <cell r="L300">
            <v>44310</v>
          </cell>
          <cell r="N300">
            <v>44553</v>
          </cell>
        </row>
        <row r="301">
          <cell r="L301">
            <v>44311</v>
          </cell>
          <cell r="N301">
            <v>44554</v>
          </cell>
        </row>
        <row r="302">
          <cell r="L302">
            <v>44312</v>
          </cell>
          <cell r="N302">
            <v>44555</v>
          </cell>
        </row>
        <row r="303">
          <cell r="L303">
            <v>44313</v>
          </cell>
          <cell r="N303">
            <v>44556</v>
          </cell>
        </row>
        <row r="304">
          <cell r="L304">
            <v>44314</v>
          </cell>
          <cell r="N304">
            <v>44557</v>
          </cell>
        </row>
        <row r="305">
          <cell r="L305">
            <v>44315</v>
          </cell>
          <cell r="N305">
            <v>44558</v>
          </cell>
        </row>
        <row r="306">
          <cell r="L306">
            <v>44316</v>
          </cell>
          <cell r="N306">
            <v>44559</v>
          </cell>
        </row>
        <row r="307">
          <cell r="L307">
            <v>44317</v>
          </cell>
          <cell r="N307">
            <v>44560</v>
          </cell>
        </row>
        <row r="308">
          <cell r="L308">
            <v>44318</v>
          </cell>
          <cell r="N308">
            <v>44561</v>
          </cell>
        </row>
        <row r="309">
          <cell r="L309">
            <v>44319</v>
          </cell>
          <cell r="N309">
            <v>44562</v>
          </cell>
        </row>
        <row r="310">
          <cell r="L310">
            <v>44320</v>
          </cell>
          <cell r="N310">
            <v>44563</v>
          </cell>
        </row>
        <row r="311">
          <cell r="L311">
            <v>44321</v>
          </cell>
          <cell r="N311">
            <v>44564</v>
          </cell>
        </row>
        <row r="312">
          <cell r="L312">
            <v>44322</v>
          </cell>
          <cell r="N312">
            <v>44565</v>
          </cell>
        </row>
        <row r="313">
          <cell r="L313">
            <v>44323</v>
          </cell>
          <cell r="N313">
            <v>44566</v>
          </cell>
        </row>
        <row r="314">
          <cell r="L314">
            <v>44324</v>
          </cell>
          <cell r="N314">
            <v>44567</v>
          </cell>
        </row>
        <row r="315">
          <cell r="L315">
            <v>44325</v>
          </cell>
          <cell r="N315">
            <v>44568</v>
          </cell>
        </row>
        <row r="316">
          <cell r="L316">
            <v>44326</v>
          </cell>
          <cell r="N316">
            <v>44569</v>
          </cell>
        </row>
        <row r="317">
          <cell r="L317">
            <v>44327</v>
          </cell>
          <cell r="N317">
            <v>44570</v>
          </cell>
        </row>
        <row r="318">
          <cell r="L318">
            <v>44328</v>
          </cell>
          <cell r="N318">
            <v>44571</v>
          </cell>
        </row>
        <row r="319">
          <cell r="L319">
            <v>44329</v>
          </cell>
          <cell r="N319">
            <v>44572</v>
          </cell>
        </row>
        <row r="320">
          <cell r="L320">
            <v>44330</v>
          </cell>
          <cell r="N320">
            <v>44573</v>
          </cell>
        </row>
        <row r="321">
          <cell r="L321">
            <v>44331</v>
          </cell>
          <cell r="N321">
            <v>44574</v>
          </cell>
        </row>
        <row r="322">
          <cell r="L322">
            <v>44332</v>
          </cell>
          <cell r="N322">
            <v>44575</v>
          </cell>
        </row>
        <row r="323">
          <cell r="L323">
            <v>44333</v>
          </cell>
          <cell r="N323">
            <v>44576</v>
          </cell>
        </row>
        <row r="324">
          <cell r="L324">
            <v>44334</v>
          </cell>
          <cell r="N324">
            <v>44577</v>
          </cell>
        </row>
        <row r="325">
          <cell r="L325">
            <v>44335</v>
          </cell>
          <cell r="N325">
            <v>44578</v>
          </cell>
        </row>
        <row r="326">
          <cell r="L326">
            <v>44336</v>
          </cell>
          <cell r="N326">
            <v>44579</v>
          </cell>
        </row>
        <row r="327">
          <cell r="L327">
            <v>44337</v>
          </cell>
          <cell r="N327">
            <v>44580</v>
          </cell>
        </row>
        <row r="328">
          <cell r="L328">
            <v>44338</v>
          </cell>
          <cell r="N328">
            <v>44581</v>
          </cell>
        </row>
        <row r="329">
          <cell r="L329">
            <v>44339</v>
          </cell>
          <cell r="N329">
            <v>44582</v>
          </cell>
        </row>
        <row r="330">
          <cell r="L330">
            <v>44340</v>
          </cell>
          <cell r="N330">
            <v>44583</v>
          </cell>
        </row>
        <row r="331">
          <cell r="L331">
            <v>44341</v>
          </cell>
          <cell r="N331">
            <v>44584</v>
          </cell>
        </row>
        <row r="332">
          <cell r="L332">
            <v>44342</v>
          </cell>
          <cell r="N332">
            <v>44585</v>
          </cell>
        </row>
        <row r="333">
          <cell r="L333">
            <v>44343</v>
          </cell>
          <cell r="N333">
            <v>44586</v>
          </cell>
        </row>
        <row r="334">
          <cell r="L334">
            <v>44344</v>
          </cell>
          <cell r="N334">
            <v>44587</v>
          </cell>
        </row>
        <row r="335">
          <cell r="L335">
            <v>44345</v>
          </cell>
          <cell r="N335">
            <v>44588</v>
          </cell>
        </row>
        <row r="336">
          <cell r="L336">
            <v>44346</v>
          </cell>
          <cell r="N336">
            <v>44589</v>
          </cell>
        </row>
        <row r="337">
          <cell r="L337">
            <v>44347</v>
          </cell>
          <cell r="N337">
            <v>44590</v>
          </cell>
        </row>
        <row r="338">
          <cell r="L338">
            <v>44348</v>
          </cell>
          <cell r="N338">
            <v>44591</v>
          </cell>
        </row>
        <row r="339">
          <cell r="L339">
            <v>44349</v>
          </cell>
          <cell r="N339">
            <v>44592</v>
          </cell>
        </row>
        <row r="340">
          <cell r="L340">
            <v>44350</v>
          </cell>
          <cell r="N340">
            <v>44593</v>
          </cell>
        </row>
        <row r="341">
          <cell r="L341">
            <v>44351</v>
          </cell>
          <cell r="N341">
            <v>44594</v>
          </cell>
        </row>
        <row r="342">
          <cell r="L342">
            <v>44352</v>
          </cell>
          <cell r="N342">
            <v>44595</v>
          </cell>
        </row>
        <row r="343">
          <cell r="L343">
            <v>44353</v>
          </cell>
          <cell r="N343">
            <v>44596</v>
          </cell>
        </row>
        <row r="344">
          <cell r="L344">
            <v>44354</v>
          </cell>
          <cell r="N344">
            <v>44597</v>
          </cell>
        </row>
        <row r="345">
          <cell r="L345">
            <v>44355</v>
          </cell>
          <cell r="N345">
            <v>44598</v>
          </cell>
        </row>
        <row r="346">
          <cell r="L346">
            <v>44356</v>
          </cell>
          <cell r="N346">
            <v>44599</v>
          </cell>
        </row>
        <row r="347">
          <cell r="L347">
            <v>44357</v>
          </cell>
          <cell r="N347">
            <v>44600</v>
          </cell>
        </row>
        <row r="348">
          <cell r="L348">
            <v>44358</v>
          </cell>
          <cell r="N348">
            <v>44601</v>
          </cell>
        </row>
        <row r="349">
          <cell r="L349">
            <v>44359</v>
          </cell>
          <cell r="N349">
            <v>44602</v>
          </cell>
        </row>
        <row r="350">
          <cell r="L350">
            <v>44360</v>
          </cell>
          <cell r="N350">
            <v>44603</v>
          </cell>
        </row>
        <row r="351">
          <cell r="L351">
            <v>44361</v>
          </cell>
          <cell r="N351">
            <v>44604</v>
          </cell>
        </row>
        <row r="352">
          <cell r="L352">
            <v>44362</v>
          </cell>
          <cell r="N352">
            <v>44605</v>
          </cell>
        </row>
        <row r="353">
          <cell r="L353">
            <v>44363</v>
          </cell>
          <cell r="N353">
            <v>44606</v>
          </cell>
        </row>
        <row r="354">
          <cell r="L354">
            <v>44364</v>
          </cell>
          <cell r="N354">
            <v>44607</v>
          </cell>
        </row>
        <row r="355">
          <cell r="L355">
            <v>44365</v>
          </cell>
          <cell r="N355">
            <v>44608</v>
          </cell>
        </row>
        <row r="356">
          <cell r="L356">
            <v>44366</v>
          </cell>
          <cell r="N356">
            <v>44609</v>
          </cell>
        </row>
        <row r="357">
          <cell r="L357">
            <v>44367</v>
          </cell>
          <cell r="N357">
            <v>44610</v>
          </cell>
        </row>
        <row r="358">
          <cell r="L358">
            <v>44368</v>
          </cell>
          <cell r="N358">
            <v>44611</v>
          </cell>
        </row>
        <row r="359">
          <cell r="L359">
            <v>44369</v>
          </cell>
          <cell r="N359">
            <v>44612</v>
          </cell>
        </row>
        <row r="360">
          <cell r="L360">
            <v>44370</v>
          </cell>
          <cell r="N360">
            <v>44613</v>
          </cell>
        </row>
        <row r="361">
          <cell r="L361">
            <v>44371</v>
          </cell>
          <cell r="N361">
            <v>44614</v>
          </cell>
        </row>
        <row r="362">
          <cell r="L362">
            <v>44372</v>
          </cell>
          <cell r="N362">
            <v>44615</v>
          </cell>
        </row>
        <row r="363">
          <cell r="L363">
            <v>44373</v>
          </cell>
          <cell r="N363">
            <v>44616</v>
          </cell>
        </row>
        <row r="364">
          <cell r="L364">
            <v>44374</v>
          </cell>
          <cell r="N364">
            <v>44617</v>
          </cell>
        </row>
        <row r="365">
          <cell r="L365">
            <v>44375</v>
          </cell>
          <cell r="N365">
            <v>44618</v>
          </cell>
        </row>
        <row r="366">
          <cell r="L366">
            <v>44376</v>
          </cell>
          <cell r="N366">
            <v>44619</v>
          </cell>
        </row>
        <row r="367">
          <cell r="L367">
            <v>44377</v>
          </cell>
          <cell r="N367">
            <v>44620</v>
          </cell>
        </row>
        <row r="368">
          <cell r="L368">
            <v>44378</v>
          </cell>
          <cell r="N368">
            <v>44621</v>
          </cell>
        </row>
        <row r="369">
          <cell r="L369">
            <v>44379</v>
          </cell>
          <cell r="N369">
            <v>44622</v>
          </cell>
        </row>
        <row r="370">
          <cell r="L370">
            <v>44380</v>
          </cell>
          <cell r="N370">
            <v>44623</v>
          </cell>
        </row>
        <row r="371">
          <cell r="L371">
            <v>44381</v>
          </cell>
          <cell r="N371">
            <v>44624</v>
          </cell>
        </row>
        <row r="372">
          <cell r="L372">
            <v>44382</v>
          </cell>
          <cell r="N372">
            <v>44625</v>
          </cell>
        </row>
        <row r="373">
          <cell r="L373">
            <v>44383</v>
          </cell>
          <cell r="N373">
            <v>44626</v>
          </cell>
        </row>
        <row r="374">
          <cell r="L374">
            <v>44384</v>
          </cell>
          <cell r="N374">
            <v>44627</v>
          </cell>
        </row>
        <row r="375">
          <cell r="L375">
            <v>44385</v>
          </cell>
          <cell r="N375">
            <v>44628</v>
          </cell>
        </row>
        <row r="376">
          <cell r="L376">
            <v>44386</v>
          </cell>
          <cell r="N376">
            <v>44629</v>
          </cell>
        </row>
        <row r="377">
          <cell r="L377">
            <v>44387</v>
          </cell>
          <cell r="N377">
            <v>44630</v>
          </cell>
        </row>
        <row r="378">
          <cell r="L378">
            <v>44388</v>
          </cell>
          <cell r="N378">
            <v>44631</v>
          </cell>
        </row>
        <row r="379">
          <cell r="L379">
            <v>44389</v>
          </cell>
          <cell r="N379">
            <v>44632</v>
          </cell>
        </row>
        <row r="380">
          <cell r="L380">
            <v>44390</v>
          </cell>
          <cell r="N380">
            <v>44633</v>
          </cell>
        </row>
        <row r="381">
          <cell r="L381">
            <v>44391</v>
          </cell>
          <cell r="N381">
            <v>44634</v>
          </cell>
        </row>
        <row r="382">
          <cell r="L382">
            <v>44392</v>
          </cell>
          <cell r="N382">
            <v>44635</v>
          </cell>
        </row>
        <row r="383">
          <cell r="L383">
            <v>44393</v>
          </cell>
          <cell r="N383">
            <v>44636</v>
          </cell>
        </row>
        <row r="384">
          <cell r="L384">
            <v>44394</v>
          </cell>
          <cell r="N384">
            <v>44637</v>
          </cell>
        </row>
        <row r="385">
          <cell r="L385">
            <v>44395</v>
          </cell>
          <cell r="N385">
            <v>44638</v>
          </cell>
        </row>
        <row r="386">
          <cell r="L386">
            <v>44396</v>
          </cell>
          <cell r="N386">
            <v>44639</v>
          </cell>
        </row>
        <row r="387">
          <cell r="L387">
            <v>44397</v>
          </cell>
          <cell r="N387">
            <v>44640</v>
          </cell>
        </row>
        <row r="388">
          <cell r="L388">
            <v>44398</v>
          </cell>
          <cell r="N388">
            <v>44641</v>
          </cell>
        </row>
        <row r="389">
          <cell r="L389">
            <v>44399</v>
          </cell>
          <cell r="N389">
            <v>44642</v>
          </cell>
        </row>
        <row r="390">
          <cell r="L390">
            <v>44400</v>
          </cell>
          <cell r="N390">
            <v>44643</v>
          </cell>
        </row>
        <row r="391">
          <cell r="L391">
            <v>44401</v>
          </cell>
          <cell r="N391">
            <v>44644</v>
          </cell>
        </row>
        <row r="392">
          <cell r="L392">
            <v>44402</v>
          </cell>
          <cell r="N392">
            <v>44645</v>
          </cell>
        </row>
        <row r="393">
          <cell r="L393">
            <v>44403</v>
          </cell>
          <cell r="N393">
            <v>44646</v>
          </cell>
        </row>
        <row r="394">
          <cell r="L394">
            <v>44404</v>
          </cell>
          <cell r="N394">
            <v>44647</v>
          </cell>
        </row>
        <row r="395">
          <cell r="L395">
            <v>44405</v>
          </cell>
          <cell r="N395">
            <v>44648</v>
          </cell>
        </row>
        <row r="396">
          <cell r="L396">
            <v>44406</v>
          </cell>
          <cell r="N396">
            <v>44649</v>
          </cell>
        </row>
        <row r="397">
          <cell r="L397">
            <v>44407</v>
          </cell>
          <cell r="N397">
            <v>44650</v>
          </cell>
        </row>
        <row r="398">
          <cell r="L398">
            <v>44408</v>
          </cell>
          <cell r="N398">
            <v>44651</v>
          </cell>
        </row>
        <row r="399">
          <cell r="L399">
            <v>44409</v>
          </cell>
          <cell r="N399">
            <v>44652</v>
          </cell>
        </row>
        <row r="400">
          <cell r="L400">
            <v>44410</v>
          </cell>
          <cell r="N400">
            <v>44653</v>
          </cell>
        </row>
        <row r="401">
          <cell r="L401">
            <v>44411</v>
          </cell>
          <cell r="N401">
            <v>44654</v>
          </cell>
        </row>
        <row r="402">
          <cell r="L402">
            <v>44412</v>
          </cell>
          <cell r="N402">
            <v>44655</v>
          </cell>
        </row>
        <row r="403">
          <cell r="L403">
            <v>44413</v>
          </cell>
          <cell r="N403">
            <v>44656</v>
          </cell>
        </row>
        <row r="404">
          <cell r="L404">
            <v>44414</v>
          </cell>
          <cell r="N404">
            <v>44657</v>
          </cell>
        </row>
        <row r="405">
          <cell r="L405">
            <v>44415</v>
          </cell>
          <cell r="N405">
            <v>44658</v>
          </cell>
        </row>
        <row r="406">
          <cell r="L406">
            <v>44416</v>
          </cell>
          <cell r="N406">
            <v>44659</v>
          </cell>
        </row>
        <row r="407">
          <cell r="L407">
            <v>44417</v>
          </cell>
          <cell r="N407">
            <v>44660</v>
          </cell>
        </row>
        <row r="408">
          <cell r="L408">
            <v>44418</v>
          </cell>
          <cell r="N408">
            <v>44661</v>
          </cell>
        </row>
        <row r="409">
          <cell r="L409">
            <v>44419</v>
          </cell>
          <cell r="N409">
            <v>44662</v>
          </cell>
        </row>
        <row r="410">
          <cell r="L410">
            <v>44420</v>
          </cell>
          <cell r="N410">
            <v>44663</v>
          </cell>
        </row>
        <row r="411">
          <cell r="L411">
            <v>44421</v>
          </cell>
          <cell r="N411">
            <v>44664</v>
          </cell>
        </row>
        <row r="412">
          <cell r="L412">
            <v>44422</v>
          </cell>
          <cell r="N412">
            <v>44665</v>
          </cell>
        </row>
        <row r="413">
          <cell r="L413">
            <v>44423</v>
          </cell>
          <cell r="N413">
            <v>44666</v>
          </cell>
        </row>
        <row r="414">
          <cell r="L414">
            <v>44424</v>
          </cell>
          <cell r="N414">
            <v>44667</v>
          </cell>
        </row>
        <row r="415">
          <cell r="L415">
            <v>44425</v>
          </cell>
          <cell r="N415">
            <v>44668</v>
          </cell>
        </row>
        <row r="416">
          <cell r="L416">
            <v>44426</v>
          </cell>
          <cell r="N416">
            <v>44669</v>
          </cell>
        </row>
        <row r="417">
          <cell r="L417">
            <v>44427</v>
          </cell>
          <cell r="N417">
            <v>44670</v>
          </cell>
        </row>
        <row r="418">
          <cell r="L418">
            <v>44428</v>
          </cell>
          <cell r="N418">
            <v>44671</v>
          </cell>
        </row>
        <row r="419">
          <cell r="L419">
            <v>44429</v>
          </cell>
          <cell r="N419">
            <v>44672</v>
          </cell>
        </row>
        <row r="420">
          <cell r="L420">
            <v>44430</v>
          </cell>
          <cell r="N420">
            <v>44673</v>
          </cell>
        </row>
        <row r="421">
          <cell r="L421">
            <v>44431</v>
          </cell>
          <cell r="N421">
            <v>44674</v>
          </cell>
        </row>
        <row r="422">
          <cell r="L422">
            <v>44432</v>
          </cell>
          <cell r="N422">
            <v>44675</v>
          </cell>
        </row>
        <row r="423">
          <cell r="L423">
            <v>44433</v>
          </cell>
          <cell r="N423">
            <v>44676</v>
          </cell>
        </row>
        <row r="424">
          <cell r="L424">
            <v>44434</v>
          </cell>
          <cell r="N424">
            <v>44677</v>
          </cell>
        </row>
        <row r="425">
          <cell r="L425">
            <v>44435</v>
          </cell>
          <cell r="N425">
            <v>44678</v>
          </cell>
        </row>
        <row r="426">
          <cell r="L426">
            <v>44436</v>
          </cell>
          <cell r="N426">
            <v>44679</v>
          </cell>
        </row>
        <row r="427">
          <cell r="L427">
            <v>44437</v>
          </cell>
          <cell r="N427">
            <v>44680</v>
          </cell>
        </row>
        <row r="428">
          <cell r="L428">
            <v>44438</v>
          </cell>
          <cell r="N428">
            <v>44681</v>
          </cell>
        </row>
        <row r="429">
          <cell r="L429">
            <v>44439</v>
          </cell>
          <cell r="N429">
            <v>44682</v>
          </cell>
        </row>
        <row r="430">
          <cell r="L430">
            <v>44440</v>
          </cell>
          <cell r="N430">
            <v>44683</v>
          </cell>
        </row>
        <row r="431">
          <cell r="L431">
            <v>44441</v>
          </cell>
          <cell r="N431">
            <v>44684</v>
          </cell>
        </row>
        <row r="432">
          <cell r="L432">
            <v>44442</v>
          </cell>
          <cell r="N432">
            <v>44685</v>
          </cell>
        </row>
        <row r="433">
          <cell r="L433">
            <v>44443</v>
          </cell>
          <cell r="N433">
            <v>44686</v>
          </cell>
        </row>
        <row r="434">
          <cell r="L434">
            <v>44444</v>
          </cell>
          <cell r="N434">
            <v>44687</v>
          </cell>
        </row>
        <row r="435">
          <cell r="L435">
            <v>44445</v>
          </cell>
          <cell r="N435">
            <v>44688</v>
          </cell>
        </row>
        <row r="436">
          <cell r="L436">
            <v>44446</v>
          </cell>
          <cell r="N436">
            <v>44689</v>
          </cell>
        </row>
        <row r="437">
          <cell r="L437">
            <v>44447</v>
          </cell>
          <cell r="N437">
            <v>44690</v>
          </cell>
        </row>
        <row r="438">
          <cell r="L438">
            <v>44448</v>
          </cell>
          <cell r="N438">
            <v>44691</v>
          </cell>
        </row>
        <row r="439">
          <cell r="L439">
            <v>44449</v>
          </cell>
          <cell r="N439">
            <v>44692</v>
          </cell>
        </row>
        <row r="440">
          <cell r="L440">
            <v>44450</v>
          </cell>
          <cell r="N440">
            <v>44693</v>
          </cell>
        </row>
        <row r="441">
          <cell r="L441">
            <v>44451</v>
          </cell>
          <cell r="N441">
            <v>44694</v>
          </cell>
        </row>
        <row r="442">
          <cell r="L442">
            <v>44452</v>
          </cell>
          <cell r="N442">
            <v>44695</v>
          </cell>
        </row>
        <row r="443">
          <cell r="L443">
            <v>44453</v>
          </cell>
          <cell r="N443">
            <v>44696</v>
          </cell>
        </row>
        <row r="444">
          <cell r="L444">
            <v>44454</v>
          </cell>
          <cell r="N444">
            <v>44697</v>
          </cell>
        </row>
        <row r="445">
          <cell r="L445">
            <v>44455</v>
          </cell>
          <cell r="N445">
            <v>44698</v>
          </cell>
        </row>
        <row r="446">
          <cell r="L446">
            <v>44456</v>
          </cell>
          <cell r="N446">
            <v>44699</v>
          </cell>
        </row>
        <row r="447">
          <cell r="L447">
            <v>44457</v>
          </cell>
          <cell r="N447">
            <v>44700</v>
          </cell>
        </row>
        <row r="448">
          <cell r="L448">
            <v>44458</v>
          </cell>
          <cell r="N448">
            <v>44701</v>
          </cell>
        </row>
        <row r="449">
          <cell r="L449">
            <v>44459</v>
          </cell>
          <cell r="N449">
            <v>44702</v>
          </cell>
        </row>
        <row r="450">
          <cell r="L450">
            <v>44460</v>
          </cell>
          <cell r="N450">
            <v>44703</v>
          </cell>
        </row>
        <row r="451">
          <cell r="L451">
            <v>44461</v>
          </cell>
          <cell r="N451">
            <v>44704</v>
          </cell>
        </row>
        <row r="452">
          <cell r="L452">
            <v>44462</v>
          </cell>
          <cell r="N452">
            <v>44705</v>
          </cell>
        </row>
        <row r="453">
          <cell r="L453">
            <v>44463</v>
          </cell>
          <cell r="N453">
            <v>44706</v>
          </cell>
        </row>
        <row r="454">
          <cell r="L454">
            <v>44464</v>
          </cell>
          <cell r="N454">
            <v>44707</v>
          </cell>
        </row>
        <row r="455">
          <cell r="L455">
            <v>44465</v>
          </cell>
          <cell r="N455">
            <v>44708</v>
          </cell>
        </row>
        <row r="456">
          <cell r="L456">
            <v>44466</v>
          </cell>
          <cell r="N456">
            <v>44709</v>
          </cell>
        </row>
        <row r="457">
          <cell r="L457">
            <v>44467</v>
          </cell>
          <cell r="N457">
            <v>44710</v>
          </cell>
        </row>
        <row r="458">
          <cell r="L458">
            <v>44468</v>
          </cell>
          <cell r="N458">
            <v>44711</v>
          </cell>
        </row>
        <row r="459">
          <cell r="L459">
            <v>44469</v>
          </cell>
          <cell r="N459">
            <v>44712</v>
          </cell>
        </row>
        <row r="460">
          <cell r="L460">
            <v>44470</v>
          </cell>
          <cell r="N460">
            <v>44713</v>
          </cell>
        </row>
        <row r="461">
          <cell r="L461">
            <v>44471</v>
          </cell>
          <cell r="N461">
            <v>44714</v>
          </cell>
        </row>
        <row r="462">
          <cell r="L462">
            <v>44472</v>
          </cell>
          <cell r="N462">
            <v>44715</v>
          </cell>
        </row>
        <row r="463">
          <cell r="L463">
            <v>44473</v>
          </cell>
          <cell r="N463">
            <v>44716</v>
          </cell>
        </row>
        <row r="464">
          <cell r="L464">
            <v>44474</v>
          </cell>
          <cell r="N464">
            <v>44717</v>
          </cell>
        </row>
        <row r="465">
          <cell r="L465">
            <v>44475</v>
          </cell>
          <cell r="N465">
            <v>44718</v>
          </cell>
        </row>
        <row r="466">
          <cell r="L466">
            <v>44476</v>
          </cell>
          <cell r="N466">
            <v>44719</v>
          </cell>
        </row>
        <row r="467">
          <cell r="L467">
            <v>44477</v>
          </cell>
          <cell r="N467">
            <v>44720</v>
          </cell>
        </row>
        <row r="468">
          <cell r="L468">
            <v>44478</v>
          </cell>
          <cell r="N468">
            <v>44721</v>
          </cell>
        </row>
        <row r="469">
          <cell r="L469">
            <v>44479</v>
          </cell>
          <cell r="N469">
            <v>44722</v>
          </cell>
        </row>
        <row r="470">
          <cell r="L470">
            <v>44480</v>
          </cell>
          <cell r="N470">
            <v>44723</v>
          </cell>
        </row>
        <row r="471">
          <cell r="L471">
            <v>44481</v>
          </cell>
          <cell r="N471">
            <v>44724</v>
          </cell>
        </row>
        <row r="472">
          <cell r="L472">
            <v>44482</v>
          </cell>
          <cell r="N472">
            <v>44725</v>
          </cell>
        </row>
        <row r="473">
          <cell r="L473">
            <v>44483</v>
          </cell>
          <cell r="N473">
            <v>44726</v>
          </cell>
        </row>
        <row r="474">
          <cell r="L474">
            <v>44484</v>
          </cell>
          <cell r="N474">
            <v>44727</v>
          </cell>
        </row>
        <row r="475">
          <cell r="L475">
            <v>44485</v>
          </cell>
          <cell r="N475">
            <v>44728</v>
          </cell>
        </row>
        <row r="476">
          <cell r="L476">
            <v>44486</v>
          </cell>
          <cell r="N476">
            <v>44729</v>
          </cell>
        </row>
        <row r="477">
          <cell r="L477">
            <v>44487</v>
          </cell>
          <cell r="N477">
            <v>44730</v>
          </cell>
        </row>
        <row r="478">
          <cell r="L478">
            <v>44488</v>
          </cell>
          <cell r="N478">
            <v>44731</v>
          </cell>
        </row>
        <row r="479">
          <cell r="L479">
            <v>44489</v>
          </cell>
          <cell r="N479">
            <v>44732</v>
          </cell>
        </row>
        <row r="480">
          <cell r="L480">
            <v>44490</v>
          </cell>
          <cell r="N480">
            <v>44733</v>
          </cell>
        </row>
        <row r="481">
          <cell r="L481">
            <v>44491</v>
          </cell>
          <cell r="N481">
            <v>44734</v>
          </cell>
        </row>
        <row r="482">
          <cell r="L482">
            <v>44492</v>
          </cell>
          <cell r="N482">
            <v>44735</v>
          </cell>
        </row>
        <row r="483">
          <cell r="L483">
            <v>44493</v>
          </cell>
          <cell r="N483">
            <v>44736</v>
          </cell>
        </row>
        <row r="484">
          <cell r="L484">
            <v>44494</v>
          </cell>
          <cell r="N484">
            <v>44737</v>
          </cell>
        </row>
        <row r="485">
          <cell r="L485">
            <v>44495</v>
          </cell>
          <cell r="N485">
            <v>44738</v>
          </cell>
        </row>
        <row r="486">
          <cell r="L486">
            <v>44496</v>
          </cell>
          <cell r="N486">
            <v>44739</v>
          </cell>
        </row>
        <row r="487">
          <cell r="L487">
            <v>44497</v>
          </cell>
          <cell r="N487">
            <v>44740</v>
          </cell>
        </row>
        <row r="488">
          <cell r="L488">
            <v>44498</v>
          </cell>
          <cell r="N488">
            <v>44741</v>
          </cell>
        </row>
        <row r="489">
          <cell r="L489">
            <v>44499</v>
          </cell>
          <cell r="N489">
            <v>44742</v>
          </cell>
        </row>
        <row r="490">
          <cell r="L490">
            <v>44500</v>
          </cell>
          <cell r="N490">
            <v>44743</v>
          </cell>
        </row>
        <row r="491">
          <cell r="L491">
            <v>44501</v>
          </cell>
          <cell r="N491">
            <v>44744</v>
          </cell>
        </row>
        <row r="492">
          <cell r="L492">
            <v>44502</v>
          </cell>
          <cell r="N492">
            <v>44745</v>
          </cell>
        </row>
        <row r="493">
          <cell r="L493">
            <v>44503</v>
          </cell>
          <cell r="N493">
            <v>44746</v>
          </cell>
        </row>
        <row r="494">
          <cell r="L494">
            <v>44504</v>
          </cell>
          <cell r="N494">
            <v>44747</v>
          </cell>
        </row>
        <row r="495">
          <cell r="L495">
            <v>44505</v>
          </cell>
          <cell r="N495">
            <v>44748</v>
          </cell>
        </row>
        <row r="496">
          <cell r="L496">
            <v>44506</v>
          </cell>
          <cell r="N496">
            <v>44749</v>
          </cell>
        </row>
        <row r="497">
          <cell r="L497">
            <v>44507</v>
          </cell>
          <cell r="N497">
            <v>44750</v>
          </cell>
        </row>
        <row r="498">
          <cell r="L498">
            <v>44508</v>
          </cell>
          <cell r="N498">
            <v>44751</v>
          </cell>
        </row>
        <row r="499">
          <cell r="L499">
            <v>44509</v>
          </cell>
          <cell r="N499">
            <v>44752</v>
          </cell>
        </row>
        <row r="500">
          <cell r="L500">
            <v>44510</v>
          </cell>
          <cell r="N500">
            <v>44753</v>
          </cell>
        </row>
        <row r="501">
          <cell r="L501">
            <v>44511</v>
          </cell>
          <cell r="N501">
            <v>44754</v>
          </cell>
        </row>
        <row r="502">
          <cell r="L502">
            <v>44512</v>
          </cell>
          <cell r="N502">
            <v>44755</v>
          </cell>
        </row>
        <row r="503">
          <cell r="L503">
            <v>44513</v>
          </cell>
          <cell r="N503">
            <v>44756</v>
          </cell>
        </row>
        <row r="504">
          <cell r="L504">
            <v>44514</v>
          </cell>
          <cell r="N504">
            <v>44757</v>
          </cell>
        </row>
        <row r="505">
          <cell r="L505">
            <v>44515</v>
          </cell>
          <cell r="N505">
            <v>44758</v>
          </cell>
        </row>
        <row r="506">
          <cell r="L506">
            <v>44516</v>
          </cell>
          <cell r="N506">
            <v>44759</v>
          </cell>
        </row>
        <row r="507">
          <cell r="L507">
            <v>44517</v>
          </cell>
          <cell r="N507">
            <v>44760</v>
          </cell>
        </row>
        <row r="508">
          <cell r="L508">
            <v>44518</v>
          </cell>
          <cell r="N508">
            <v>44761</v>
          </cell>
        </row>
        <row r="509">
          <cell r="L509">
            <v>44519</v>
          </cell>
          <cell r="N509">
            <v>44762</v>
          </cell>
        </row>
        <row r="510">
          <cell r="L510">
            <v>44520</v>
          </cell>
          <cell r="N510">
            <v>44763</v>
          </cell>
        </row>
        <row r="511">
          <cell r="L511">
            <v>44521</v>
          </cell>
          <cell r="N511">
            <v>44764</v>
          </cell>
        </row>
        <row r="512">
          <cell r="L512">
            <v>44522</v>
          </cell>
          <cell r="N512">
            <v>44765</v>
          </cell>
        </row>
        <row r="513">
          <cell r="L513">
            <v>44523</v>
          </cell>
          <cell r="N513">
            <v>44766</v>
          </cell>
        </row>
        <row r="514">
          <cell r="L514">
            <v>44524</v>
          </cell>
          <cell r="N514">
            <v>44767</v>
          </cell>
        </row>
        <row r="515">
          <cell r="L515">
            <v>44525</v>
          </cell>
          <cell r="N515">
            <v>44768</v>
          </cell>
        </row>
        <row r="516">
          <cell r="L516">
            <v>44526</v>
          </cell>
          <cell r="N516">
            <v>44769</v>
          </cell>
        </row>
        <row r="517">
          <cell r="L517">
            <v>44527</v>
          </cell>
          <cell r="N517">
            <v>44770</v>
          </cell>
        </row>
        <row r="518">
          <cell r="L518">
            <v>44528</v>
          </cell>
          <cell r="N518">
            <v>44771</v>
          </cell>
        </row>
        <row r="519">
          <cell r="L519">
            <v>44529</v>
          </cell>
          <cell r="N519">
            <v>44772</v>
          </cell>
        </row>
        <row r="520">
          <cell r="L520">
            <v>44530</v>
          </cell>
          <cell r="N520">
            <v>44773</v>
          </cell>
        </row>
        <row r="521">
          <cell r="L521">
            <v>44531</v>
          </cell>
          <cell r="N521">
            <v>44774</v>
          </cell>
        </row>
        <row r="522">
          <cell r="L522">
            <v>44532</v>
          </cell>
          <cell r="N522">
            <v>44775</v>
          </cell>
        </row>
        <row r="523">
          <cell r="L523">
            <v>44533</v>
          </cell>
          <cell r="N523">
            <v>44776</v>
          </cell>
        </row>
        <row r="524">
          <cell r="L524">
            <v>44534</v>
          </cell>
          <cell r="N524">
            <v>44777</v>
          </cell>
        </row>
        <row r="525">
          <cell r="L525">
            <v>44535</v>
          </cell>
          <cell r="N525">
            <v>44778</v>
          </cell>
        </row>
        <row r="526">
          <cell r="L526">
            <v>44536</v>
          </cell>
          <cell r="N526">
            <v>44779</v>
          </cell>
        </row>
        <row r="527">
          <cell r="L527">
            <v>44537</v>
          </cell>
          <cell r="N527">
            <v>44780</v>
          </cell>
        </row>
        <row r="528">
          <cell r="L528">
            <v>44538</v>
          </cell>
          <cell r="N528">
            <v>44781</v>
          </cell>
        </row>
        <row r="529">
          <cell r="L529">
            <v>44539</v>
          </cell>
          <cell r="N529">
            <v>44782</v>
          </cell>
        </row>
        <row r="530">
          <cell r="L530">
            <v>44540</v>
          </cell>
          <cell r="N530">
            <v>44783</v>
          </cell>
        </row>
        <row r="531">
          <cell r="L531">
            <v>44541</v>
          </cell>
          <cell r="N531">
            <v>44784</v>
          </cell>
        </row>
        <row r="532">
          <cell r="L532">
            <v>44542</v>
          </cell>
          <cell r="N532">
            <v>44785</v>
          </cell>
        </row>
        <row r="533">
          <cell r="L533">
            <v>44543</v>
          </cell>
          <cell r="N533">
            <v>44786</v>
          </cell>
        </row>
        <row r="534">
          <cell r="L534">
            <v>44544</v>
          </cell>
          <cell r="N534">
            <v>44787</v>
          </cell>
        </row>
        <row r="535">
          <cell r="L535">
            <v>44545</v>
          </cell>
          <cell r="N535">
            <v>44788</v>
          </cell>
        </row>
        <row r="536">
          <cell r="L536">
            <v>44546</v>
          </cell>
          <cell r="N536">
            <v>44789</v>
          </cell>
        </row>
        <row r="537">
          <cell r="L537">
            <v>44547</v>
          </cell>
          <cell r="N537">
            <v>44790</v>
          </cell>
        </row>
        <row r="538">
          <cell r="L538">
            <v>44548</v>
          </cell>
          <cell r="N538">
            <v>44791</v>
          </cell>
        </row>
        <row r="539">
          <cell r="L539">
            <v>44549</v>
          </cell>
          <cell r="N539">
            <v>44792</v>
          </cell>
        </row>
        <row r="540">
          <cell r="L540">
            <v>44550</v>
          </cell>
          <cell r="N540">
            <v>44793</v>
          </cell>
        </row>
        <row r="541">
          <cell r="L541">
            <v>44551</v>
          </cell>
          <cell r="N541">
            <v>44794</v>
          </cell>
        </row>
        <row r="542">
          <cell r="L542">
            <v>44552</v>
          </cell>
          <cell r="N542">
            <v>44795</v>
          </cell>
        </row>
        <row r="543">
          <cell r="L543">
            <v>44553</v>
          </cell>
          <cell r="N543">
            <v>44796</v>
          </cell>
        </row>
        <row r="544">
          <cell r="L544">
            <v>44554</v>
          </cell>
          <cell r="N544">
            <v>44797</v>
          </cell>
        </row>
        <row r="545">
          <cell r="L545">
            <v>44555</v>
          </cell>
          <cell r="N545">
            <v>44798</v>
          </cell>
        </row>
        <row r="546">
          <cell r="L546">
            <v>44556</v>
          </cell>
          <cell r="N546">
            <v>44799</v>
          </cell>
        </row>
        <row r="547">
          <cell r="L547">
            <v>44557</v>
          </cell>
          <cell r="N547">
            <v>44800</v>
          </cell>
        </row>
        <row r="548">
          <cell r="L548">
            <v>44558</v>
          </cell>
          <cell r="N548">
            <v>44801</v>
          </cell>
        </row>
        <row r="549">
          <cell r="L549">
            <v>44559</v>
          </cell>
          <cell r="N549">
            <v>44802</v>
          </cell>
        </row>
        <row r="550">
          <cell r="L550">
            <v>44560</v>
          </cell>
          <cell r="N550">
            <v>44803</v>
          </cell>
        </row>
        <row r="551">
          <cell r="L551">
            <v>44561</v>
          </cell>
          <cell r="N551">
            <v>44804</v>
          </cell>
        </row>
        <row r="552">
          <cell r="L552">
            <v>44562</v>
          </cell>
          <cell r="N552">
            <v>44805</v>
          </cell>
        </row>
        <row r="553">
          <cell r="L553">
            <v>44563</v>
          </cell>
          <cell r="N553">
            <v>44806</v>
          </cell>
        </row>
        <row r="554">
          <cell r="L554">
            <v>44564</v>
          </cell>
          <cell r="N554">
            <v>44807</v>
          </cell>
        </row>
        <row r="555">
          <cell r="L555">
            <v>44565</v>
          </cell>
          <cell r="N555">
            <v>44808</v>
          </cell>
        </row>
        <row r="556">
          <cell r="L556">
            <v>44566</v>
          </cell>
          <cell r="N556">
            <v>44809</v>
          </cell>
        </row>
        <row r="557">
          <cell r="L557">
            <v>44567</v>
          </cell>
          <cell r="N557">
            <v>44810</v>
          </cell>
        </row>
        <row r="558">
          <cell r="L558">
            <v>44568</v>
          </cell>
          <cell r="N558">
            <v>44811</v>
          </cell>
        </row>
        <row r="559">
          <cell r="L559">
            <v>44569</v>
          </cell>
          <cell r="N559">
            <v>44812</v>
          </cell>
        </row>
        <row r="560">
          <cell r="L560">
            <v>44570</v>
          </cell>
          <cell r="N560">
            <v>44813</v>
          </cell>
        </row>
        <row r="561">
          <cell r="L561">
            <v>44571</v>
          </cell>
          <cell r="N561">
            <v>44814</v>
          </cell>
        </row>
        <row r="562">
          <cell r="L562">
            <v>44572</v>
          </cell>
          <cell r="N562">
            <v>44815</v>
          </cell>
        </row>
        <row r="563">
          <cell r="L563">
            <v>44573</v>
          </cell>
          <cell r="N563">
            <v>44816</v>
          </cell>
        </row>
        <row r="564">
          <cell r="L564">
            <v>44574</v>
          </cell>
          <cell r="N564">
            <v>44817</v>
          </cell>
        </row>
        <row r="565">
          <cell r="L565">
            <v>44575</v>
          </cell>
          <cell r="N565">
            <v>44818</v>
          </cell>
        </row>
        <row r="566">
          <cell r="L566">
            <v>44576</v>
          </cell>
          <cell r="N566">
            <v>44819</v>
          </cell>
        </row>
        <row r="567">
          <cell r="L567">
            <v>44577</v>
          </cell>
          <cell r="N567">
            <v>44820</v>
          </cell>
        </row>
        <row r="568">
          <cell r="L568">
            <v>44578</v>
          </cell>
          <cell r="N568">
            <v>44821</v>
          </cell>
        </row>
        <row r="569">
          <cell r="L569">
            <v>44579</v>
          </cell>
          <cell r="N569">
            <v>44822</v>
          </cell>
        </row>
        <row r="570">
          <cell r="L570">
            <v>44580</v>
          </cell>
          <cell r="N570">
            <v>44823</v>
          </cell>
        </row>
        <row r="571">
          <cell r="L571">
            <v>44581</v>
          </cell>
          <cell r="N571">
            <v>44824</v>
          </cell>
        </row>
        <row r="572">
          <cell r="L572">
            <v>44582</v>
          </cell>
          <cell r="N572">
            <v>44825</v>
          </cell>
        </row>
        <row r="573">
          <cell r="L573">
            <v>44583</v>
          </cell>
          <cell r="N573">
            <v>44826</v>
          </cell>
        </row>
        <row r="574">
          <cell r="L574">
            <v>44584</v>
          </cell>
          <cell r="N574">
            <v>44827</v>
          </cell>
        </row>
        <row r="575">
          <cell r="L575">
            <v>44585</v>
          </cell>
          <cell r="N575">
            <v>44828</v>
          </cell>
        </row>
        <row r="576">
          <cell r="L576">
            <v>44586</v>
          </cell>
          <cell r="N576">
            <v>44829</v>
          </cell>
        </row>
        <row r="577">
          <cell r="L577">
            <v>44587</v>
          </cell>
          <cell r="N577">
            <v>44830</v>
          </cell>
        </row>
        <row r="578">
          <cell r="L578">
            <v>44588</v>
          </cell>
          <cell r="N578">
            <v>44831</v>
          </cell>
        </row>
        <row r="579">
          <cell r="L579">
            <v>44589</v>
          </cell>
          <cell r="N579">
            <v>44832</v>
          </cell>
        </row>
        <row r="580">
          <cell r="L580">
            <v>44590</v>
          </cell>
          <cell r="N580">
            <v>44833</v>
          </cell>
        </row>
        <row r="581">
          <cell r="L581">
            <v>44591</v>
          </cell>
          <cell r="N581">
            <v>44834</v>
          </cell>
        </row>
        <row r="582">
          <cell r="L582">
            <v>44592</v>
          </cell>
          <cell r="N582">
            <v>44835</v>
          </cell>
        </row>
        <row r="583">
          <cell r="L583">
            <v>44593</v>
          </cell>
          <cell r="N583">
            <v>44836</v>
          </cell>
        </row>
        <row r="584">
          <cell r="L584">
            <v>44594</v>
          </cell>
          <cell r="N584">
            <v>44837</v>
          </cell>
        </row>
        <row r="585">
          <cell r="L585">
            <v>44595</v>
          </cell>
          <cell r="N585">
            <v>44838</v>
          </cell>
        </row>
        <row r="586">
          <cell r="L586">
            <v>44596</v>
          </cell>
          <cell r="N586">
            <v>44839</v>
          </cell>
        </row>
        <row r="587">
          <cell r="L587">
            <v>44597</v>
          </cell>
          <cell r="N587">
            <v>44840</v>
          </cell>
        </row>
        <row r="588">
          <cell r="L588">
            <v>44598</v>
          </cell>
          <cell r="N588">
            <v>44841</v>
          </cell>
        </row>
        <row r="589">
          <cell r="L589">
            <v>44599</v>
          </cell>
          <cell r="N589">
            <v>44842</v>
          </cell>
        </row>
        <row r="590">
          <cell r="L590">
            <v>44600</v>
          </cell>
          <cell r="N590">
            <v>44843</v>
          </cell>
        </row>
        <row r="591">
          <cell r="L591">
            <v>44601</v>
          </cell>
          <cell r="N591">
            <v>44844</v>
          </cell>
        </row>
        <row r="592">
          <cell r="L592">
            <v>44602</v>
          </cell>
          <cell r="N592">
            <v>44845</v>
          </cell>
        </row>
        <row r="593">
          <cell r="L593">
            <v>44603</v>
          </cell>
          <cell r="N593">
            <v>44846</v>
          </cell>
        </row>
        <row r="594">
          <cell r="L594">
            <v>44604</v>
          </cell>
          <cell r="N594">
            <v>44847</v>
          </cell>
        </row>
        <row r="595">
          <cell r="L595">
            <v>44605</v>
          </cell>
          <cell r="N595">
            <v>44848</v>
          </cell>
        </row>
        <row r="596">
          <cell r="L596">
            <v>44606</v>
          </cell>
          <cell r="N596">
            <v>44849</v>
          </cell>
        </row>
        <row r="597">
          <cell r="L597">
            <v>44607</v>
          </cell>
          <cell r="N597">
            <v>44850</v>
          </cell>
        </row>
        <row r="598">
          <cell r="L598">
            <v>44608</v>
          </cell>
          <cell r="N598">
            <v>44851</v>
          </cell>
        </row>
        <row r="599">
          <cell r="L599">
            <v>44609</v>
          </cell>
          <cell r="N599">
            <v>44852</v>
          </cell>
        </row>
        <row r="600">
          <cell r="L600">
            <v>44610</v>
          </cell>
          <cell r="N600">
            <v>44853</v>
          </cell>
        </row>
        <row r="601">
          <cell r="L601">
            <v>44611</v>
          </cell>
          <cell r="N601">
            <v>44854</v>
          </cell>
        </row>
        <row r="602">
          <cell r="L602">
            <v>44612</v>
          </cell>
          <cell r="N602">
            <v>44855</v>
          </cell>
        </row>
        <row r="603">
          <cell r="L603">
            <v>44613</v>
          </cell>
          <cell r="N603">
            <v>44856</v>
          </cell>
        </row>
        <row r="604">
          <cell r="L604">
            <v>44614</v>
          </cell>
          <cell r="N604">
            <v>44857</v>
          </cell>
        </row>
        <row r="605">
          <cell r="L605">
            <v>44615</v>
          </cell>
          <cell r="N605">
            <v>44858</v>
          </cell>
        </row>
        <row r="606">
          <cell r="L606">
            <v>44616</v>
          </cell>
          <cell r="N606">
            <v>44859</v>
          </cell>
        </row>
        <row r="607">
          <cell r="L607">
            <v>44617</v>
          </cell>
          <cell r="N607">
            <v>44860</v>
          </cell>
        </row>
        <row r="608">
          <cell r="L608">
            <v>44618</v>
          </cell>
          <cell r="N608">
            <v>44861</v>
          </cell>
        </row>
        <row r="609">
          <cell r="L609">
            <v>44619</v>
          </cell>
          <cell r="N609">
            <v>44862</v>
          </cell>
        </row>
        <row r="610">
          <cell r="L610">
            <v>44620</v>
          </cell>
          <cell r="N610">
            <v>44863</v>
          </cell>
        </row>
        <row r="611">
          <cell r="L611">
            <v>44621</v>
          </cell>
          <cell r="N611">
            <v>44864</v>
          </cell>
        </row>
        <row r="612">
          <cell r="L612">
            <v>44622</v>
          </cell>
          <cell r="N612">
            <v>44865</v>
          </cell>
        </row>
        <row r="613">
          <cell r="L613">
            <v>44623</v>
          </cell>
          <cell r="N613">
            <v>44866</v>
          </cell>
        </row>
        <row r="614">
          <cell r="L614">
            <v>44624</v>
          </cell>
          <cell r="N614">
            <v>44867</v>
          </cell>
        </row>
        <row r="615">
          <cell r="L615">
            <v>44625</v>
          </cell>
          <cell r="N615">
            <v>44868</v>
          </cell>
        </row>
        <row r="616">
          <cell r="L616">
            <v>44626</v>
          </cell>
          <cell r="N616">
            <v>44869</v>
          </cell>
        </row>
        <row r="617">
          <cell r="L617">
            <v>44627</v>
          </cell>
          <cell r="N617">
            <v>44870</v>
          </cell>
        </row>
        <row r="618">
          <cell r="L618">
            <v>44628</v>
          </cell>
          <cell r="N618">
            <v>44871</v>
          </cell>
        </row>
        <row r="619">
          <cell r="L619">
            <v>44629</v>
          </cell>
          <cell r="N619">
            <v>44872</v>
          </cell>
        </row>
        <row r="620">
          <cell r="L620">
            <v>44630</v>
          </cell>
          <cell r="N620">
            <v>44873</v>
          </cell>
        </row>
        <row r="621">
          <cell r="L621">
            <v>44631</v>
          </cell>
          <cell r="N621">
            <v>44874</v>
          </cell>
        </row>
        <row r="622">
          <cell r="L622">
            <v>44632</v>
          </cell>
          <cell r="N622">
            <v>44875</v>
          </cell>
        </row>
        <row r="623">
          <cell r="L623">
            <v>44633</v>
          </cell>
          <cell r="N623">
            <v>44876</v>
          </cell>
        </row>
        <row r="624">
          <cell r="L624">
            <v>44634</v>
          </cell>
          <cell r="N624">
            <v>44877</v>
          </cell>
        </row>
        <row r="625">
          <cell r="L625">
            <v>44635</v>
          </cell>
          <cell r="N625">
            <v>44878</v>
          </cell>
        </row>
        <row r="626">
          <cell r="L626">
            <v>44636</v>
          </cell>
          <cell r="N626">
            <v>44879</v>
          </cell>
        </row>
        <row r="627">
          <cell r="L627">
            <v>44637</v>
          </cell>
          <cell r="N627">
            <v>44880</v>
          </cell>
        </row>
        <row r="628">
          <cell r="L628">
            <v>44638</v>
          </cell>
          <cell r="N628">
            <v>44881</v>
          </cell>
        </row>
        <row r="629">
          <cell r="L629">
            <v>44639</v>
          </cell>
          <cell r="N629">
            <v>44882</v>
          </cell>
        </row>
        <row r="630">
          <cell r="L630">
            <v>44640</v>
          </cell>
          <cell r="N630">
            <v>44883</v>
          </cell>
        </row>
        <row r="631">
          <cell r="L631">
            <v>44641</v>
          </cell>
          <cell r="N631">
            <v>44884</v>
          </cell>
        </row>
        <row r="632">
          <cell r="L632">
            <v>44642</v>
          </cell>
          <cell r="N632">
            <v>44885</v>
          </cell>
        </row>
        <row r="633">
          <cell r="L633">
            <v>44643</v>
          </cell>
          <cell r="N633">
            <v>44886</v>
          </cell>
        </row>
        <row r="634">
          <cell r="L634">
            <v>44644</v>
          </cell>
          <cell r="N634">
            <v>44887</v>
          </cell>
        </row>
        <row r="635">
          <cell r="L635">
            <v>44645</v>
          </cell>
          <cell r="N635">
            <v>44888</v>
          </cell>
        </row>
        <row r="636">
          <cell r="L636">
            <v>44646</v>
          </cell>
          <cell r="N636">
            <v>44889</v>
          </cell>
        </row>
        <row r="637">
          <cell r="L637">
            <v>44647</v>
          </cell>
          <cell r="N637">
            <v>44890</v>
          </cell>
        </row>
        <row r="638">
          <cell r="L638">
            <v>44648</v>
          </cell>
          <cell r="N638">
            <v>44891</v>
          </cell>
        </row>
        <row r="639">
          <cell r="L639">
            <v>44649</v>
          </cell>
          <cell r="N639">
            <v>44892</v>
          </cell>
        </row>
        <row r="640">
          <cell r="L640">
            <v>44650</v>
          </cell>
          <cell r="N640">
            <v>44893</v>
          </cell>
        </row>
        <row r="641">
          <cell r="L641">
            <v>44651</v>
          </cell>
          <cell r="N641">
            <v>44894</v>
          </cell>
        </row>
        <row r="642">
          <cell r="L642">
            <v>44652</v>
          </cell>
          <cell r="N642">
            <v>44895</v>
          </cell>
        </row>
        <row r="643">
          <cell r="L643">
            <v>44653</v>
          </cell>
          <cell r="N643">
            <v>44896</v>
          </cell>
        </row>
        <row r="644">
          <cell r="L644">
            <v>44654</v>
          </cell>
          <cell r="N644">
            <v>44897</v>
          </cell>
        </row>
        <row r="645">
          <cell r="L645">
            <v>44655</v>
          </cell>
          <cell r="N645">
            <v>44898</v>
          </cell>
        </row>
        <row r="646">
          <cell r="L646">
            <v>44656</v>
          </cell>
          <cell r="N646">
            <v>44899</v>
          </cell>
        </row>
        <row r="647">
          <cell r="L647">
            <v>44657</v>
          </cell>
          <cell r="N647">
            <v>44900</v>
          </cell>
        </row>
        <row r="648">
          <cell r="L648">
            <v>44658</v>
          </cell>
          <cell r="N648">
            <v>44901</v>
          </cell>
        </row>
        <row r="649">
          <cell r="L649">
            <v>44659</v>
          </cell>
          <cell r="N649">
            <v>44902</v>
          </cell>
        </row>
        <row r="650">
          <cell r="L650">
            <v>44660</v>
          </cell>
          <cell r="N650">
            <v>44903</v>
          </cell>
        </row>
        <row r="651">
          <cell r="L651">
            <v>44661</v>
          </cell>
          <cell r="N651">
            <v>44904</v>
          </cell>
        </row>
        <row r="652">
          <cell r="L652">
            <v>44662</v>
          </cell>
          <cell r="N652">
            <v>44905</v>
          </cell>
        </row>
        <row r="653">
          <cell r="L653">
            <v>44663</v>
          </cell>
          <cell r="N653">
            <v>44906</v>
          </cell>
        </row>
        <row r="654">
          <cell r="L654">
            <v>44664</v>
          </cell>
          <cell r="N654">
            <v>44907</v>
          </cell>
        </row>
        <row r="655">
          <cell r="L655">
            <v>44665</v>
          </cell>
          <cell r="N655">
            <v>44908</v>
          </cell>
        </row>
        <row r="656">
          <cell r="L656">
            <v>44666</v>
          </cell>
          <cell r="N656">
            <v>44909</v>
          </cell>
        </row>
        <row r="657">
          <cell r="L657">
            <v>44667</v>
          </cell>
          <cell r="N657">
            <v>44910</v>
          </cell>
        </row>
        <row r="658">
          <cell r="L658">
            <v>44668</v>
          </cell>
          <cell r="N658">
            <v>44911</v>
          </cell>
        </row>
        <row r="659">
          <cell r="L659">
            <v>44669</v>
          </cell>
          <cell r="N659">
            <v>44912</v>
          </cell>
        </row>
        <row r="660">
          <cell r="L660">
            <v>44670</v>
          </cell>
          <cell r="N660">
            <v>44913</v>
          </cell>
        </row>
        <row r="661">
          <cell r="L661">
            <v>44671</v>
          </cell>
          <cell r="N661">
            <v>44914</v>
          </cell>
        </row>
        <row r="662">
          <cell r="L662">
            <v>44672</v>
          </cell>
          <cell r="N662">
            <v>44915</v>
          </cell>
        </row>
        <row r="663">
          <cell r="L663">
            <v>44673</v>
          </cell>
          <cell r="N663">
            <v>44916</v>
          </cell>
        </row>
        <row r="664">
          <cell r="L664">
            <v>44674</v>
          </cell>
          <cell r="N664">
            <v>44917</v>
          </cell>
        </row>
        <row r="665">
          <cell r="L665">
            <v>44675</v>
          </cell>
          <cell r="N665">
            <v>44918</v>
          </cell>
        </row>
        <row r="666">
          <cell r="L666">
            <v>44676</v>
          </cell>
          <cell r="N666">
            <v>44919</v>
          </cell>
        </row>
        <row r="667">
          <cell r="L667">
            <v>44677</v>
          </cell>
          <cell r="N667">
            <v>44920</v>
          </cell>
        </row>
        <row r="668">
          <cell r="L668">
            <v>44678</v>
          </cell>
          <cell r="N668">
            <v>44921</v>
          </cell>
        </row>
        <row r="669">
          <cell r="L669">
            <v>44679</v>
          </cell>
          <cell r="N669">
            <v>44922</v>
          </cell>
        </row>
        <row r="670">
          <cell r="L670">
            <v>44680</v>
          </cell>
          <cell r="N670">
            <v>44923</v>
          </cell>
        </row>
        <row r="671">
          <cell r="L671">
            <v>44681</v>
          </cell>
          <cell r="N671">
            <v>44924</v>
          </cell>
        </row>
        <row r="672">
          <cell r="L672">
            <v>44682</v>
          </cell>
          <cell r="N672">
            <v>44925</v>
          </cell>
        </row>
        <row r="673">
          <cell r="L673">
            <v>44683</v>
          </cell>
          <cell r="N673">
            <v>44926</v>
          </cell>
        </row>
        <row r="674">
          <cell r="L674">
            <v>44684</v>
          </cell>
          <cell r="N674">
            <v>44927</v>
          </cell>
        </row>
        <row r="675">
          <cell r="L675">
            <v>44685</v>
          </cell>
          <cell r="N675">
            <v>44928</v>
          </cell>
        </row>
        <row r="676">
          <cell r="L676">
            <v>44686</v>
          </cell>
          <cell r="N676">
            <v>44929</v>
          </cell>
        </row>
        <row r="677">
          <cell r="L677">
            <v>44687</v>
          </cell>
          <cell r="N677">
            <v>44930</v>
          </cell>
        </row>
        <row r="678">
          <cell r="L678">
            <v>44688</v>
          </cell>
          <cell r="N678">
            <v>44931</v>
          </cell>
        </row>
        <row r="679">
          <cell r="L679">
            <v>44689</v>
          </cell>
          <cell r="N679">
            <v>44932</v>
          </cell>
        </row>
        <row r="680">
          <cell r="L680">
            <v>44690</v>
          </cell>
          <cell r="N680">
            <v>44933</v>
          </cell>
        </row>
        <row r="681">
          <cell r="L681">
            <v>44691</v>
          </cell>
          <cell r="N681">
            <v>44934</v>
          </cell>
        </row>
        <row r="682">
          <cell r="L682">
            <v>44692</v>
          </cell>
          <cell r="N682">
            <v>44935</v>
          </cell>
        </row>
        <row r="683">
          <cell r="L683">
            <v>44693</v>
          </cell>
          <cell r="N683">
            <v>44936</v>
          </cell>
        </row>
        <row r="684">
          <cell r="L684">
            <v>44694</v>
          </cell>
          <cell r="N684">
            <v>44937</v>
          </cell>
        </row>
        <row r="685">
          <cell r="L685">
            <v>44695</v>
          </cell>
          <cell r="N685">
            <v>44938</v>
          </cell>
        </row>
        <row r="686">
          <cell r="L686">
            <v>44696</v>
          </cell>
          <cell r="N686">
            <v>44939</v>
          </cell>
        </row>
        <row r="687">
          <cell r="L687">
            <v>44697</v>
          </cell>
          <cell r="N687">
            <v>44940</v>
          </cell>
        </row>
        <row r="688">
          <cell r="L688">
            <v>44698</v>
          </cell>
          <cell r="N688">
            <v>44941</v>
          </cell>
        </row>
        <row r="689">
          <cell r="L689">
            <v>44699</v>
          </cell>
          <cell r="N689">
            <v>44942</v>
          </cell>
        </row>
        <row r="690">
          <cell r="L690">
            <v>44700</v>
          </cell>
          <cell r="N690">
            <v>44943</v>
          </cell>
        </row>
        <row r="691">
          <cell r="L691">
            <v>44701</v>
          </cell>
          <cell r="N691">
            <v>44944</v>
          </cell>
        </row>
        <row r="692">
          <cell r="L692">
            <v>44702</v>
          </cell>
          <cell r="N692">
            <v>44945</v>
          </cell>
        </row>
        <row r="693">
          <cell r="L693">
            <v>44703</v>
          </cell>
          <cell r="N693">
            <v>44946</v>
          </cell>
        </row>
        <row r="694">
          <cell r="L694">
            <v>44704</v>
          </cell>
          <cell r="N694">
            <v>44947</v>
          </cell>
        </row>
        <row r="695">
          <cell r="L695">
            <v>44705</v>
          </cell>
          <cell r="N695">
            <v>44948</v>
          </cell>
        </row>
        <row r="696">
          <cell r="L696">
            <v>44706</v>
          </cell>
          <cell r="N696">
            <v>44949</v>
          </cell>
        </row>
        <row r="697">
          <cell r="L697">
            <v>44707</v>
          </cell>
          <cell r="N697">
            <v>44950</v>
          </cell>
        </row>
        <row r="698">
          <cell r="L698">
            <v>44708</v>
          </cell>
          <cell r="N698">
            <v>44951</v>
          </cell>
        </row>
        <row r="699">
          <cell r="L699">
            <v>44709</v>
          </cell>
          <cell r="N699">
            <v>44952</v>
          </cell>
        </row>
        <row r="700">
          <cell r="L700">
            <v>44710</v>
          </cell>
          <cell r="N700">
            <v>44953</v>
          </cell>
        </row>
        <row r="701">
          <cell r="L701">
            <v>44711</v>
          </cell>
          <cell r="N701">
            <v>44954</v>
          </cell>
        </row>
        <row r="702">
          <cell r="L702">
            <v>44712</v>
          </cell>
          <cell r="N702">
            <v>44955</v>
          </cell>
        </row>
        <row r="703">
          <cell r="L703">
            <v>44713</v>
          </cell>
          <cell r="N703">
            <v>44956</v>
          </cell>
        </row>
        <row r="704">
          <cell r="L704">
            <v>44714</v>
          </cell>
          <cell r="N704">
            <v>44957</v>
          </cell>
        </row>
        <row r="705">
          <cell r="L705">
            <v>44715</v>
          </cell>
          <cell r="N705">
            <v>44958</v>
          </cell>
        </row>
        <row r="706">
          <cell r="L706">
            <v>44716</v>
          </cell>
          <cell r="N706">
            <v>44959</v>
          </cell>
        </row>
        <row r="707">
          <cell r="L707">
            <v>44717</v>
          </cell>
          <cell r="N707">
            <v>44960</v>
          </cell>
        </row>
        <row r="708">
          <cell r="L708">
            <v>44718</v>
          </cell>
          <cell r="N708">
            <v>44961</v>
          </cell>
        </row>
        <row r="709">
          <cell r="L709">
            <v>44719</v>
          </cell>
          <cell r="N709">
            <v>44962</v>
          </cell>
        </row>
        <row r="710">
          <cell r="L710">
            <v>44720</v>
          </cell>
          <cell r="N710">
            <v>44963</v>
          </cell>
        </row>
        <row r="711">
          <cell r="L711">
            <v>44721</v>
          </cell>
          <cell r="N711">
            <v>44964</v>
          </cell>
        </row>
        <row r="712">
          <cell r="L712">
            <v>44722</v>
          </cell>
          <cell r="N712">
            <v>44965</v>
          </cell>
        </row>
        <row r="713">
          <cell r="L713">
            <v>44723</v>
          </cell>
          <cell r="N713">
            <v>44966</v>
          </cell>
        </row>
        <row r="714">
          <cell r="L714">
            <v>44724</v>
          </cell>
          <cell r="N714">
            <v>44967</v>
          </cell>
        </row>
        <row r="715">
          <cell r="L715">
            <v>44725</v>
          </cell>
          <cell r="N715">
            <v>44968</v>
          </cell>
        </row>
        <row r="716">
          <cell r="L716">
            <v>44726</v>
          </cell>
          <cell r="N716">
            <v>44969</v>
          </cell>
        </row>
        <row r="717">
          <cell r="L717">
            <v>44727</v>
          </cell>
          <cell r="N717">
            <v>44970</v>
          </cell>
        </row>
        <row r="718">
          <cell r="L718">
            <v>44728</v>
          </cell>
          <cell r="N718">
            <v>44971</v>
          </cell>
        </row>
        <row r="719">
          <cell r="L719">
            <v>44729</v>
          </cell>
          <cell r="N719">
            <v>44972</v>
          </cell>
        </row>
        <row r="720">
          <cell r="L720">
            <v>44730</v>
          </cell>
          <cell r="N720">
            <v>44973</v>
          </cell>
        </row>
        <row r="721">
          <cell r="L721">
            <v>44731</v>
          </cell>
          <cell r="N721">
            <v>44974</v>
          </cell>
        </row>
        <row r="722">
          <cell r="L722">
            <v>44732</v>
          </cell>
          <cell r="N722">
            <v>44975</v>
          </cell>
        </row>
        <row r="723">
          <cell r="L723">
            <v>44733</v>
          </cell>
          <cell r="N723">
            <v>44976</v>
          </cell>
        </row>
        <row r="724">
          <cell r="L724">
            <v>44734</v>
          </cell>
          <cell r="N724">
            <v>44977</v>
          </cell>
        </row>
        <row r="725">
          <cell r="L725">
            <v>44735</v>
          </cell>
          <cell r="N725">
            <v>44978</v>
          </cell>
        </row>
        <row r="726">
          <cell r="L726">
            <v>44736</v>
          </cell>
          <cell r="N726">
            <v>44979</v>
          </cell>
        </row>
        <row r="727">
          <cell r="L727">
            <v>44737</v>
          </cell>
          <cell r="N727">
            <v>44980</v>
          </cell>
        </row>
        <row r="728">
          <cell r="L728">
            <v>44738</v>
          </cell>
          <cell r="N728">
            <v>44981</v>
          </cell>
        </row>
        <row r="729">
          <cell r="L729">
            <v>44739</v>
          </cell>
          <cell r="N729">
            <v>44982</v>
          </cell>
        </row>
        <row r="730">
          <cell r="L730">
            <v>44740</v>
          </cell>
          <cell r="N730">
            <v>44983</v>
          </cell>
        </row>
        <row r="731">
          <cell r="L731">
            <v>44741</v>
          </cell>
          <cell r="N731">
            <v>44984</v>
          </cell>
        </row>
        <row r="732">
          <cell r="L732">
            <v>44742</v>
          </cell>
          <cell r="N732">
            <v>44985</v>
          </cell>
        </row>
        <row r="733">
          <cell r="L733">
            <v>44743</v>
          </cell>
          <cell r="N733">
            <v>44986</v>
          </cell>
        </row>
        <row r="734">
          <cell r="L734">
            <v>44744</v>
          </cell>
          <cell r="N734">
            <v>44987</v>
          </cell>
        </row>
        <row r="735">
          <cell r="L735">
            <v>44745</v>
          </cell>
          <cell r="N735">
            <v>44988</v>
          </cell>
        </row>
        <row r="736">
          <cell r="L736">
            <v>44746</v>
          </cell>
          <cell r="N736">
            <v>44989</v>
          </cell>
        </row>
        <row r="737">
          <cell r="L737">
            <v>44747</v>
          </cell>
          <cell r="N737">
            <v>44990</v>
          </cell>
        </row>
        <row r="738">
          <cell r="L738">
            <v>44748</v>
          </cell>
          <cell r="N738">
            <v>44991</v>
          </cell>
        </row>
        <row r="739">
          <cell r="L739">
            <v>44749</v>
          </cell>
          <cell r="N739">
            <v>44992</v>
          </cell>
        </row>
        <row r="740">
          <cell r="L740">
            <v>44750</v>
          </cell>
          <cell r="N740">
            <v>44993</v>
          </cell>
        </row>
        <row r="741">
          <cell r="L741">
            <v>44751</v>
          </cell>
          <cell r="N741">
            <v>44994</v>
          </cell>
        </row>
        <row r="742">
          <cell r="L742">
            <v>44752</v>
          </cell>
          <cell r="N742">
            <v>44995</v>
          </cell>
        </row>
        <row r="743">
          <cell r="L743">
            <v>44753</v>
          </cell>
          <cell r="N743">
            <v>44996</v>
          </cell>
        </row>
        <row r="744">
          <cell r="L744">
            <v>44754</v>
          </cell>
          <cell r="N744">
            <v>44997</v>
          </cell>
        </row>
        <row r="745">
          <cell r="L745">
            <v>44755</v>
          </cell>
          <cell r="N745">
            <v>44998</v>
          </cell>
        </row>
        <row r="746">
          <cell r="L746">
            <v>44756</v>
          </cell>
          <cell r="N746">
            <v>44999</v>
          </cell>
        </row>
        <row r="747">
          <cell r="L747">
            <v>44757</v>
          </cell>
          <cell r="N747">
            <v>45000</v>
          </cell>
        </row>
        <row r="748">
          <cell r="L748">
            <v>44758</v>
          </cell>
          <cell r="N748">
            <v>45001</v>
          </cell>
        </row>
        <row r="749">
          <cell r="L749">
            <v>44759</v>
          </cell>
          <cell r="N749">
            <v>45002</v>
          </cell>
        </row>
        <row r="750">
          <cell r="L750">
            <v>44760</v>
          </cell>
          <cell r="N750">
            <v>45003</v>
          </cell>
        </row>
        <row r="751">
          <cell r="L751">
            <v>44761</v>
          </cell>
          <cell r="N751">
            <v>45004</v>
          </cell>
        </row>
        <row r="752">
          <cell r="L752">
            <v>44762</v>
          </cell>
          <cell r="N752">
            <v>45005</v>
          </cell>
        </row>
        <row r="753">
          <cell r="L753">
            <v>44763</v>
          </cell>
          <cell r="N753">
            <v>45006</v>
          </cell>
        </row>
        <row r="754">
          <cell r="L754">
            <v>44764</v>
          </cell>
          <cell r="N754">
            <v>45007</v>
          </cell>
        </row>
        <row r="755">
          <cell r="L755">
            <v>44765</v>
          </cell>
          <cell r="N755">
            <v>45008</v>
          </cell>
        </row>
        <row r="756">
          <cell r="L756">
            <v>44766</v>
          </cell>
          <cell r="N756">
            <v>45009</v>
          </cell>
        </row>
        <row r="757">
          <cell r="L757">
            <v>44767</v>
          </cell>
          <cell r="N757">
            <v>45010</v>
          </cell>
        </row>
        <row r="758">
          <cell r="L758">
            <v>44768</v>
          </cell>
          <cell r="N758">
            <v>45011</v>
          </cell>
        </row>
        <row r="759">
          <cell r="L759">
            <v>44769</v>
          </cell>
          <cell r="N759">
            <v>45012</v>
          </cell>
        </row>
        <row r="760">
          <cell r="L760">
            <v>44770</v>
          </cell>
          <cell r="N760">
            <v>45013</v>
          </cell>
        </row>
        <row r="761">
          <cell r="L761">
            <v>44771</v>
          </cell>
          <cell r="N761">
            <v>45014</v>
          </cell>
        </row>
        <row r="762">
          <cell r="L762">
            <v>44772</v>
          </cell>
          <cell r="N762">
            <v>45015</v>
          </cell>
        </row>
        <row r="763">
          <cell r="L763">
            <v>44773</v>
          </cell>
          <cell r="N763">
            <v>45016</v>
          </cell>
        </row>
        <row r="764">
          <cell r="L764">
            <v>44774</v>
          </cell>
          <cell r="N764">
            <v>45017</v>
          </cell>
        </row>
        <row r="765">
          <cell r="L765">
            <v>44775</v>
          </cell>
          <cell r="N765">
            <v>45018</v>
          </cell>
        </row>
        <row r="766">
          <cell r="L766">
            <v>44776</v>
          </cell>
          <cell r="N766">
            <v>45019</v>
          </cell>
        </row>
        <row r="767">
          <cell r="L767">
            <v>44777</v>
          </cell>
          <cell r="N767">
            <v>45020</v>
          </cell>
        </row>
        <row r="768">
          <cell r="L768">
            <v>44778</v>
          </cell>
          <cell r="N768">
            <v>45021</v>
          </cell>
        </row>
        <row r="769">
          <cell r="L769">
            <v>44779</v>
          </cell>
          <cell r="N769">
            <v>45022</v>
          </cell>
        </row>
        <row r="770">
          <cell r="L770">
            <v>44780</v>
          </cell>
          <cell r="N770">
            <v>45023</v>
          </cell>
        </row>
        <row r="771">
          <cell r="L771">
            <v>44781</v>
          </cell>
          <cell r="N771">
            <v>45024</v>
          </cell>
        </row>
        <row r="772">
          <cell r="L772">
            <v>44782</v>
          </cell>
          <cell r="N772">
            <v>45025</v>
          </cell>
        </row>
        <row r="773">
          <cell r="L773">
            <v>44783</v>
          </cell>
          <cell r="N773">
            <v>45026</v>
          </cell>
        </row>
        <row r="774">
          <cell r="L774">
            <v>44784</v>
          </cell>
          <cell r="N774">
            <v>45027</v>
          </cell>
        </row>
        <row r="775">
          <cell r="L775">
            <v>44785</v>
          </cell>
          <cell r="N775">
            <v>45028</v>
          </cell>
        </row>
        <row r="776">
          <cell r="L776">
            <v>44786</v>
          </cell>
          <cell r="N776">
            <v>45029</v>
          </cell>
        </row>
        <row r="777">
          <cell r="L777">
            <v>44787</v>
          </cell>
          <cell r="N777">
            <v>45030</v>
          </cell>
        </row>
        <row r="778">
          <cell r="L778">
            <v>44788</v>
          </cell>
          <cell r="N778">
            <v>45031</v>
          </cell>
        </row>
        <row r="779">
          <cell r="L779">
            <v>44789</v>
          </cell>
          <cell r="N779">
            <v>45032</v>
          </cell>
        </row>
        <row r="780">
          <cell r="L780">
            <v>44790</v>
          </cell>
          <cell r="N780">
            <v>45033</v>
          </cell>
        </row>
        <row r="781">
          <cell r="L781">
            <v>44791</v>
          </cell>
          <cell r="N781">
            <v>45034</v>
          </cell>
        </row>
        <row r="782">
          <cell r="L782">
            <v>44792</v>
          </cell>
          <cell r="N782">
            <v>45035</v>
          </cell>
        </row>
        <row r="783">
          <cell r="L783">
            <v>44793</v>
          </cell>
          <cell r="N783">
            <v>45036</v>
          </cell>
        </row>
        <row r="784">
          <cell r="L784">
            <v>44794</v>
          </cell>
          <cell r="N784">
            <v>45037</v>
          </cell>
        </row>
        <row r="785">
          <cell r="L785">
            <v>44795</v>
          </cell>
          <cell r="N785">
            <v>45038</v>
          </cell>
        </row>
        <row r="786">
          <cell r="L786">
            <v>44796</v>
          </cell>
          <cell r="N786">
            <v>45039</v>
          </cell>
        </row>
        <row r="787">
          <cell r="L787">
            <v>44797</v>
          </cell>
          <cell r="N787">
            <v>45040</v>
          </cell>
        </row>
        <row r="788">
          <cell r="L788">
            <v>44798</v>
          </cell>
          <cell r="N788">
            <v>45041</v>
          </cell>
        </row>
        <row r="789">
          <cell r="L789">
            <v>44799</v>
          </cell>
          <cell r="N789">
            <v>45042</v>
          </cell>
        </row>
        <row r="790">
          <cell r="L790">
            <v>44800</v>
          </cell>
          <cell r="N790">
            <v>45043</v>
          </cell>
        </row>
        <row r="791">
          <cell r="L791">
            <v>44801</v>
          </cell>
          <cell r="N791">
            <v>45044</v>
          </cell>
        </row>
        <row r="792">
          <cell r="L792">
            <v>44802</v>
          </cell>
          <cell r="N792">
            <v>45045</v>
          </cell>
        </row>
        <row r="793">
          <cell r="L793">
            <v>44803</v>
          </cell>
          <cell r="N793">
            <v>45046</v>
          </cell>
        </row>
        <row r="794">
          <cell r="L794">
            <v>44804</v>
          </cell>
          <cell r="N794">
            <v>45047</v>
          </cell>
        </row>
        <row r="795">
          <cell r="L795">
            <v>44805</v>
          </cell>
          <cell r="N795">
            <v>45048</v>
          </cell>
        </row>
        <row r="796">
          <cell r="L796">
            <v>44806</v>
          </cell>
          <cell r="N796">
            <v>45049</v>
          </cell>
        </row>
        <row r="797">
          <cell r="L797">
            <v>44807</v>
          </cell>
          <cell r="N797">
            <v>45050</v>
          </cell>
        </row>
        <row r="798">
          <cell r="L798">
            <v>44808</v>
          </cell>
          <cell r="N798">
            <v>45051</v>
          </cell>
        </row>
        <row r="799">
          <cell r="L799">
            <v>44809</v>
          </cell>
          <cell r="N799">
            <v>45052</v>
          </cell>
        </row>
        <row r="800">
          <cell r="L800">
            <v>44810</v>
          </cell>
          <cell r="N800">
            <v>45053</v>
          </cell>
        </row>
        <row r="801">
          <cell r="L801">
            <v>44811</v>
          </cell>
          <cell r="N801">
            <v>45054</v>
          </cell>
        </row>
        <row r="802">
          <cell r="L802">
            <v>44812</v>
          </cell>
          <cell r="N802">
            <v>45055</v>
          </cell>
        </row>
        <row r="803">
          <cell r="L803">
            <v>44813</v>
          </cell>
          <cell r="N803">
            <v>45056</v>
          </cell>
        </row>
        <row r="804">
          <cell r="L804">
            <v>44814</v>
          </cell>
          <cell r="N804">
            <v>45057</v>
          </cell>
        </row>
        <row r="805">
          <cell r="L805">
            <v>44815</v>
          </cell>
          <cell r="N805">
            <v>45058</v>
          </cell>
        </row>
        <row r="806">
          <cell r="L806">
            <v>44816</v>
          </cell>
          <cell r="N806">
            <v>45059</v>
          </cell>
        </row>
        <row r="807">
          <cell r="L807">
            <v>44817</v>
          </cell>
          <cell r="N807">
            <v>45060</v>
          </cell>
        </row>
        <row r="808">
          <cell r="L808">
            <v>44818</v>
          </cell>
          <cell r="N808">
            <v>45061</v>
          </cell>
        </row>
        <row r="809">
          <cell r="L809">
            <v>44819</v>
          </cell>
          <cell r="N809">
            <v>45062</v>
          </cell>
        </row>
        <row r="810">
          <cell r="L810">
            <v>44820</v>
          </cell>
          <cell r="N810">
            <v>45063</v>
          </cell>
        </row>
        <row r="811">
          <cell r="L811">
            <v>44821</v>
          </cell>
          <cell r="N811">
            <v>45064</v>
          </cell>
        </row>
        <row r="812">
          <cell r="L812">
            <v>44822</v>
          </cell>
          <cell r="N812">
            <v>45065</v>
          </cell>
        </row>
        <row r="813">
          <cell r="L813">
            <v>44823</v>
          </cell>
          <cell r="N813">
            <v>45066</v>
          </cell>
        </row>
        <row r="814">
          <cell r="L814">
            <v>44824</v>
          </cell>
          <cell r="N814">
            <v>45067</v>
          </cell>
        </row>
        <row r="815">
          <cell r="L815">
            <v>44825</v>
          </cell>
          <cell r="N815">
            <v>45068</v>
          </cell>
        </row>
        <row r="816">
          <cell r="L816">
            <v>44826</v>
          </cell>
          <cell r="N816">
            <v>45069</v>
          </cell>
        </row>
        <row r="817">
          <cell r="L817">
            <v>44827</v>
          </cell>
          <cell r="N817">
            <v>45070</v>
          </cell>
        </row>
        <row r="818">
          <cell r="L818">
            <v>44828</v>
          </cell>
          <cell r="N818">
            <v>45071</v>
          </cell>
        </row>
        <row r="819">
          <cell r="L819">
            <v>44829</v>
          </cell>
          <cell r="N819">
            <v>45072</v>
          </cell>
        </row>
        <row r="820">
          <cell r="L820">
            <v>44830</v>
          </cell>
          <cell r="N820">
            <v>45073</v>
          </cell>
        </row>
        <row r="821">
          <cell r="L821">
            <v>44831</v>
          </cell>
          <cell r="N821">
            <v>45074</v>
          </cell>
        </row>
        <row r="822">
          <cell r="L822">
            <v>44832</v>
          </cell>
          <cell r="N822">
            <v>45075</v>
          </cell>
        </row>
        <row r="823">
          <cell r="L823">
            <v>44833</v>
          </cell>
          <cell r="N823">
            <v>45076</v>
          </cell>
        </row>
        <row r="824">
          <cell r="L824">
            <v>44834</v>
          </cell>
          <cell r="N824">
            <v>45077</v>
          </cell>
        </row>
        <row r="825">
          <cell r="L825">
            <v>44835</v>
          </cell>
          <cell r="N825">
            <v>45078</v>
          </cell>
        </row>
        <row r="826">
          <cell r="L826">
            <v>44836</v>
          </cell>
          <cell r="N826">
            <v>45079</v>
          </cell>
        </row>
        <row r="827">
          <cell r="L827">
            <v>44837</v>
          </cell>
          <cell r="N827">
            <v>45080</v>
          </cell>
        </row>
        <row r="828">
          <cell r="L828">
            <v>44838</v>
          </cell>
          <cell r="N828">
            <v>45081</v>
          </cell>
        </row>
        <row r="829">
          <cell r="L829">
            <v>44839</v>
          </cell>
          <cell r="N829">
            <v>45082</v>
          </cell>
        </row>
        <row r="830">
          <cell r="L830">
            <v>44840</v>
          </cell>
          <cell r="N830">
            <v>45083</v>
          </cell>
        </row>
        <row r="831">
          <cell r="L831">
            <v>44841</v>
          </cell>
          <cell r="N831">
            <v>45084</v>
          </cell>
        </row>
        <row r="832">
          <cell r="L832">
            <v>44842</v>
          </cell>
          <cell r="N832">
            <v>45085</v>
          </cell>
        </row>
        <row r="833">
          <cell r="L833">
            <v>44843</v>
          </cell>
          <cell r="N833">
            <v>45086</v>
          </cell>
        </row>
        <row r="834">
          <cell r="L834">
            <v>44844</v>
          </cell>
          <cell r="N834">
            <v>45087</v>
          </cell>
        </row>
        <row r="835">
          <cell r="L835">
            <v>44845</v>
          </cell>
          <cell r="N835">
            <v>45088</v>
          </cell>
        </row>
        <row r="836">
          <cell r="L836">
            <v>44846</v>
          </cell>
          <cell r="N836">
            <v>45089</v>
          </cell>
        </row>
        <row r="837">
          <cell r="L837">
            <v>44847</v>
          </cell>
          <cell r="N837">
            <v>45090</v>
          </cell>
        </row>
        <row r="838">
          <cell r="L838">
            <v>44848</v>
          </cell>
          <cell r="N838">
            <v>45091</v>
          </cell>
        </row>
        <row r="839">
          <cell r="L839">
            <v>44849</v>
          </cell>
          <cell r="N839">
            <v>45092</v>
          </cell>
        </row>
        <row r="840">
          <cell r="L840">
            <v>44850</v>
          </cell>
          <cell r="N840">
            <v>45093</v>
          </cell>
        </row>
        <row r="841">
          <cell r="L841">
            <v>44851</v>
          </cell>
          <cell r="N841">
            <v>45094</v>
          </cell>
        </row>
        <row r="842">
          <cell r="L842">
            <v>44852</v>
          </cell>
          <cell r="N842">
            <v>45095</v>
          </cell>
        </row>
        <row r="843">
          <cell r="L843">
            <v>44853</v>
          </cell>
          <cell r="N843">
            <v>45096</v>
          </cell>
        </row>
        <row r="844">
          <cell r="L844">
            <v>44854</v>
          </cell>
          <cell r="N844">
            <v>45097</v>
          </cell>
        </row>
        <row r="845">
          <cell r="L845">
            <v>44855</v>
          </cell>
          <cell r="N845">
            <v>45098</v>
          </cell>
        </row>
        <row r="846">
          <cell r="L846">
            <v>44856</v>
          </cell>
          <cell r="N846">
            <v>45099</v>
          </cell>
        </row>
        <row r="847">
          <cell r="L847">
            <v>44857</v>
          </cell>
          <cell r="N847">
            <v>45100</v>
          </cell>
        </row>
        <row r="848">
          <cell r="L848">
            <v>44858</v>
          </cell>
          <cell r="N848">
            <v>45101</v>
          </cell>
        </row>
        <row r="849">
          <cell r="L849">
            <v>44859</v>
          </cell>
          <cell r="N849">
            <v>45102</v>
          </cell>
        </row>
        <row r="850">
          <cell r="L850">
            <v>44860</v>
          </cell>
          <cell r="N850">
            <v>45103</v>
          </cell>
        </row>
        <row r="851">
          <cell r="L851">
            <v>44861</v>
          </cell>
          <cell r="N851">
            <v>45104</v>
          </cell>
        </row>
        <row r="852">
          <cell r="L852">
            <v>44862</v>
          </cell>
          <cell r="N852">
            <v>45105</v>
          </cell>
        </row>
        <row r="853">
          <cell r="L853">
            <v>44863</v>
          </cell>
          <cell r="N853">
            <v>45106</v>
          </cell>
        </row>
        <row r="854">
          <cell r="L854">
            <v>44864</v>
          </cell>
          <cell r="N854">
            <v>45107</v>
          </cell>
        </row>
        <row r="855">
          <cell r="L855">
            <v>44865</v>
          </cell>
          <cell r="N855">
            <v>45108</v>
          </cell>
        </row>
        <row r="856">
          <cell r="L856">
            <v>44866</v>
          </cell>
          <cell r="N856">
            <v>45109</v>
          </cell>
        </row>
        <row r="857">
          <cell r="L857">
            <v>44867</v>
          </cell>
          <cell r="N857">
            <v>45110</v>
          </cell>
        </row>
        <row r="858">
          <cell r="L858">
            <v>44868</v>
          </cell>
          <cell r="N858">
            <v>45111</v>
          </cell>
        </row>
        <row r="859">
          <cell r="L859">
            <v>44869</v>
          </cell>
          <cell r="N859">
            <v>45112</v>
          </cell>
        </row>
        <row r="860">
          <cell r="L860">
            <v>44870</v>
          </cell>
          <cell r="N860">
            <v>45113</v>
          </cell>
        </row>
        <row r="861">
          <cell r="L861">
            <v>44871</v>
          </cell>
          <cell r="N861">
            <v>45114</v>
          </cell>
        </row>
        <row r="862">
          <cell r="L862">
            <v>44872</v>
          </cell>
          <cell r="N862">
            <v>45115</v>
          </cell>
        </row>
        <row r="863">
          <cell r="L863">
            <v>44873</v>
          </cell>
          <cell r="N863">
            <v>45116</v>
          </cell>
        </row>
        <row r="864">
          <cell r="L864">
            <v>44874</v>
          </cell>
          <cell r="N864">
            <v>45117</v>
          </cell>
        </row>
        <row r="865">
          <cell r="L865">
            <v>44875</v>
          </cell>
          <cell r="N865">
            <v>45118</v>
          </cell>
        </row>
        <row r="866">
          <cell r="L866">
            <v>44876</v>
          </cell>
          <cell r="N866">
            <v>45119</v>
          </cell>
        </row>
        <row r="867">
          <cell r="L867">
            <v>44877</v>
          </cell>
          <cell r="N867">
            <v>45120</v>
          </cell>
        </row>
        <row r="868">
          <cell r="L868">
            <v>44878</v>
          </cell>
          <cell r="N868">
            <v>45121</v>
          </cell>
        </row>
        <row r="869">
          <cell r="L869">
            <v>44879</v>
          </cell>
          <cell r="N869">
            <v>45122</v>
          </cell>
        </row>
        <row r="870">
          <cell r="L870">
            <v>44880</v>
          </cell>
          <cell r="N870">
            <v>45123</v>
          </cell>
        </row>
        <row r="871">
          <cell r="L871">
            <v>44881</v>
          </cell>
          <cell r="N871">
            <v>45124</v>
          </cell>
        </row>
        <row r="872">
          <cell r="L872">
            <v>44882</v>
          </cell>
          <cell r="N872">
            <v>45125</v>
          </cell>
        </row>
        <row r="873">
          <cell r="L873">
            <v>44883</v>
          </cell>
          <cell r="N873">
            <v>45126</v>
          </cell>
        </row>
        <row r="874">
          <cell r="L874">
            <v>44884</v>
          </cell>
          <cell r="N874">
            <v>45127</v>
          </cell>
        </row>
        <row r="875">
          <cell r="L875">
            <v>44885</v>
          </cell>
          <cell r="N875">
            <v>45128</v>
          </cell>
        </row>
        <row r="876">
          <cell r="L876">
            <v>44886</v>
          </cell>
          <cell r="N876">
            <v>45129</v>
          </cell>
        </row>
        <row r="877">
          <cell r="L877">
            <v>44887</v>
          </cell>
          <cell r="N877">
            <v>45130</v>
          </cell>
        </row>
        <row r="878">
          <cell r="L878">
            <v>44888</v>
          </cell>
          <cell r="N878">
            <v>45131</v>
          </cell>
        </row>
        <row r="879">
          <cell r="L879">
            <v>44889</v>
          </cell>
          <cell r="N879">
            <v>45132</v>
          </cell>
        </row>
        <row r="880">
          <cell r="L880">
            <v>44890</v>
          </cell>
          <cell r="N880">
            <v>45133</v>
          </cell>
        </row>
        <row r="881">
          <cell r="L881">
            <v>44891</v>
          </cell>
          <cell r="N881">
            <v>45134</v>
          </cell>
        </row>
        <row r="882">
          <cell r="L882">
            <v>44892</v>
          </cell>
          <cell r="N882">
            <v>45135</v>
          </cell>
        </row>
        <row r="883">
          <cell r="L883">
            <v>44893</v>
          </cell>
          <cell r="N883">
            <v>45136</v>
          </cell>
        </row>
        <row r="884">
          <cell r="L884">
            <v>44894</v>
          </cell>
          <cell r="N884">
            <v>45137</v>
          </cell>
        </row>
        <row r="885">
          <cell r="L885">
            <v>44895</v>
          </cell>
          <cell r="N885">
            <v>45138</v>
          </cell>
        </row>
        <row r="886">
          <cell r="L886">
            <v>44896</v>
          </cell>
          <cell r="N886">
            <v>45139</v>
          </cell>
        </row>
        <row r="887">
          <cell r="L887">
            <v>44897</v>
          </cell>
          <cell r="N887">
            <v>45140</v>
          </cell>
        </row>
        <row r="888">
          <cell r="L888">
            <v>44898</v>
          </cell>
          <cell r="N888">
            <v>45141</v>
          </cell>
        </row>
        <row r="889">
          <cell r="L889">
            <v>44899</v>
          </cell>
          <cell r="N889">
            <v>45142</v>
          </cell>
        </row>
        <row r="890">
          <cell r="L890">
            <v>44900</v>
          </cell>
          <cell r="N890">
            <v>45143</v>
          </cell>
        </row>
        <row r="891">
          <cell r="L891">
            <v>44901</v>
          </cell>
          <cell r="N891">
            <v>45144</v>
          </cell>
        </row>
        <row r="892">
          <cell r="L892">
            <v>44902</v>
          </cell>
          <cell r="N892">
            <v>45145</v>
          </cell>
        </row>
        <row r="893">
          <cell r="L893">
            <v>44903</v>
          </cell>
          <cell r="N893">
            <v>45146</v>
          </cell>
        </row>
        <row r="894">
          <cell r="L894">
            <v>44904</v>
          </cell>
          <cell r="N894">
            <v>45147</v>
          </cell>
        </row>
        <row r="895">
          <cell r="L895">
            <v>44905</v>
          </cell>
          <cell r="N895">
            <v>45148</v>
          </cell>
        </row>
        <row r="896">
          <cell r="L896">
            <v>44906</v>
          </cell>
          <cell r="N896">
            <v>45149</v>
          </cell>
        </row>
        <row r="897">
          <cell r="L897">
            <v>44907</v>
          </cell>
          <cell r="N897">
            <v>45150</v>
          </cell>
        </row>
        <row r="898">
          <cell r="L898">
            <v>44908</v>
          </cell>
          <cell r="N898">
            <v>45151</v>
          </cell>
        </row>
        <row r="899">
          <cell r="L899">
            <v>44909</v>
          </cell>
          <cell r="N899">
            <v>45152</v>
          </cell>
        </row>
        <row r="900">
          <cell r="L900">
            <v>44910</v>
          </cell>
          <cell r="N900">
            <v>45153</v>
          </cell>
        </row>
        <row r="901">
          <cell r="L901">
            <v>44911</v>
          </cell>
          <cell r="N901">
            <v>45154</v>
          </cell>
        </row>
        <row r="902">
          <cell r="L902">
            <v>44912</v>
          </cell>
          <cell r="N902">
            <v>45155</v>
          </cell>
        </row>
        <row r="903">
          <cell r="L903">
            <v>44913</v>
          </cell>
          <cell r="N903">
            <v>45156</v>
          </cell>
        </row>
        <row r="904">
          <cell r="L904">
            <v>44914</v>
          </cell>
          <cell r="N904">
            <v>45157</v>
          </cell>
        </row>
        <row r="905">
          <cell r="L905">
            <v>44915</v>
          </cell>
          <cell r="N905">
            <v>45158</v>
          </cell>
        </row>
        <row r="906">
          <cell r="L906">
            <v>44916</v>
          </cell>
          <cell r="N906">
            <v>45159</v>
          </cell>
        </row>
        <row r="907">
          <cell r="L907">
            <v>44917</v>
          </cell>
          <cell r="N907">
            <v>45160</v>
          </cell>
        </row>
        <row r="908">
          <cell r="L908">
            <v>44918</v>
          </cell>
          <cell r="N908">
            <v>45161</v>
          </cell>
        </row>
        <row r="909">
          <cell r="L909">
            <v>44919</v>
          </cell>
          <cell r="N909">
            <v>45162</v>
          </cell>
        </row>
        <row r="910">
          <cell r="L910">
            <v>44920</v>
          </cell>
          <cell r="N910">
            <v>45163</v>
          </cell>
        </row>
        <row r="911">
          <cell r="L911">
            <v>44921</v>
          </cell>
          <cell r="N911">
            <v>45164</v>
          </cell>
        </row>
        <row r="912">
          <cell r="L912">
            <v>44922</v>
          </cell>
          <cell r="N912">
            <v>45165</v>
          </cell>
        </row>
        <row r="913">
          <cell r="L913">
            <v>44923</v>
          </cell>
          <cell r="N913">
            <v>45166</v>
          </cell>
        </row>
        <row r="914">
          <cell r="L914">
            <v>44924</v>
          </cell>
          <cell r="N914">
            <v>45167</v>
          </cell>
        </row>
        <row r="915">
          <cell r="L915">
            <v>44925</v>
          </cell>
          <cell r="N915">
            <v>45168</v>
          </cell>
        </row>
        <row r="916">
          <cell r="L916">
            <v>44926</v>
          </cell>
          <cell r="N916">
            <v>45169</v>
          </cell>
        </row>
        <row r="917">
          <cell r="L917">
            <v>44927</v>
          </cell>
          <cell r="N917">
            <v>45170</v>
          </cell>
        </row>
        <row r="918">
          <cell r="L918">
            <v>44928</v>
          </cell>
          <cell r="N918">
            <v>45171</v>
          </cell>
        </row>
        <row r="919">
          <cell r="L919">
            <v>44929</v>
          </cell>
          <cell r="N919">
            <v>45172</v>
          </cell>
        </row>
        <row r="920">
          <cell r="L920">
            <v>44930</v>
          </cell>
          <cell r="N920">
            <v>45173</v>
          </cell>
        </row>
        <row r="921">
          <cell r="L921">
            <v>44931</v>
          </cell>
          <cell r="N921">
            <v>45174</v>
          </cell>
        </row>
        <row r="922">
          <cell r="L922">
            <v>44932</v>
          </cell>
          <cell r="N922">
            <v>45175</v>
          </cell>
        </row>
        <row r="923">
          <cell r="L923">
            <v>44933</v>
          </cell>
          <cell r="N923">
            <v>45176</v>
          </cell>
        </row>
        <row r="924">
          <cell r="L924">
            <v>44934</v>
          </cell>
          <cell r="N924">
            <v>45177</v>
          </cell>
        </row>
        <row r="925">
          <cell r="L925">
            <v>44935</v>
          </cell>
          <cell r="N925">
            <v>45178</v>
          </cell>
        </row>
        <row r="926">
          <cell r="L926">
            <v>44936</v>
          </cell>
          <cell r="N926">
            <v>45179</v>
          </cell>
        </row>
        <row r="927">
          <cell r="L927">
            <v>44937</v>
          </cell>
          <cell r="N927">
            <v>45180</v>
          </cell>
        </row>
        <row r="928">
          <cell r="L928">
            <v>44938</v>
          </cell>
          <cell r="N928">
            <v>45181</v>
          </cell>
        </row>
        <row r="929">
          <cell r="L929">
            <v>44939</v>
          </cell>
          <cell r="N929">
            <v>45182</v>
          </cell>
        </row>
        <row r="930">
          <cell r="L930">
            <v>44940</v>
          </cell>
          <cell r="N930">
            <v>45183</v>
          </cell>
        </row>
        <row r="931">
          <cell r="L931">
            <v>44941</v>
          </cell>
          <cell r="N931">
            <v>45184</v>
          </cell>
        </row>
        <row r="932">
          <cell r="L932">
            <v>44942</v>
          </cell>
          <cell r="N932">
            <v>45185</v>
          </cell>
        </row>
        <row r="933">
          <cell r="L933">
            <v>44943</v>
          </cell>
          <cell r="N933">
            <v>45186</v>
          </cell>
        </row>
        <row r="934">
          <cell r="L934">
            <v>44944</v>
          </cell>
          <cell r="N934">
            <v>45187</v>
          </cell>
        </row>
        <row r="935">
          <cell r="L935">
            <v>44945</v>
          </cell>
          <cell r="N935">
            <v>45188</v>
          </cell>
        </row>
        <row r="936">
          <cell r="L936">
            <v>44946</v>
          </cell>
          <cell r="N936">
            <v>45189</v>
          </cell>
        </row>
        <row r="937">
          <cell r="L937">
            <v>44947</v>
          </cell>
          <cell r="N937">
            <v>45190</v>
          </cell>
        </row>
        <row r="938">
          <cell r="L938">
            <v>44948</v>
          </cell>
          <cell r="N938">
            <v>45191</v>
          </cell>
        </row>
        <row r="939">
          <cell r="L939">
            <v>44949</v>
          </cell>
          <cell r="N939">
            <v>45192</v>
          </cell>
        </row>
        <row r="940">
          <cell r="L940">
            <v>44950</v>
          </cell>
          <cell r="N940">
            <v>45193</v>
          </cell>
        </row>
        <row r="941">
          <cell r="L941">
            <v>44951</v>
          </cell>
          <cell r="N941">
            <v>45194</v>
          </cell>
        </row>
        <row r="942">
          <cell r="L942">
            <v>44952</v>
          </cell>
          <cell r="N942">
            <v>45195</v>
          </cell>
        </row>
        <row r="943">
          <cell r="L943">
            <v>44953</v>
          </cell>
          <cell r="N943">
            <v>45196</v>
          </cell>
        </row>
        <row r="944">
          <cell r="L944">
            <v>44954</v>
          </cell>
          <cell r="N944">
            <v>45197</v>
          </cell>
        </row>
        <row r="945">
          <cell r="L945">
            <v>44955</v>
          </cell>
          <cell r="N945">
            <v>45198</v>
          </cell>
        </row>
        <row r="946">
          <cell r="L946">
            <v>44956</v>
          </cell>
          <cell r="N946">
            <v>45199</v>
          </cell>
        </row>
        <row r="947">
          <cell r="L947">
            <v>44957</v>
          </cell>
          <cell r="N947">
            <v>45200</v>
          </cell>
        </row>
        <row r="948">
          <cell r="L948">
            <v>44958</v>
          </cell>
          <cell r="N948">
            <v>45201</v>
          </cell>
        </row>
        <row r="949">
          <cell r="L949">
            <v>44959</v>
          </cell>
          <cell r="N949">
            <v>45202</v>
          </cell>
        </row>
        <row r="950">
          <cell r="L950">
            <v>44960</v>
          </cell>
          <cell r="N950">
            <v>45203</v>
          </cell>
        </row>
        <row r="951">
          <cell r="L951">
            <v>44961</v>
          </cell>
          <cell r="N951">
            <v>45204</v>
          </cell>
        </row>
        <row r="952">
          <cell r="L952">
            <v>44962</v>
          </cell>
          <cell r="N952">
            <v>45205</v>
          </cell>
        </row>
        <row r="953">
          <cell r="L953">
            <v>44963</v>
          </cell>
          <cell r="N953">
            <v>45206</v>
          </cell>
        </row>
        <row r="954">
          <cell r="L954">
            <v>44964</v>
          </cell>
          <cell r="N954">
            <v>45207</v>
          </cell>
        </row>
        <row r="955">
          <cell r="L955">
            <v>44965</v>
          </cell>
          <cell r="N955">
            <v>45208</v>
          </cell>
        </row>
        <row r="956">
          <cell r="L956">
            <v>44966</v>
          </cell>
          <cell r="N956">
            <v>45209</v>
          </cell>
        </row>
        <row r="957">
          <cell r="L957">
            <v>44967</v>
          </cell>
          <cell r="N957">
            <v>45210</v>
          </cell>
        </row>
        <row r="958">
          <cell r="L958">
            <v>44968</v>
          </cell>
          <cell r="N958">
            <v>45211</v>
          </cell>
        </row>
        <row r="959">
          <cell r="L959">
            <v>44969</v>
          </cell>
          <cell r="N959">
            <v>45212</v>
          </cell>
        </row>
        <row r="960">
          <cell r="L960">
            <v>44970</v>
          </cell>
          <cell r="N960">
            <v>45213</v>
          </cell>
        </row>
        <row r="961">
          <cell r="L961">
            <v>44971</v>
          </cell>
          <cell r="N961">
            <v>45214</v>
          </cell>
        </row>
        <row r="962">
          <cell r="L962">
            <v>44972</v>
          </cell>
          <cell r="N962">
            <v>45215</v>
          </cell>
        </row>
        <row r="963">
          <cell r="L963">
            <v>44973</v>
          </cell>
          <cell r="N963">
            <v>45216</v>
          </cell>
        </row>
        <row r="964">
          <cell r="L964">
            <v>44974</v>
          </cell>
          <cell r="N964">
            <v>45217</v>
          </cell>
        </row>
        <row r="965">
          <cell r="L965">
            <v>44975</v>
          </cell>
          <cell r="N965">
            <v>45218</v>
          </cell>
        </row>
        <row r="966">
          <cell r="L966">
            <v>44976</v>
          </cell>
          <cell r="N966">
            <v>45219</v>
          </cell>
        </row>
        <row r="967">
          <cell r="L967">
            <v>44977</v>
          </cell>
          <cell r="N967">
            <v>45220</v>
          </cell>
        </row>
        <row r="968">
          <cell r="L968">
            <v>44978</v>
          </cell>
          <cell r="N968">
            <v>45221</v>
          </cell>
        </row>
        <row r="969">
          <cell r="L969">
            <v>44979</v>
          </cell>
          <cell r="N969">
            <v>45222</v>
          </cell>
        </row>
        <row r="970">
          <cell r="L970">
            <v>44980</v>
          </cell>
          <cell r="N970">
            <v>45223</v>
          </cell>
        </row>
        <row r="971">
          <cell r="L971">
            <v>44981</v>
          </cell>
          <cell r="N971">
            <v>45224</v>
          </cell>
        </row>
        <row r="972">
          <cell r="L972">
            <v>44982</v>
          </cell>
          <cell r="N972">
            <v>45225</v>
          </cell>
        </row>
        <row r="973">
          <cell r="L973">
            <v>44983</v>
          </cell>
          <cell r="N973">
            <v>45226</v>
          </cell>
        </row>
        <row r="974">
          <cell r="L974">
            <v>44984</v>
          </cell>
          <cell r="N974">
            <v>45227</v>
          </cell>
        </row>
        <row r="975">
          <cell r="L975">
            <v>44985</v>
          </cell>
          <cell r="N975">
            <v>45228</v>
          </cell>
        </row>
        <row r="976">
          <cell r="L976">
            <v>44986</v>
          </cell>
          <cell r="N976">
            <v>45229</v>
          </cell>
        </row>
        <row r="977">
          <cell r="L977">
            <v>44987</v>
          </cell>
          <cell r="N977">
            <v>45230</v>
          </cell>
        </row>
        <row r="978">
          <cell r="L978">
            <v>44988</v>
          </cell>
          <cell r="N978">
            <v>45231</v>
          </cell>
        </row>
        <row r="979">
          <cell r="L979">
            <v>44989</v>
          </cell>
          <cell r="N979">
            <v>45232</v>
          </cell>
        </row>
        <row r="980">
          <cell r="L980">
            <v>44990</v>
          </cell>
          <cell r="N980">
            <v>45233</v>
          </cell>
        </row>
        <row r="981">
          <cell r="L981">
            <v>44991</v>
          </cell>
          <cell r="N981">
            <v>45234</v>
          </cell>
        </row>
        <row r="982">
          <cell r="L982">
            <v>44992</v>
          </cell>
          <cell r="N982">
            <v>45235</v>
          </cell>
        </row>
        <row r="983">
          <cell r="L983">
            <v>44993</v>
          </cell>
          <cell r="N983">
            <v>45236</v>
          </cell>
        </row>
        <row r="984">
          <cell r="L984">
            <v>44994</v>
          </cell>
          <cell r="N984">
            <v>45237</v>
          </cell>
        </row>
        <row r="985">
          <cell r="L985">
            <v>44995</v>
          </cell>
          <cell r="N985">
            <v>45238</v>
          </cell>
        </row>
        <row r="986">
          <cell r="L986">
            <v>44996</v>
          </cell>
          <cell r="N986">
            <v>45239</v>
          </cell>
        </row>
        <row r="987">
          <cell r="L987">
            <v>44997</v>
          </cell>
          <cell r="N987">
            <v>45240</v>
          </cell>
        </row>
        <row r="988">
          <cell r="L988">
            <v>44998</v>
          </cell>
          <cell r="N988">
            <v>45241</v>
          </cell>
        </row>
        <row r="989">
          <cell r="L989">
            <v>44999</v>
          </cell>
          <cell r="N989">
            <v>45242</v>
          </cell>
        </row>
        <row r="990">
          <cell r="L990">
            <v>45000</v>
          </cell>
          <cell r="N990">
            <v>45243</v>
          </cell>
        </row>
        <row r="991">
          <cell r="L991">
            <v>45001</v>
          </cell>
          <cell r="N991">
            <v>45244</v>
          </cell>
        </row>
        <row r="992">
          <cell r="L992">
            <v>45002</v>
          </cell>
          <cell r="N992">
            <v>45245</v>
          </cell>
        </row>
        <row r="993">
          <cell r="L993">
            <v>45003</v>
          </cell>
          <cell r="N993">
            <v>45246</v>
          </cell>
        </row>
        <row r="994">
          <cell r="L994">
            <v>45004</v>
          </cell>
          <cell r="N994">
            <v>45247</v>
          </cell>
        </row>
        <row r="995">
          <cell r="L995">
            <v>45005</v>
          </cell>
          <cell r="N995">
            <v>45248</v>
          </cell>
        </row>
        <row r="996">
          <cell r="L996">
            <v>45006</v>
          </cell>
          <cell r="N996">
            <v>45249</v>
          </cell>
        </row>
        <row r="997">
          <cell r="L997">
            <v>45007</v>
          </cell>
          <cell r="N997">
            <v>45250</v>
          </cell>
        </row>
        <row r="998">
          <cell r="L998">
            <v>45008</v>
          </cell>
          <cell r="N998">
            <v>45251</v>
          </cell>
        </row>
        <row r="999">
          <cell r="L999">
            <v>45009</v>
          </cell>
          <cell r="N999">
            <v>45252</v>
          </cell>
        </row>
        <row r="1000">
          <cell r="L1000">
            <v>45010</v>
          </cell>
          <cell r="N1000">
            <v>45253</v>
          </cell>
        </row>
        <row r="1001">
          <cell r="L1001">
            <v>45011</v>
          </cell>
          <cell r="N1001">
            <v>45254</v>
          </cell>
        </row>
        <row r="1002">
          <cell r="L1002">
            <v>45012</v>
          </cell>
          <cell r="N1002">
            <v>45255</v>
          </cell>
        </row>
        <row r="1003">
          <cell r="L1003">
            <v>45013</v>
          </cell>
          <cell r="N1003">
            <v>45256</v>
          </cell>
        </row>
        <row r="1004">
          <cell r="L1004">
            <v>45014</v>
          </cell>
          <cell r="N1004">
            <v>45257</v>
          </cell>
        </row>
        <row r="1005">
          <cell r="L1005">
            <v>45015</v>
          </cell>
          <cell r="N1005">
            <v>45258</v>
          </cell>
        </row>
        <row r="1006">
          <cell r="L1006">
            <v>45016</v>
          </cell>
          <cell r="N1006">
            <v>45259</v>
          </cell>
        </row>
        <row r="1007">
          <cell r="L1007">
            <v>45017</v>
          </cell>
          <cell r="N1007">
            <v>45260</v>
          </cell>
        </row>
        <row r="1008">
          <cell r="L1008">
            <v>45018</v>
          </cell>
          <cell r="N1008">
            <v>45261</v>
          </cell>
        </row>
        <row r="1009">
          <cell r="L1009">
            <v>45019</v>
          </cell>
          <cell r="N1009">
            <v>45262</v>
          </cell>
        </row>
        <row r="1010">
          <cell r="L1010">
            <v>45020</v>
          </cell>
          <cell r="N1010">
            <v>45263</v>
          </cell>
        </row>
        <row r="1011">
          <cell r="L1011">
            <v>45021</v>
          </cell>
          <cell r="N1011">
            <v>45264</v>
          </cell>
        </row>
        <row r="1012">
          <cell r="L1012">
            <v>45022</v>
          </cell>
          <cell r="N1012">
            <v>45265</v>
          </cell>
        </row>
        <row r="1013">
          <cell r="L1013">
            <v>45023</v>
          </cell>
          <cell r="N1013">
            <v>45266</v>
          </cell>
        </row>
        <row r="1014">
          <cell r="L1014">
            <v>45024</v>
          </cell>
          <cell r="N1014">
            <v>45267</v>
          </cell>
        </row>
        <row r="1015">
          <cell r="L1015">
            <v>45025</v>
          </cell>
          <cell r="N1015">
            <v>45268</v>
          </cell>
        </row>
        <row r="1016">
          <cell r="L1016">
            <v>45026</v>
          </cell>
          <cell r="N1016">
            <v>45269</v>
          </cell>
        </row>
        <row r="1017">
          <cell r="L1017">
            <v>45027</v>
          </cell>
          <cell r="N1017">
            <v>45270</v>
          </cell>
        </row>
        <row r="1018">
          <cell r="L1018">
            <v>45028</v>
          </cell>
          <cell r="N1018">
            <v>45271</v>
          </cell>
        </row>
        <row r="1019">
          <cell r="L1019">
            <v>45029</v>
          </cell>
          <cell r="N1019">
            <v>45272</v>
          </cell>
        </row>
        <row r="1020">
          <cell r="L1020">
            <v>45030</v>
          </cell>
          <cell r="N1020">
            <v>45273</v>
          </cell>
        </row>
        <row r="1021">
          <cell r="L1021">
            <v>45031</v>
          </cell>
          <cell r="N1021">
            <v>45274</v>
          </cell>
        </row>
        <row r="1022">
          <cell r="L1022">
            <v>45032</v>
          </cell>
          <cell r="N1022">
            <v>45275</v>
          </cell>
        </row>
        <row r="1023">
          <cell r="L1023">
            <v>45033</v>
          </cell>
          <cell r="N1023">
            <v>45276</v>
          </cell>
        </row>
        <row r="1024">
          <cell r="L1024">
            <v>45034</v>
          </cell>
          <cell r="N1024">
            <v>45277</v>
          </cell>
        </row>
        <row r="1025">
          <cell r="L1025">
            <v>45035</v>
          </cell>
          <cell r="N1025">
            <v>45278</v>
          </cell>
        </row>
        <row r="1026">
          <cell r="L1026">
            <v>45036</v>
          </cell>
          <cell r="N1026">
            <v>45279</v>
          </cell>
        </row>
        <row r="1027">
          <cell r="L1027">
            <v>45037</v>
          </cell>
          <cell r="N1027">
            <v>45280</v>
          </cell>
        </row>
        <row r="1028">
          <cell r="L1028">
            <v>45038</v>
          </cell>
          <cell r="N1028">
            <v>45281</v>
          </cell>
        </row>
        <row r="1029">
          <cell r="L1029">
            <v>45039</v>
          </cell>
          <cell r="N1029">
            <v>45282</v>
          </cell>
        </row>
        <row r="1030">
          <cell r="L1030">
            <v>45040</v>
          </cell>
          <cell r="N1030">
            <v>45283</v>
          </cell>
        </row>
        <row r="1031">
          <cell r="L1031">
            <v>45041</v>
          </cell>
          <cell r="N1031">
            <v>45284</v>
          </cell>
        </row>
        <row r="1032">
          <cell r="L1032">
            <v>45042</v>
          </cell>
          <cell r="N1032">
            <v>45285</v>
          </cell>
        </row>
        <row r="1033">
          <cell r="L1033">
            <v>45043</v>
          </cell>
          <cell r="N1033">
            <v>45286</v>
          </cell>
        </row>
        <row r="1034">
          <cell r="L1034">
            <v>45044</v>
          </cell>
          <cell r="N1034">
            <v>45287</v>
          </cell>
        </row>
        <row r="1035">
          <cell r="L1035">
            <v>45045</v>
          </cell>
          <cell r="N1035">
            <v>45288</v>
          </cell>
        </row>
        <row r="1036">
          <cell r="L1036">
            <v>45046</v>
          </cell>
          <cell r="N1036">
            <v>45289</v>
          </cell>
        </row>
        <row r="1037">
          <cell r="L1037">
            <v>45047</v>
          </cell>
          <cell r="N1037">
            <v>45290</v>
          </cell>
        </row>
        <row r="1038">
          <cell r="L1038">
            <v>45048</v>
          </cell>
          <cell r="N1038">
            <v>45291</v>
          </cell>
        </row>
        <row r="1039">
          <cell r="L1039">
            <v>45049</v>
          </cell>
          <cell r="N1039">
            <v>45292</v>
          </cell>
        </row>
        <row r="1040">
          <cell r="L1040">
            <v>45050</v>
          </cell>
          <cell r="N1040">
            <v>45293</v>
          </cell>
        </row>
        <row r="1041">
          <cell r="L1041">
            <v>45051</v>
          </cell>
          <cell r="N1041">
            <v>45294</v>
          </cell>
        </row>
        <row r="1042">
          <cell r="L1042">
            <v>45052</v>
          </cell>
          <cell r="N1042">
            <v>45295</v>
          </cell>
        </row>
        <row r="1043">
          <cell r="L1043">
            <v>45053</v>
          </cell>
          <cell r="N1043">
            <v>45296</v>
          </cell>
        </row>
        <row r="1044">
          <cell r="L1044">
            <v>45054</v>
          </cell>
          <cell r="N1044">
            <v>45297</v>
          </cell>
        </row>
        <row r="1045">
          <cell r="L1045">
            <v>45055</v>
          </cell>
          <cell r="N1045">
            <v>45298</v>
          </cell>
        </row>
        <row r="1046">
          <cell r="L1046">
            <v>45056</v>
          </cell>
          <cell r="N1046">
            <v>45299</v>
          </cell>
        </row>
        <row r="1047">
          <cell r="L1047">
            <v>45057</v>
          </cell>
          <cell r="N1047">
            <v>45300</v>
          </cell>
        </row>
        <row r="1048">
          <cell r="L1048">
            <v>45058</v>
          </cell>
          <cell r="N1048">
            <v>45301</v>
          </cell>
        </row>
        <row r="1049">
          <cell r="L1049">
            <v>45059</v>
          </cell>
          <cell r="N1049">
            <v>45302</v>
          </cell>
        </row>
        <row r="1050">
          <cell r="L1050">
            <v>45060</v>
          </cell>
          <cell r="N1050">
            <v>45303</v>
          </cell>
        </row>
        <row r="1051">
          <cell r="L1051">
            <v>45061</v>
          </cell>
          <cell r="N1051">
            <v>45304</v>
          </cell>
        </row>
        <row r="1052">
          <cell r="L1052">
            <v>45062</v>
          </cell>
          <cell r="N1052">
            <v>45305</v>
          </cell>
        </row>
        <row r="1053">
          <cell r="L1053">
            <v>45063</v>
          </cell>
          <cell r="N1053">
            <v>45306</v>
          </cell>
        </row>
        <row r="1054">
          <cell r="L1054">
            <v>45064</v>
          </cell>
          <cell r="N1054">
            <v>45307</v>
          </cell>
        </row>
        <row r="1055">
          <cell r="L1055">
            <v>45065</v>
          </cell>
          <cell r="N1055">
            <v>45308</v>
          </cell>
        </row>
        <row r="1056">
          <cell r="L1056">
            <v>45066</v>
          </cell>
          <cell r="N1056">
            <v>45309</v>
          </cell>
        </row>
        <row r="1057">
          <cell r="L1057">
            <v>45067</v>
          </cell>
          <cell r="N1057">
            <v>45310</v>
          </cell>
        </row>
        <row r="1058">
          <cell r="L1058">
            <v>45068</v>
          </cell>
          <cell r="N1058">
            <v>45311</v>
          </cell>
        </row>
        <row r="1059">
          <cell r="L1059">
            <v>45069</v>
          </cell>
          <cell r="N1059">
            <v>45312</v>
          </cell>
        </row>
        <row r="1060">
          <cell r="L1060">
            <v>45070</v>
          </cell>
          <cell r="N1060">
            <v>45313</v>
          </cell>
        </row>
        <row r="1061">
          <cell r="L1061">
            <v>45071</v>
          </cell>
          <cell r="N1061">
            <v>45314</v>
          </cell>
        </row>
        <row r="1062">
          <cell r="L1062">
            <v>45072</v>
          </cell>
          <cell r="N1062">
            <v>45315</v>
          </cell>
        </row>
        <row r="1063">
          <cell r="L1063">
            <v>45073</v>
          </cell>
          <cell r="N1063">
            <v>45316</v>
          </cell>
        </row>
        <row r="1064">
          <cell r="L1064">
            <v>45074</v>
          </cell>
          <cell r="N1064">
            <v>45317</v>
          </cell>
        </row>
        <row r="1065">
          <cell r="L1065">
            <v>45075</v>
          </cell>
          <cell r="N1065">
            <v>45318</v>
          </cell>
        </row>
        <row r="1066">
          <cell r="L1066">
            <v>45076</v>
          </cell>
          <cell r="N1066">
            <v>45319</v>
          </cell>
        </row>
        <row r="1067">
          <cell r="L1067">
            <v>45077</v>
          </cell>
          <cell r="N1067">
            <v>45320</v>
          </cell>
        </row>
        <row r="1068">
          <cell r="L1068">
            <v>45078</v>
          </cell>
          <cell r="N1068">
            <v>45321</v>
          </cell>
        </row>
        <row r="1069">
          <cell r="L1069">
            <v>45079</v>
          </cell>
          <cell r="N1069">
            <v>45322</v>
          </cell>
        </row>
        <row r="1070">
          <cell r="L1070">
            <v>45080</v>
          </cell>
          <cell r="N1070">
            <v>45323</v>
          </cell>
        </row>
        <row r="1071">
          <cell r="L1071">
            <v>45081</v>
          </cell>
          <cell r="N1071">
            <v>45324</v>
          </cell>
        </row>
        <row r="1072">
          <cell r="L1072">
            <v>45082</v>
          </cell>
          <cell r="N1072">
            <v>45325</v>
          </cell>
        </row>
        <row r="1073">
          <cell r="L1073">
            <v>45083</v>
          </cell>
          <cell r="N1073">
            <v>45326</v>
          </cell>
        </row>
        <row r="1074">
          <cell r="L1074">
            <v>45084</v>
          </cell>
          <cell r="N1074">
            <v>45327</v>
          </cell>
        </row>
        <row r="1075">
          <cell r="L1075">
            <v>45085</v>
          </cell>
          <cell r="N1075">
            <v>45328</v>
          </cell>
        </row>
        <row r="1076">
          <cell r="L1076">
            <v>45086</v>
          </cell>
          <cell r="N1076">
            <v>45329</v>
          </cell>
        </row>
        <row r="1077">
          <cell r="L1077">
            <v>45087</v>
          </cell>
          <cell r="N1077">
            <v>45330</v>
          </cell>
        </row>
        <row r="1078">
          <cell r="L1078">
            <v>45088</v>
          </cell>
          <cell r="N1078">
            <v>45331</v>
          </cell>
        </row>
        <row r="1079">
          <cell r="L1079">
            <v>45089</v>
          </cell>
          <cell r="N1079">
            <v>45332</v>
          </cell>
        </row>
        <row r="1080">
          <cell r="L1080">
            <v>45090</v>
          </cell>
          <cell r="N1080">
            <v>45333</v>
          </cell>
        </row>
        <row r="1081">
          <cell r="L1081">
            <v>45091</v>
          </cell>
          <cell r="N1081">
            <v>45334</v>
          </cell>
        </row>
        <row r="1082">
          <cell r="L1082">
            <v>45092</v>
          </cell>
          <cell r="N1082">
            <v>45335</v>
          </cell>
        </row>
        <row r="1083">
          <cell r="L1083">
            <v>45093</v>
          </cell>
          <cell r="N1083">
            <v>45336</v>
          </cell>
        </row>
        <row r="1084">
          <cell r="L1084">
            <v>45094</v>
          </cell>
          <cell r="N1084">
            <v>45337</v>
          </cell>
        </row>
        <row r="1085">
          <cell r="L1085">
            <v>45095</v>
          </cell>
          <cell r="N1085">
            <v>45338</v>
          </cell>
        </row>
        <row r="1086">
          <cell r="L1086">
            <v>45096</v>
          </cell>
          <cell r="N1086">
            <v>45339</v>
          </cell>
        </row>
        <row r="1087">
          <cell r="L1087">
            <v>45097</v>
          </cell>
          <cell r="N1087">
            <v>45340</v>
          </cell>
        </row>
        <row r="1088">
          <cell r="L1088">
            <v>45098</v>
          </cell>
          <cell r="N1088">
            <v>45341</v>
          </cell>
        </row>
        <row r="1089">
          <cell r="L1089">
            <v>45099</v>
          </cell>
          <cell r="N1089">
            <v>45342</v>
          </cell>
        </row>
        <row r="1090">
          <cell r="L1090">
            <v>45100</v>
          </cell>
          <cell r="N1090">
            <v>45343</v>
          </cell>
        </row>
        <row r="1091">
          <cell r="L1091">
            <v>45101</v>
          </cell>
          <cell r="N1091">
            <v>45344</v>
          </cell>
        </row>
        <row r="1092">
          <cell r="L1092">
            <v>45102</v>
          </cell>
          <cell r="N1092">
            <v>45345</v>
          </cell>
        </row>
        <row r="1093">
          <cell r="L1093">
            <v>45103</v>
          </cell>
          <cell r="N1093">
            <v>45346</v>
          </cell>
        </row>
        <row r="1094">
          <cell r="L1094">
            <v>45104</v>
          </cell>
          <cell r="N1094">
            <v>45347</v>
          </cell>
        </row>
        <row r="1095">
          <cell r="L1095">
            <v>45105</v>
          </cell>
          <cell r="N1095">
            <v>45348</v>
          </cell>
        </row>
        <row r="1096">
          <cell r="L1096">
            <v>45106</v>
          </cell>
          <cell r="N1096">
            <v>45349</v>
          </cell>
        </row>
        <row r="1097">
          <cell r="L1097">
            <v>45107</v>
          </cell>
          <cell r="N1097">
            <v>45350</v>
          </cell>
        </row>
        <row r="1098">
          <cell r="L1098">
            <v>45108</v>
          </cell>
          <cell r="N1098">
            <v>45351</v>
          </cell>
        </row>
        <row r="1099">
          <cell r="L1099">
            <v>45109</v>
          </cell>
          <cell r="N1099">
            <v>45352</v>
          </cell>
        </row>
        <row r="1100">
          <cell r="L1100">
            <v>45110</v>
          </cell>
          <cell r="N1100">
            <v>45353</v>
          </cell>
        </row>
        <row r="1101">
          <cell r="L1101">
            <v>45111</v>
          </cell>
          <cell r="N1101">
            <v>45354</v>
          </cell>
        </row>
        <row r="1102">
          <cell r="L1102">
            <v>45112</v>
          </cell>
          <cell r="N1102">
            <v>45355</v>
          </cell>
        </row>
        <row r="1103">
          <cell r="L1103">
            <v>45113</v>
          </cell>
          <cell r="N1103">
            <v>45356</v>
          </cell>
        </row>
        <row r="1104">
          <cell r="L1104">
            <v>45114</v>
          </cell>
          <cell r="N1104">
            <v>45357</v>
          </cell>
        </row>
        <row r="1105">
          <cell r="L1105">
            <v>45115</v>
          </cell>
          <cell r="N1105">
            <v>45358</v>
          </cell>
        </row>
        <row r="1106">
          <cell r="L1106">
            <v>45116</v>
          </cell>
          <cell r="N1106">
            <v>45359</v>
          </cell>
        </row>
        <row r="1107">
          <cell r="L1107">
            <v>45117</v>
          </cell>
          <cell r="N1107">
            <v>45360</v>
          </cell>
        </row>
        <row r="1108">
          <cell r="L1108">
            <v>45118</v>
          </cell>
          <cell r="N1108">
            <v>45361</v>
          </cell>
        </row>
        <row r="1109">
          <cell r="L1109">
            <v>45119</v>
          </cell>
          <cell r="N1109">
            <v>45362</v>
          </cell>
        </row>
        <row r="1110">
          <cell r="L1110">
            <v>45120</v>
          </cell>
          <cell r="N1110">
            <v>45363</v>
          </cell>
        </row>
        <row r="1111">
          <cell r="L1111">
            <v>45121</v>
          </cell>
          <cell r="N1111">
            <v>45364</v>
          </cell>
        </row>
        <row r="1112">
          <cell r="L1112">
            <v>45122</v>
          </cell>
          <cell r="N1112">
            <v>45365</v>
          </cell>
        </row>
        <row r="1113">
          <cell r="L1113">
            <v>45123</v>
          </cell>
          <cell r="N1113">
            <v>45366</v>
          </cell>
        </row>
        <row r="1114">
          <cell r="L1114">
            <v>45124</v>
          </cell>
          <cell r="N1114">
            <v>45367</v>
          </cell>
        </row>
        <row r="1115">
          <cell r="L1115">
            <v>45125</v>
          </cell>
          <cell r="N1115">
            <v>45368</v>
          </cell>
        </row>
        <row r="1116">
          <cell r="L1116">
            <v>45126</v>
          </cell>
          <cell r="N1116">
            <v>45369</v>
          </cell>
        </row>
        <row r="1117">
          <cell r="L1117">
            <v>45127</v>
          </cell>
          <cell r="N1117">
            <v>45370</v>
          </cell>
        </row>
        <row r="1118">
          <cell r="L1118">
            <v>45128</v>
          </cell>
          <cell r="N1118">
            <v>45371</v>
          </cell>
        </row>
        <row r="1119">
          <cell r="L1119">
            <v>45129</v>
          </cell>
          <cell r="N1119">
            <v>45372</v>
          </cell>
        </row>
        <row r="1120">
          <cell r="L1120">
            <v>45130</v>
          </cell>
          <cell r="N1120">
            <v>45373</v>
          </cell>
        </row>
        <row r="1121">
          <cell r="L1121">
            <v>45131</v>
          </cell>
          <cell r="N1121">
            <v>45374</v>
          </cell>
        </row>
        <row r="1122">
          <cell r="L1122">
            <v>45132</v>
          </cell>
          <cell r="N1122">
            <v>45375</v>
          </cell>
        </row>
        <row r="1123">
          <cell r="L1123">
            <v>45133</v>
          </cell>
          <cell r="N1123">
            <v>45376</v>
          </cell>
        </row>
        <row r="1124">
          <cell r="L1124">
            <v>45134</v>
          </cell>
          <cell r="N1124">
            <v>45377</v>
          </cell>
        </row>
        <row r="1125">
          <cell r="L1125">
            <v>45135</v>
          </cell>
          <cell r="N1125">
            <v>45378</v>
          </cell>
        </row>
        <row r="1126">
          <cell r="L1126">
            <v>45136</v>
          </cell>
          <cell r="N1126">
            <v>45379</v>
          </cell>
        </row>
        <row r="1127">
          <cell r="L1127">
            <v>45137</v>
          </cell>
          <cell r="N1127">
            <v>45380</v>
          </cell>
        </row>
        <row r="1128">
          <cell r="L1128">
            <v>45138</v>
          </cell>
          <cell r="N1128">
            <v>45381</v>
          </cell>
        </row>
        <row r="1129">
          <cell r="L1129">
            <v>45139</v>
          </cell>
          <cell r="N1129">
            <v>45382</v>
          </cell>
        </row>
        <row r="1130">
          <cell r="L1130">
            <v>45140</v>
          </cell>
          <cell r="N1130">
            <v>45383</v>
          </cell>
        </row>
        <row r="1131">
          <cell r="L1131">
            <v>45141</v>
          </cell>
          <cell r="N1131">
            <v>45384</v>
          </cell>
        </row>
        <row r="1132">
          <cell r="L1132">
            <v>45142</v>
          </cell>
          <cell r="N1132">
            <v>45385</v>
          </cell>
        </row>
        <row r="1133">
          <cell r="L1133">
            <v>45143</v>
          </cell>
          <cell r="N1133">
            <v>45386</v>
          </cell>
        </row>
        <row r="1134">
          <cell r="L1134">
            <v>45144</v>
          </cell>
          <cell r="N1134">
            <v>45387</v>
          </cell>
        </row>
        <row r="1135">
          <cell r="L1135">
            <v>45145</v>
          </cell>
          <cell r="N1135">
            <v>45388</v>
          </cell>
        </row>
        <row r="1136">
          <cell r="L1136">
            <v>45146</v>
          </cell>
          <cell r="N1136">
            <v>45389</v>
          </cell>
        </row>
        <row r="1137">
          <cell r="L1137">
            <v>45147</v>
          </cell>
          <cell r="N1137">
            <v>45390</v>
          </cell>
        </row>
        <row r="1138">
          <cell r="L1138">
            <v>45148</v>
          </cell>
          <cell r="N1138">
            <v>45391</v>
          </cell>
        </row>
        <row r="1139">
          <cell r="L1139">
            <v>45149</v>
          </cell>
          <cell r="N1139">
            <v>45392</v>
          </cell>
        </row>
        <row r="1140">
          <cell r="L1140">
            <v>45150</v>
          </cell>
          <cell r="N1140">
            <v>45393</v>
          </cell>
        </row>
        <row r="1141">
          <cell r="L1141">
            <v>45151</v>
          </cell>
          <cell r="N1141">
            <v>45394</v>
          </cell>
        </row>
        <row r="1142">
          <cell r="L1142">
            <v>45152</v>
          </cell>
          <cell r="N1142">
            <v>45395</v>
          </cell>
        </row>
        <row r="1143">
          <cell r="L1143">
            <v>45153</v>
          </cell>
          <cell r="N1143">
            <v>45396</v>
          </cell>
        </row>
        <row r="1144">
          <cell r="L1144">
            <v>45154</v>
          </cell>
          <cell r="N1144">
            <v>45397</v>
          </cell>
        </row>
        <row r="1145">
          <cell r="L1145">
            <v>45155</v>
          </cell>
          <cell r="N1145">
            <v>45398</v>
          </cell>
        </row>
        <row r="1146">
          <cell r="L1146">
            <v>45156</v>
          </cell>
          <cell r="N1146">
            <v>45399</v>
          </cell>
        </row>
        <row r="1147">
          <cell r="L1147">
            <v>45157</v>
          </cell>
          <cell r="N1147">
            <v>45400</v>
          </cell>
        </row>
        <row r="1148">
          <cell r="L1148">
            <v>45158</v>
          </cell>
          <cell r="N1148">
            <v>45401</v>
          </cell>
        </row>
        <row r="1149">
          <cell r="L1149">
            <v>45159</v>
          </cell>
          <cell r="N1149">
            <v>45402</v>
          </cell>
        </row>
        <row r="1150">
          <cell r="L1150">
            <v>45160</v>
          </cell>
          <cell r="N1150">
            <v>45403</v>
          </cell>
        </row>
        <row r="1151">
          <cell r="L1151">
            <v>45161</v>
          </cell>
          <cell r="N1151">
            <v>45404</v>
          </cell>
        </row>
        <row r="1152">
          <cell r="L1152">
            <v>45162</v>
          </cell>
          <cell r="N1152">
            <v>45405</v>
          </cell>
        </row>
        <row r="1153">
          <cell r="L1153">
            <v>45163</v>
          </cell>
          <cell r="N1153">
            <v>45406</v>
          </cell>
        </row>
        <row r="1154">
          <cell r="L1154">
            <v>45164</v>
          </cell>
          <cell r="N1154">
            <v>45407</v>
          </cell>
        </row>
        <row r="1155">
          <cell r="L1155">
            <v>45165</v>
          </cell>
          <cell r="N1155">
            <v>45408</v>
          </cell>
        </row>
        <row r="1156">
          <cell r="L1156">
            <v>45166</v>
          </cell>
          <cell r="N1156">
            <v>45409</v>
          </cell>
        </row>
        <row r="1157">
          <cell r="L1157">
            <v>45167</v>
          </cell>
          <cell r="N1157">
            <v>45410</v>
          </cell>
        </row>
        <row r="1158">
          <cell r="L1158">
            <v>45168</v>
          </cell>
          <cell r="N1158">
            <v>45411</v>
          </cell>
        </row>
        <row r="1159">
          <cell r="L1159">
            <v>45169</v>
          </cell>
          <cell r="N1159">
            <v>45412</v>
          </cell>
        </row>
        <row r="1160">
          <cell r="L1160">
            <v>45170</v>
          </cell>
          <cell r="N1160">
            <v>45413</v>
          </cell>
        </row>
        <row r="1161">
          <cell r="L1161">
            <v>45171</v>
          </cell>
          <cell r="N1161">
            <v>45414</v>
          </cell>
        </row>
        <row r="1162">
          <cell r="L1162">
            <v>45172</v>
          </cell>
          <cell r="N1162">
            <v>45415</v>
          </cell>
        </row>
        <row r="1163">
          <cell r="L1163">
            <v>45173</v>
          </cell>
          <cell r="N1163">
            <v>45416</v>
          </cell>
        </row>
        <row r="1164">
          <cell r="L1164">
            <v>45174</v>
          </cell>
          <cell r="N1164">
            <v>45417</v>
          </cell>
        </row>
        <row r="1165">
          <cell r="L1165">
            <v>45175</v>
          </cell>
          <cell r="N1165">
            <v>45418</v>
          </cell>
        </row>
        <row r="1166">
          <cell r="L1166">
            <v>45176</v>
          </cell>
          <cell r="N1166">
            <v>45419</v>
          </cell>
        </row>
        <row r="1167">
          <cell r="L1167">
            <v>45177</v>
          </cell>
          <cell r="N1167">
            <v>45420</v>
          </cell>
        </row>
        <row r="1168">
          <cell r="L1168">
            <v>45178</v>
          </cell>
          <cell r="N1168">
            <v>45421</v>
          </cell>
        </row>
        <row r="1169">
          <cell r="L1169">
            <v>45179</v>
          </cell>
          <cell r="N1169">
            <v>45422</v>
          </cell>
        </row>
        <row r="1170">
          <cell r="L1170">
            <v>45180</v>
          </cell>
          <cell r="N1170">
            <v>45423</v>
          </cell>
        </row>
        <row r="1171">
          <cell r="L1171">
            <v>45181</v>
          </cell>
          <cell r="N1171">
            <v>45424</v>
          </cell>
        </row>
        <row r="1172">
          <cell r="L1172">
            <v>45182</v>
          </cell>
          <cell r="N1172">
            <v>45425</v>
          </cell>
        </row>
        <row r="1173">
          <cell r="L1173">
            <v>45183</v>
          </cell>
          <cell r="N1173">
            <v>45426</v>
          </cell>
        </row>
        <row r="1174">
          <cell r="L1174">
            <v>45184</v>
          </cell>
          <cell r="N1174">
            <v>45427</v>
          </cell>
        </row>
        <row r="1175">
          <cell r="L1175">
            <v>45185</v>
          </cell>
          <cell r="N1175">
            <v>45428</v>
          </cell>
        </row>
        <row r="1176">
          <cell r="L1176">
            <v>45186</v>
          </cell>
          <cell r="N1176">
            <v>45429</v>
          </cell>
        </row>
        <row r="1177">
          <cell r="L1177">
            <v>45187</v>
          </cell>
          <cell r="N1177">
            <v>45430</v>
          </cell>
        </row>
        <row r="1178">
          <cell r="L1178">
            <v>45188</v>
          </cell>
          <cell r="N1178">
            <v>45431</v>
          </cell>
        </row>
        <row r="1179">
          <cell r="L1179">
            <v>45189</v>
          </cell>
          <cell r="N1179">
            <v>45432</v>
          </cell>
        </row>
        <row r="1180">
          <cell r="L1180">
            <v>45190</v>
          </cell>
          <cell r="N1180">
            <v>45433</v>
          </cell>
        </row>
        <row r="1181">
          <cell r="L1181">
            <v>45191</v>
          </cell>
          <cell r="N1181">
            <v>45434</v>
          </cell>
        </row>
        <row r="1182">
          <cell r="L1182">
            <v>45192</v>
          </cell>
          <cell r="N1182">
            <v>45435</v>
          </cell>
        </row>
        <row r="1183">
          <cell r="L1183">
            <v>45193</v>
          </cell>
          <cell r="N1183">
            <v>45436</v>
          </cell>
        </row>
        <row r="1184">
          <cell r="L1184">
            <v>45194</v>
          </cell>
          <cell r="N1184">
            <v>45437</v>
          </cell>
        </row>
        <row r="1185">
          <cell r="L1185">
            <v>45195</v>
          </cell>
          <cell r="N1185">
            <v>45438</v>
          </cell>
        </row>
        <row r="1186">
          <cell r="L1186">
            <v>45196</v>
          </cell>
          <cell r="N1186">
            <v>45439</v>
          </cell>
        </row>
        <row r="1187">
          <cell r="L1187">
            <v>45197</v>
          </cell>
          <cell r="N1187">
            <v>45440</v>
          </cell>
        </row>
        <row r="1188">
          <cell r="L1188">
            <v>45198</v>
          </cell>
          <cell r="N1188">
            <v>45441</v>
          </cell>
        </row>
        <row r="1189">
          <cell r="L1189">
            <v>45199</v>
          </cell>
          <cell r="N1189">
            <v>45442</v>
          </cell>
        </row>
        <row r="1190">
          <cell r="L1190">
            <v>45200</v>
          </cell>
          <cell r="N1190">
            <v>45443</v>
          </cell>
        </row>
        <row r="1191">
          <cell r="L1191">
            <v>45201</v>
          </cell>
          <cell r="N1191">
            <v>45444</v>
          </cell>
        </row>
        <row r="1192">
          <cell r="L1192">
            <v>45202</v>
          </cell>
          <cell r="N1192">
            <v>45445</v>
          </cell>
        </row>
        <row r="1193">
          <cell r="L1193">
            <v>45203</v>
          </cell>
          <cell r="N1193">
            <v>45446</v>
          </cell>
        </row>
        <row r="1194">
          <cell r="L1194">
            <v>45204</v>
          </cell>
          <cell r="N1194">
            <v>45447</v>
          </cell>
        </row>
        <row r="1195">
          <cell r="L1195">
            <v>45205</v>
          </cell>
          <cell r="N1195">
            <v>45448</v>
          </cell>
        </row>
        <row r="1196">
          <cell r="L1196">
            <v>45206</v>
          </cell>
          <cell r="N1196">
            <v>45449</v>
          </cell>
        </row>
        <row r="1197">
          <cell r="L1197">
            <v>45207</v>
          </cell>
          <cell r="N1197">
            <v>45450</v>
          </cell>
        </row>
        <row r="1198">
          <cell r="L1198">
            <v>45208</v>
          </cell>
          <cell r="N1198">
            <v>45451</v>
          </cell>
        </row>
        <row r="1199">
          <cell r="L1199">
            <v>45209</v>
          </cell>
          <cell r="N1199">
            <v>45452</v>
          </cell>
        </row>
        <row r="1200">
          <cell r="L1200">
            <v>45210</v>
          </cell>
          <cell r="N1200">
            <v>45453</v>
          </cell>
        </row>
        <row r="1201">
          <cell r="L1201">
            <v>45211</v>
          </cell>
          <cell r="N1201">
            <v>45454</v>
          </cell>
        </row>
        <row r="1202">
          <cell r="L1202">
            <v>45212</v>
          </cell>
          <cell r="N1202">
            <v>45455</v>
          </cell>
        </row>
        <row r="1203">
          <cell r="L1203">
            <v>45213</v>
          </cell>
          <cell r="N1203">
            <v>45456</v>
          </cell>
        </row>
        <row r="1204">
          <cell r="L1204">
            <v>45214</v>
          </cell>
          <cell r="N1204">
            <v>45457</v>
          </cell>
        </row>
        <row r="1205">
          <cell r="L1205">
            <v>45215</v>
          </cell>
          <cell r="N1205">
            <v>45458</v>
          </cell>
        </row>
        <row r="1206">
          <cell r="L1206">
            <v>45216</v>
          </cell>
          <cell r="N1206">
            <v>45459</v>
          </cell>
        </row>
        <row r="1207">
          <cell r="L1207">
            <v>45217</v>
          </cell>
          <cell r="N1207">
            <v>45460</v>
          </cell>
        </row>
        <row r="1208">
          <cell r="L1208">
            <v>45218</v>
          </cell>
          <cell r="N1208">
            <v>45461</v>
          </cell>
        </row>
        <row r="1209">
          <cell r="L1209">
            <v>45219</v>
          </cell>
          <cell r="N1209">
            <v>45462</v>
          </cell>
        </row>
        <row r="1210">
          <cell r="L1210">
            <v>45220</v>
          </cell>
          <cell r="N1210">
            <v>45463</v>
          </cell>
        </row>
        <row r="1211">
          <cell r="L1211">
            <v>45221</v>
          </cell>
          <cell r="N1211">
            <v>45464</v>
          </cell>
        </row>
        <row r="1212">
          <cell r="L1212">
            <v>45222</v>
          </cell>
          <cell r="N1212">
            <v>45465</v>
          </cell>
        </row>
        <row r="1213">
          <cell r="L1213">
            <v>45223</v>
          </cell>
          <cell r="N1213">
            <v>45466</v>
          </cell>
        </row>
        <row r="1214">
          <cell r="L1214">
            <v>45224</v>
          </cell>
          <cell r="N1214">
            <v>45467</v>
          </cell>
        </row>
        <row r="1215">
          <cell r="L1215">
            <v>45225</v>
          </cell>
          <cell r="N1215">
            <v>45468</v>
          </cell>
        </row>
        <row r="1216">
          <cell r="L1216">
            <v>45226</v>
          </cell>
          <cell r="N1216">
            <v>45469</v>
          </cell>
        </row>
        <row r="1217">
          <cell r="L1217">
            <v>45227</v>
          </cell>
          <cell r="N1217">
            <v>45470</v>
          </cell>
        </row>
        <row r="1218">
          <cell r="L1218">
            <v>45228</v>
          </cell>
          <cell r="N1218">
            <v>45471</v>
          </cell>
        </row>
        <row r="1219">
          <cell r="L1219">
            <v>45229</v>
          </cell>
          <cell r="N1219">
            <v>45472</v>
          </cell>
        </row>
        <row r="1220">
          <cell r="L1220">
            <v>45230</v>
          </cell>
          <cell r="N1220">
            <v>45473</v>
          </cell>
        </row>
        <row r="1221">
          <cell r="L1221">
            <v>45231</v>
          </cell>
          <cell r="N1221">
            <v>45474</v>
          </cell>
        </row>
        <row r="1222">
          <cell r="L1222">
            <v>45232</v>
          </cell>
          <cell r="N1222">
            <v>45475</v>
          </cell>
        </row>
        <row r="1223">
          <cell r="L1223">
            <v>45233</v>
          </cell>
          <cell r="N1223">
            <v>45476</v>
          </cell>
        </row>
        <row r="1224">
          <cell r="L1224">
            <v>45234</v>
          </cell>
          <cell r="N1224">
            <v>45477</v>
          </cell>
        </row>
        <row r="1225">
          <cell r="L1225">
            <v>45235</v>
          </cell>
          <cell r="N1225">
            <v>45478</v>
          </cell>
        </row>
        <row r="1226">
          <cell r="L1226">
            <v>45236</v>
          </cell>
          <cell r="N1226">
            <v>45479</v>
          </cell>
        </row>
        <row r="1227">
          <cell r="L1227">
            <v>45237</v>
          </cell>
          <cell r="N1227">
            <v>45480</v>
          </cell>
        </row>
        <row r="1228">
          <cell r="L1228">
            <v>45238</v>
          </cell>
          <cell r="N1228">
            <v>45481</v>
          </cell>
        </row>
        <row r="1229">
          <cell r="L1229">
            <v>45239</v>
          </cell>
          <cell r="N1229">
            <v>45482</v>
          </cell>
        </row>
        <row r="1230">
          <cell r="L1230">
            <v>45240</v>
          </cell>
          <cell r="N1230">
            <v>45483</v>
          </cell>
        </row>
        <row r="1231">
          <cell r="L1231">
            <v>45241</v>
          </cell>
          <cell r="N1231">
            <v>45484</v>
          </cell>
        </row>
        <row r="1232">
          <cell r="L1232">
            <v>45242</v>
          </cell>
          <cell r="N1232">
            <v>45485</v>
          </cell>
        </row>
        <row r="1233">
          <cell r="L1233">
            <v>45243</v>
          </cell>
          <cell r="N1233">
            <v>45486</v>
          </cell>
        </row>
        <row r="1234">
          <cell r="L1234">
            <v>45244</v>
          </cell>
          <cell r="N1234">
            <v>45487</v>
          </cell>
        </row>
        <row r="1235">
          <cell r="L1235">
            <v>45245</v>
          </cell>
          <cell r="N1235">
            <v>45488</v>
          </cell>
        </row>
        <row r="1236">
          <cell r="L1236">
            <v>45246</v>
          </cell>
          <cell r="N1236">
            <v>45489</v>
          </cell>
        </row>
        <row r="1237">
          <cell r="L1237">
            <v>45247</v>
          </cell>
          <cell r="N1237">
            <v>45490</v>
          </cell>
        </row>
        <row r="1238">
          <cell r="L1238">
            <v>45248</v>
          </cell>
          <cell r="N1238">
            <v>45491</v>
          </cell>
        </row>
        <row r="1239">
          <cell r="L1239">
            <v>45249</v>
          </cell>
          <cell r="N1239">
            <v>45492</v>
          </cell>
        </row>
        <row r="1240">
          <cell r="L1240">
            <v>45250</v>
          </cell>
          <cell r="N1240">
            <v>45493</v>
          </cell>
        </row>
        <row r="1241">
          <cell r="L1241">
            <v>45251</v>
          </cell>
          <cell r="N1241">
            <v>45494</v>
          </cell>
        </row>
        <row r="1242">
          <cell r="L1242">
            <v>45252</v>
          </cell>
          <cell r="N1242">
            <v>45495</v>
          </cell>
        </row>
        <row r="1243">
          <cell r="L1243">
            <v>45253</v>
          </cell>
          <cell r="N1243">
            <v>45496</v>
          </cell>
        </row>
        <row r="1244">
          <cell r="L1244">
            <v>45254</v>
          </cell>
          <cell r="N1244">
            <v>45497</v>
          </cell>
        </row>
        <row r="1245">
          <cell r="L1245">
            <v>45255</v>
          </cell>
          <cell r="N1245">
            <v>45498</v>
          </cell>
        </row>
        <row r="1246">
          <cell r="L1246">
            <v>45256</v>
          </cell>
          <cell r="N1246">
            <v>45499</v>
          </cell>
        </row>
        <row r="1247">
          <cell r="L1247">
            <v>45257</v>
          </cell>
          <cell r="N1247">
            <v>45500</v>
          </cell>
        </row>
        <row r="1248">
          <cell r="L1248">
            <v>45258</v>
          </cell>
          <cell r="N1248">
            <v>45501</v>
          </cell>
        </row>
        <row r="1249">
          <cell r="L1249">
            <v>45259</v>
          </cell>
          <cell r="N1249">
            <v>45502</v>
          </cell>
        </row>
        <row r="1250">
          <cell r="L1250">
            <v>45260</v>
          </cell>
          <cell r="N1250">
            <v>45503</v>
          </cell>
        </row>
        <row r="1251">
          <cell r="L1251">
            <v>45261</v>
          </cell>
          <cell r="N1251">
            <v>45504</v>
          </cell>
        </row>
        <row r="1252">
          <cell r="L1252">
            <v>45262</v>
          </cell>
          <cell r="N1252">
            <v>45505</v>
          </cell>
        </row>
        <row r="1253">
          <cell r="L1253">
            <v>45263</v>
          </cell>
          <cell r="N1253">
            <v>45506</v>
          </cell>
        </row>
        <row r="1254">
          <cell r="L1254">
            <v>45264</v>
          </cell>
          <cell r="N1254">
            <v>45507</v>
          </cell>
        </row>
        <row r="1255">
          <cell r="L1255">
            <v>45265</v>
          </cell>
          <cell r="N1255">
            <v>45508</v>
          </cell>
        </row>
        <row r="1256">
          <cell r="L1256">
            <v>45266</v>
          </cell>
          <cell r="N1256">
            <v>45509</v>
          </cell>
        </row>
        <row r="1257">
          <cell r="L1257">
            <v>45267</v>
          </cell>
          <cell r="N1257">
            <v>45510</v>
          </cell>
        </row>
        <row r="1258">
          <cell r="L1258">
            <v>45268</v>
          </cell>
          <cell r="N1258">
            <v>45511</v>
          </cell>
        </row>
        <row r="1259">
          <cell r="L1259">
            <v>45269</v>
          </cell>
          <cell r="N1259">
            <v>45512</v>
          </cell>
        </row>
        <row r="1260">
          <cell r="L1260">
            <v>45270</v>
          </cell>
          <cell r="N1260">
            <v>45513</v>
          </cell>
        </row>
        <row r="1261">
          <cell r="L1261">
            <v>45271</v>
          </cell>
          <cell r="N1261">
            <v>45514</v>
          </cell>
        </row>
        <row r="1262">
          <cell r="L1262">
            <v>45272</v>
          </cell>
          <cell r="N1262">
            <v>45515</v>
          </cell>
        </row>
        <row r="1263">
          <cell r="L1263">
            <v>45273</v>
          </cell>
          <cell r="N1263">
            <v>45516</v>
          </cell>
        </row>
        <row r="1264">
          <cell r="L1264">
            <v>45274</v>
          </cell>
          <cell r="N1264">
            <v>45517</v>
          </cell>
        </row>
        <row r="1265">
          <cell r="L1265">
            <v>45275</v>
          </cell>
          <cell r="N1265">
            <v>45518</v>
          </cell>
        </row>
        <row r="1266">
          <cell r="L1266">
            <v>45276</v>
          </cell>
          <cell r="N1266">
            <v>45519</v>
          </cell>
        </row>
        <row r="1267">
          <cell r="L1267">
            <v>45277</v>
          </cell>
          <cell r="N1267">
            <v>45520</v>
          </cell>
        </row>
        <row r="1268">
          <cell r="L1268">
            <v>45278</v>
          </cell>
          <cell r="N1268">
            <v>45521</v>
          </cell>
        </row>
        <row r="1269">
          <cell r="L1269">
            <v>45279</v>
          </cell>
          <cell r="N1269">
            <v>45522</v>
          </cell>
        </row>
        <row r="1270">
          <cell r="L1270">
            <v>45280</v>
          </cell>
          <cell r="N1270">
            <v>45523</v>
          </cell>
        </row>
        <row r="1271">
          <cell r="L1271">
            <v>45281</v>
          </cell>
          <cell r="N1271">
            <v>45524</v>
          </cell>
        </row>
        <row r="1272">
          <cell r="L1272">
            <v>45282</v>
          </cell>
          <cell r="N1272">
            <v>45525</v>
          </cell>
        </row>
        <row r="1273">
          <cell r="L1273">
            <v>45283</v>
          </cell>
          <cell r="N1273">
            <v>45526</v>
          </cell>
        </row>
        <row r="1274">
          <cell r="L1274">
            <v>45284</v>
          </cell>
          <cell r="N1274">
            <v>45527</v>
          </cell>
        </row>
        <row r="1275">
          <cell r="L1275">
            <v>45285</v>
          </cell>
          <cell r="N1275">
            <v>45528</v>
          </cell>
        </row>
        <row r="1276">
          <cell r="L1276">
            <v>45286</v>
          </cell>
          <cell r="N1276">
            <v>45529</v>
          </cell>
        </row>
        <row r="1277">
          <cell r="L1277">
            <v>45287</v>
          </cell>
          <cell r="N1277">
            <v>45530</v>
          </cell>
        </row>
        <row r="1278">
          <cell r="L1278">
            <v>45288</v>
          </cell>
          <cell r="N1278">
            <v>45531</v>
          </cell>
        </row>
        <row r="1279">
          <cell r="L1279">
            <v>45289</v>
          </cell>
          <cell r="N1279">
            <v>45532</v>
          </cell>
        </row>
        <row r="1280">
          <cell r="L1280">
            <v>45290</v>
          </cell>
          <cell r="N1280">
            <v>45533</v>
          </cell>
        </row>
        <row r="1281">
          <cell r="L1281">
            <v>45291</v>
          </cell>
          <cell r="N1281">
            <v>45534</v>
          </cell>
        </row>
        <row r="1282">
          <cell r="L1282">
            <v>45292</v>
          </cell>
          <cell r="N1282">
            <v>45535</v>
          </cell>
        </row>
        <row r="1283">
          <cell r="L1283">
            <v>45293</v>
          </cell>
          <cell r="N1283">
            <v>45536</v>
          </cell>
        </row>
        <row r="1284">
          <cell r="L1284">
            <v>45294</v>
          </cell>
          <cell r="N1284">
            <v>45537</v>
          </cell>
        </row>
        <row r="1285">
          <cell r="L1285">
            <v>45295</v>
          </cell>
          <cell r="N1285">
            <v>45538</v>
          </cell>
        </row>
        <row r="1286">
          <cell r="L1286">
            <v>45296</v>
          </cell>
          <cell r="N1286">
            <v>45539</v>
          </cell>
        </row>
        <row r="1287">
          <cell r="L1287">
            <v>45297</v>
          </cell>
          <cell r="N1287">
            <v>45540</v>
          </cell>
        </row>
        <row r="1288">
          <cell r="L1288">
            <v>45298</v>
          </cell>
          <cell r="N1288">
            <v>45541</v>
          </cell>
        </row>
        <row r="1289">
          <cell r="L1289">
            <v>45299</v>
          </cell>
          <cell r="N1289">
            <v>45542</v>
          </cell>
        </row>
        <row r="1290">
          <cell r="L1290">
            <v>45300</v>
          </cell>
          <cell r="N1290">
            <v>45543</v>
          </cell>
        </row>
        <row r="1291">
          <cell r="L1291">
            <v>45301</v>
          </cell>
          <cell r="N1291">
            <v>45544</v>
          </cell>
        </row>
        <row r="1292">
          <cell r="L1292">
            <v>45302</v>
          </cell>
          <cell r="N1292">
            <v>45545</v>
          </cell>
        </row>
        <row r="1293">
          <cell r="L1293">
            <v>45303</v>
          </cell>
          <cell r="N1293">
            <v>45546</v>
          </cell>
        </row>
        <row r="1294">
          <cell r="L1294">
            <v>45304</v>
          </cell>
          <cell r="N1294">
            <v>45547</v>
          </cell>
        </row>
        <row r="1295">
          <cell r="L1295">
            <v>45305</v>
          </cell>
          <cell r="N1295">
            <v>45548</v>
          </cell>
        </row>
        <row r="1296">
          <cell r="L1296">
            <v>45306</v>
          </cell>
          <cell r="N1296">
            <v>45549</v>
          </cell>
        </row>
        <row r="1297">
          <cell r="L1297">
            <v>45307</v>
          </cell>
          <cell r="N1297">
            <v>45550</v>
          </cell>
        </row>
        <row r="1298">
          <cell r="L1298">
            <v>45308</v>
          </cell>
          <cell r="N1298">
            <v>45551</v>
          </cell>
        </row>
        <row r="1299">
          <cell r="L1299">
            <v>45309</v>
          </cell>
          <cell r="N1299">
            <v>45552</v>
          </cell>
        </row>
        <row r="1300">
          <cell r="L1300">
            <v>45310</v>
          </cell>
          <cell r="N1300">
            <v>45553</v>
          </cell>
        </row>
        <row r="1301">
          <cell r="L1301">
            <v>45311</v>
          </cell>
          <cell r="N1301">
            <v>45554</v>
          </cell>
        </row>
        <row r="1302">
          <cell r="L1302">
            <v>45312</v>
          </cell>
          <cell r="N1302">
            <v>45555</v>
          </cell>
        </row>
        <row r="1303">
          <cell r="L1303">
            <v>45313</v>
          </cell>
          <cell r="N1303">
            <v>45556</v>
          </cell>
        </row>
        <row r="1304">
          <cell r="L1304">
            <v>45314</v>
          </cell>
          <cell r="N1304">
            <v>45557</v>
          </cell>
        </row>
        <row r="1305">
          <cell r="L1305">
            <v>45315</v>
          </cell>
          <cell r="N1305">
            <v>45558</v>
          </cell>
        </row>
        <row r="1306">
          <cell r="L1306">
            <v>45316</v>
          </cell>
          <cell r="N1306">
            <v>45559</v>
          </cell>
        </row>
        <row r="1307">
          <cell r="L1307">
            <v>45317</v>
          </cell>
          <cell r="N1307">
            <v>45560</v>
          </cell>
        </row>
        <row r="1308">
          <cell r="L1308">
            <v>45318</v>
          </cell>
          <cell r="N1308">
            <v>45561</v>
          </cell>
        </row>
        <row r="1309">
          <cell r="L1309">
            <v>45319</v>
          </cell>
          <cell r="N1309">
            <v>45562</v>
          </cell>
        </row>
        <row r="1310">
          <cell r="L1310">
            <v>45320</v>
          </cell>
          <cell r="N1310">
            <v>45563</v>
          </cell>
        </row>
        <row r="1311">
          <cell r="L1311">
            <v>45321</v>
          </cell>
          <cell r="N1311">
            <v>45564</v>
          </cell>
        </row>
        <row r="1312">
          <cell r="L1312">
            <v>45322</v>
          </cell>
          <cell r="N1312">
            <v>45565</v>
          </cell>
        </row>
        <row r="1313">
          <cell r="L1313">
            <v>45323</v>
          </cell>
          <cell r="N1313">
            <v>45566</v>
          </cell>
        </row>
        <row r="1314">
          <cell r="L1314">
            <v>45324</v>
          </cell>
          <cell r="N1314">
            <v>45567</v>
          </cell>
        </row>
        <row r="1315">
          <cell r="L1315">
            <v>45325</v>
          </cell>
          <cell r="N1315">
            <v>45568</v>
          </cell>
        </row>
        <row r="1316">
          <cell r="L1316">
            <v>45326</v>
          </cell>
          <cell r="N1316">
            <v>45569</v>
          </cell>
        </row>
        <row r="1317">
          <cell r="L1317">
            <v>45327</v>
          </cell>
          <cell r="N1317">
            <v>45570</v>
          </cell>
        </row>
        <row r="1318">
          <cell r="L1318">
            <v>45328</v>
          </cell>
          <cell r="N1318">
            <v>45571</v>
          </cell>
        </row>
        <row r="1319">
          <cell r="L1319">
            <v>45329</v>
          </cell>
          <cell r="N1319">
            <v>45572</v>
          </cell>
        </row>
        <row r="1320">
          <cell r="L1320">
            <v>45330</v>
          </cell>
          <cell r="N1320">
            <v>45573</v>
          </cell>
        </row>
        <row r="1321">
          <cell r="L1321">
            <v>45331</v>
          </cell>
          <cell r="N1321">
            <v>45574</v>
          </cell>
        </row>
        <row r="1322">
          <cell r="L1322">
            <v>45332</v>
          </cell>
          <cell r="N1322">
            <v>45575</v>
          </cell>
        </row>
        <row r="1323">
          <cell r="L1323">
            <v>45333</v>
          </cell>
          <cell r="N1323">
            <v>45576</v>
          </cell>
        </row>
        <row r="1324">
          <cell r="L1324">
            <v>45334</v>
          </cell>
          <cell r="N1324">
            <v>45577</v>
          </cell>
        </row>
        <row r="1325">
          <cell r="L1325">
            <v>45335</v>
          </cell>
          <cell r="N1325">
            <v>45578</v>
          </cell>
        </row>
        <row r="1326">
          <cell r="L1326">
            <v>45336</v>
          </cell>
          <cell r="N1326">
            <v>45579</v>
          </cell>
        </row>
        <row r="1327">
          <cell r="L1327">
            <v>45337</v>
          </cell>
          <cell r="N1327">
            <v>45580</v>
          </cell>
        </row>
        <row r="1328">
          <cell r="L1328">
            <v>45338</v>
          </cell>
          <cell r="N1328">
            <v>45581</v>
          </cell>
        </row>
        <row r="1329">
          <cell r="L1329">
            <v>45339</v>
          </cell>
          <cell r="N1329">
            <v>45582</v>
          </cell>
        </row>
        <row r="1330">
          <cell r="L1330">
            <v>45340</v>
          </cell>
          <cell r="N1330">
            <v>45583</v>
          </cell>
        </row>
        <row r="1331">
          <cell r="L1331">
            <v>45341</v>
          </cell>
          <cell r="N1331">
            <v>45584</v>
          </cell>
        </row>
        <row r="1332">
          <cell r="L1332">
            <v>45342</v>
          </cell>
          <cell r="N1332">
            <v>45585</v>
          </cell>
        </row>
        <row r="1333">
          <cell r="L1333">
            <v>45343</v>
          </cell>
          <cell r="N1333">
            <v>45586</v>
          </cell>
        </row>
        <row r="1334">
          <cell r="L1334">
            <v>45344</v>
          </cell>
          <cell r="N1334">
            <v>45587</v>
          </cell>
        </row>
        <row r="1335">
          <cell r="L1335">
            <v>45345</v>
          </cell>
          <cell r="N1335">
            <v>45588</v>
          </cell>
        </row>
        <row r="1336">
          <cell r="L1336">
            <v>45346</v>
          </cell>
          <cell r="N1336">
            <v>45589</v>
          </cell>
        </row>
        <row r="1337">
          <cell r="L1337">
            <v>45347</v>
          </cell>
          <cell r="N1337">
            <v>45590</v>
          </cell>
        </row>
        <row r="1338">
          <cell r="L1338">
            <v>45348</v>
          </cell>
          <cell r="N1338">
            <v>45591</v>
          </cell>
        </row>
        <row r="1339">
          <cell r="L1339">
            <v>45349</v>
          </cell>
          <cell r="N1339">
            <v>45592</v>
          </cell>
        </row>
        <row r="1340">
          <cell r="L1340">
            <v>45350</v>
          </cell>
          <cell r="N1340">
            <v>45593</v>
          </cell>
        </row>
        <row r="1341">
          <cell r="L1341">
            <v>45351</v>
          </cell>
          <cell r="N1341">
            <v>45594</v>
          </cell>
        </row>
        <row r="1342">
          <cell r="L1342">
            <v>45352</v>
          </cell>
          <cell r="N1342">
            <v>45595</v>
          </cell>
        </row>
        <row r="1343">
          <cell r="L1343">
            <v>45353</v>
          </cell>
          <cell r="N1343">
            <v>45596</v>
          </cell>
        </row>
        <row r="1344">
          <cell r="L1344">
            <v>45354</v>
          </cell>
          <cell r="N1344">
            <v>45597</v>
          </cell>
        </row>
        <row r="1345">
          <cell r="L1345">
            <v>45355</v>
          </cell>
          <cell r="N1345">
            <v>45598</v>
          </cell>
        </row>
        <row r="1346">
          <cell r="L1346">
            <v>45356</v>
          </cell>
          <cell r="N1346">
            <v>45599</v>
          </cell>
        </row>
        <row r="1347">
          <cell r="L1347">
            <v>45357</v>
          </cell>
          <cell r="N1347">
            <v>45600</v>
          </cell>
        </row>
        <row r="1348">
          <cell r="L1348">
            <v>45358</v>
          </cell>
          <cell r="N1348">
            <v>45601</v>
          </cell>
        </row>
        <row r="1349">
          <cell r="L1349">
            <v>45359</v>
          </cell>
          <cell r="N1349">
            <v>45602</v>
          </cell>
        </row>
        <row r="1350">
          <cell r="L1350">
            <v>45360</v>
          </cell>
          <cell r="N1350">
            <v>45603</v>
          </cell>
        </row>
        <row r="1351">
          <cell r="L1351">
            <v>45361</v>
          </cell>
          <cell r="N1351">
            <v>45604</v>
          </cell>
        </row>
        <row r="1352">
          <cell r="L1352">
            <v>45362</v>
          </cell>
          <cell r="N1352">
            <v>45605</v>
          </cell>
        </row>
        <row r="1353">
          <cell r="L1353">
            <v>45363</v>
          </cell>
          <cell r="N1353">
            <v>45606</v>
          </cell>
        </row>
        <row r="1354">
          <cell r="L1354">
            <v>45364</v>
          </cell>
          <cell r="N1354">
            <v>45607</v>
          </cell>
        </row>
        <row r="1355">
          <cell r="L1355">
            <v>45365</v>
          </cell>
          <cell r="N1355">
            <v>45608</v>
          </cell>
        </row>
        <row r="1356">
          <cell r="L1356">
            <v>45366</v>
          </cell>
          <cell r="N1356">
            <v>45609</v>
          </cell>
        </row>
        <row r="1357">
          <cell r="L1357">
            <v>45367</v>
          </cell>
          <cell r="N1357">
            <v>45610</v>
          </cell>
        </row>
        <row r="1358">
          <cell r="L1358">
            <v>45368</v>
          </cell>
          <cell r="N1358">
            <v>45611</v>
          </cell>
        </row>
        <row r="1359">
          <cell r="L1359">
            <v>45369</v>
          </cell>
          <cell r="N1359">
            <v>45612</v>
          </cell>
        </row>
        <row r="1360">
          <cell r="L1360">
            <v>45370</v>
          </cell>
          <cell r="N1360">
            <v>45613</v>
          </cell>
        </row>
        <row r="1361">
          <cell r="L1361">
            <v>45371</v>
          </cell>
          <cell r="N1361">
            <v>45614</v>
          </cell>
        </row>
        <row r="1362">
          <cell r="L1362">
            <v>45372</v>
          </cell>
          <cell r="N1362">
            <v>45615</v>
          </cell>
        </row>
        <row r="1363">
          <cell r="L1363">
            <v>45373</v>
          </cell>
          <cell r="N1363">
            <v>45616</v>
          </cell>
        </row>
        <row r="1364">
          <cell r="L1364">
            <v>45374</v>
          </cell>
          <cell r="N1364">
            <v>45617</v>
          </cell>
        </row>
        <row r="1365">
          <cell r="L1365">
            <v>45375</v>
          </cell>
          <cell r="N1365">
            <v>45618</v>
          </cell>
        </row>
        <row r="1366">
          <cell r="L1366">
            <v>45376</v>
          </cell>
          <cell r="N1366">
            <v>45619</v>
          </cell>
        </row>
        <row r="1367">
          <cell r="L1367">
            <v>45377</v>
          </cell>
          <cell r="N1367">
            <v>45620</v>
          </cell>
        </row>
        <row r="1368">
          <cell r="L1368">
            <v>45378</v>
          </cell>
          <cell r="N1368">
            <v>45621</v>
          </cell>
        </row>
        <row r="1369">
          <cell r="L1369">
            <v>45379</v>
          </cell>
          <cell r="N1369">
            <v>45622</v>
          </cell>
        </row>
        <row r="1370">
          <cell r="L1370">
            <v>45380</v>
          </cell>
          <cell r="N1370">
            <v>45623</v>
          </cell>
        </row>
        <row r="1371">
          <cell r="L1371">
            <v>45381</v>
          </cell>
          <cell r="N1371">
            <v>45624</v>
          </cell>
        </row>
        <row r="1372">
          <cell r="L1372">
            <v>45382</v>
          </cell>
          <cell r="N1372">
            <v>45625</v>
          </cell>
        </row>
        <row r="1373">
          <cell r="L1373">
            <v>45383</v>
          </cell>
          <cell r="N1373">
            <v>45626</v>
          </cell>
        </row>
        <row r="1374">
          <cell r="L1374">
            <v>45384</v>
          </cell>
          <cell r="N1374">
            <v>45627</v>
          </cell>
        </row>
        <row r="1375">
          <cell r="L1375">
            <v>45385</v>
          </cell>
          <cell r="N1375">
            <v>45628</v>
          </cell>
        </row>
        <row r="1376">
          <cell r="L1376">
            <v>45386</v>
          </cell>
          <cell r="N1376">
            <v>45629</v>
          </cell>
        </row>
        <row r="1377">
          <cell r="L1377">
            <v>45387</v>
          </cell>
          <cell r="N1377">
            <v>45630</v>
          </cell>
        </row>
        <row r="1378">
          <cell r="L1378">
            <v>45388</v>
          </cell>
          <cell r="N1378">
            <v>45631</v>
          </cell>
        </row>
        <row r="1379">
          <cell r="L1379">
            <v>45389</v>
          </cell>
          <cell r="N1379">
            <v>45632</v>
          </cell>
        </row>
        <row r="1380">
          <cell r="L1380">
            <v>45390</v>
          </cell>
          <cell r="N1380">
            <v>45633</v>
          </cell>
        </row>
        <row r="1381">
          <cell r="L1381">
            <v>45391</v>
          </cell>
          <cell r="N1381">
            <v>45634</v>
          </cell>
        </row>
        <row r="1382">
          <cell r="L1382">
            <v>45392</v>
          </cell>
          <cell r="N1382">
            <v>45635</v>
          </cell>
        </row>
        <row r="1383">
          <cell r="L1383">
            <v>45393</v>
          </cell>
          <cell r="N1383">
            <v>45636</v>
          </cell>
        </row>
        <row r="1384">
          <cell r="L1384">
            <v>45394</v>
          </cell>
          <cell r="N1384">
            <v>45637</v>
          </cell>
        </row>
        <row r="1385">
          <cell r="L1385">
            <v>45395</v>
          </cell>
          <cell r="N1385">
            <v>45638</v>
          </cell>
        </row>
        <row r="1386">
          <cell r="L1386">
            <v>45396</v>
          </cell>
          <cell r="N1386">
            <v>45639</v>
          </cell>
        </row>
        <row r="1387">
          <cell r="L1387">
            <v>45397</v>
          </cell>
          <cell r="N1387">
            <v>45640</v>
          </cell>
        </row>
        <row r="1388">
          <cell r="L1388">
            <v>45398</v>
          </cell>
          <cell r="N1388">
            <v>45641</v>
          </cell>
        </row>
        <row r="1389">
          <cell r="L1389">
            <v>45399</v>
          </cell>
          <cell r="N1389">
            <v>45642</v>
          </cell>
        </row>
        <row r="1390">
          <cell r="L1390">
            <v>45400</v>
          </cell>
          <cell r="N1390">
            <v>45643</v>
          </cell>
        </row>
        <row r="1391">
          <cell r="L1391">
            <v>45401</v>
          </cell>
          <cell r="N1391">
            <v>45644</v>
          </cell>
        </row>
        <row r="1392">
          <cell r="L1392">
            <v>45402</v>
          </cell>
          <cell r="N1392">
            <v>45645</v>
          </cell>
        </row>
        <row r="1393">
          <cell r="L1393">
            <v>45403</v>
          </cell>
          <cell r="N1393">
            <v>45646</v>
          </cell>
        </row>
        <row r="1394">
          <cell r="L1394">
            <v>45404</v>
          </cell>
          <cell r="N1394">
            <v>45647</v>
          </cell>
        </row>
        <row r="1395">
          <cell r="L1395">
            <v>45405</v>
          </cell>
          <cell r="N1395">
            <v>45648</v>
          </cell>
        </row>
        <row r="1396">
          <cell r="L1396">
            <v>45406</v>
          </cell>
          <cell r="N1396">
            <v>45649</v>
          </cell>
        </row>
        <row r="1397">
          <cell r="L1397">
            <v>45407</v>
          </cell>
          <cell r="N1397">
            <v>45650</v>
          </cell>
        </row>
        <row r="1398">
          <cell r="L1398">
            <v>45408</v>
          </cell>
          <cell r="N1398">
            <v>45651</v>
          </cell>
        </row>
        <row r="1399">
          <cell r="L1399">
            <v>45409</v>
          </cell>
          <cell r="N1399">
            <v>45652</v>
          </cell>
        </row>
        <row r="1400">
          <cell r="L1400">
            <v>45410</v>
          </cell>
          <cell r="N1400">
            <v>45653</v>
          </cell>
        </row>
        <row r="1401">
          <cell r="L1401">
            <v>45411</v>
          </cell>
          <cell r="N1401">
            <v>45654</v>
          </cell>
        </row>
        <row r="1402">
          <cell r="L1402">
            <v>45412</v>
          </cell>
          <cell r="N1402">
            <v>45655</v>
          </cell>
        </row>
        <row r="1403">
          <cell r="L1403">
            <v>45413</v>
          </cell>
          <cell r="N1403">
            <v>45656</v>
          </cell>
        </row>
        <row r="1404">
          <cell r="L1404">
            <v>45414</v>
          </cell>
          <cell r="N1404">
            <v>45657</v>
          </cell>
        </row>
        <row r="1405">
          <cell r="L1405">
            <v>45415</v>
          </cell>
          <cell r="N1405">
            <v>45658</v>
          </cell>
        </row>
        <row r="1406">
          <cell r="L1406">
            <v>45416</v>
          </cell>
          <cell r="N1406">
            <v>45659</v>
          </cell>
        </row>
        <row r="1407">
          <cell r="L1407">
            <v>45417</v>
          </cell>
          <cell r="N1407">
            <v>45660</v>
          </cell>
        </row>
        <row r="1408">
          <cell r="L1408">
            <v>45418</v>
          </cell>
          <cell r="N1408">
            <v>45661</v>
          </cell>
        </row>
        <row r="1409">
          <cell r="L1409">
            <v>45419</v>
          </cell>
          <cell r="N1409">
            <v>45662</v>
          </cell>
        </row>
        <row r="1410">
          <cell r="L1410">
            <v>45420</v>
          </cell>
          <cell r="N1410">
            <v>45663</v>
          </cell>
        </row>
        <row r="1411">
          <cell r="L1411">
            <v>45421</v>
          </cell>
          <cell r="N1411">
            <v>45664</v>
          </cell>
        </row>
        <row r="1412">
          <cell r="L1412">
            <v>45422</v>
          </cell>
          <cell r="N1412">
            <v>45665</v>
          </cell>
        </row>
        <row r="1413">
          <cell r="L1413">
            <v>45423</v>
          </cell>
          <cell r="N1413">
            <v>45666</v>
          </cell>
        </row>
        <row r="1414">
          <cell r="L1414">
            <v>45424</v>
          </cell>
          <cell r="N1414">
            <v>45667</v>
          </cell>
        </row>
        <row r="1415">
          <cell r="L1415">
            <v>45425</v>
          </cell>
          <cell r="N1415">
            <v>45668</v>
          </cell>
        </row>
        <row r="1416">
          <cell r="L1416">
            <v>45426</v>
          </cell>
          <cell r="N1416">
            <v>45669</v>
          </cell>
        </row>
        <row r="1417">
          <cell r="L1417">
            <v>45427</v>
          </cell>
          <cell r="N1417">
            <v>45670</v>
          </cell>
        </row>
        <row r="1418">
          <cell r="L1418">
            <v>45428</v>
          </cell>
          <cell r="N1418">
            <v>45671</v>
          </cell>
        </row>
        <row r="1419">
          <cell r="L1419">
            <v>45429</v>
          </cell>
          <cell r="N1419">
            <v>45672</v>
          </cell>
        </row>
        <row r="1420">
          <cell r="L1420">
            <v>45430</v>
          </cell>
          <cell r="N1420">
            <v>45673</v>
          </cell>
        </row>
        <row r="1421">
          <cell r="L1421">
            <v>45431</v>
          </cell>
          <cell r="N1421">
            <v>45674</v>
          </cell>
        </row>
        <row r="1422">
          <cell r="L1422">
            <v>45432</v>
          </cell>
          <cell r="N1422">
            <v>45675</v>
          </cell>
        </row>
        <row r="1423">
          <cell r="L1423">
            <v>45433</v>
          </cell>
          <cell r="N1423">
            <v>45676</v>
          </cell>
        </row>
        <row r="1424">
          <cell r="L1424">
            <v>45434</v>
          </cell>
          <cell r="N1424">
            <v>45677</v>
          </cell>
        </row>
        <row r="1425">
          <cell r="L1425">
            <v>45435</v>
          </cell>
          <cell r="N1425">
            <v>45678</v>
          </cell>
        </row>
        <row r="1426">
          <cell r="L1426">
            <v>45436</v>
          </cell>
          <cell r="N1426">
            <v>45679</v>
          </cell>
        </row>
        <row r="1427">
          <cell r="L1427">
            <v>45437</v>
          </cell>
          <cell r="N1427">
            <v>45680</v>
          </cell>
        </row>
        <row r="1428">
          <cell r="L1428">
            <v>45438</v>
          </cell>
          <cell r="N1428">
            <v>45681</v>
          </cell>
        </row>
        <row r="1429">
          <cell r="L1429">
            <v>45439</v>
          </cell>
          <cell r="N1429">
            <v>45682</v>
          </cell>
        </row>
        <row r="1430">
          <cell r="L1430">
            <v>45440</v>
          </cell>
          <cell r="N1430">
            <v>45683</v>
          </cell>
        </row>
        <row r="1431">
          <cell r="L1431">
            <v>45441</v>
          </cell>
          <cell r="N1431">
            <v>45684</v>
          </cell>
        </row>
        <row r="1432">
          <cell r="L1432">
            <v>45442</v>
          </cell>
          <cell r="N1432">
            <v>45685</v>
          </cell>
        </row>
        <row r="1433">
          <cell r="L1433">
            <v>45443</v>
          </cell>
          <cell r="N1433">
            <v>45686</v>
          </cell>
        </row>
        <row r="1434">
          <cell r="L1434">
            <v>45444</v>
          </cell>
          <cell r="N1434">
            <v>45687</v>
          </cell>
        </row>
        <row r="1435">
          <cell r="L1435">
            <v>45445</v>
          </cell>
          <cell r="N1435">
            <v>45688</v>
          </cell>
        </row>
        <row r="1436">
          <cell r="L1436">
            <v>45446</v>
          </cell>
          <cell r="N1436">
            <v>45689</v>
          </cell>
        </row>
        <row r="1437">
          <cell r="L1437">
            <v>45447</v>
          </cell>
          <cell r="N1437">
            <v>45690</v>
          </cell>
        </row>
        <row r="1438">
          <cell r="L1438">
            <v>45448</v>
          </cell>
          <cell r="N1438">
            <v>45691</v>
          </cell>
        </row>
        <row r="1439">
          <cell r="L1439">
            <v>45449</v>
          </cell>
          <cell r="N1439">
            <v>45692</v>
          </cell>
        </row>
        <row r="1440">
          <cell r="L1440">
            <v>45450</v>
          </cell>
          <cell r="N1440">
            <v>45693</v>
          </cell>
        </row>
        <row r="1441">
          <cell r="L1441">
            <v>45451</v>
          </cell>
          <cell r="N1441">
            <v>45694</v>
          </cell>
        </row>
        <row r="1442">
          <cell r="L1442">
            <v>45452</v>
          </cell>
          <cell r="N1442">
            <v>45695</v>
          </cell>
        </row>
        <row r="1443">
          <cell r="L1443">
            <v>45453</v>
          </cell>
          <cell r="N1443">
            <v>45696</v>
          </cell>
        </row>
        <row r="1444">
          <cell r="L1444">
            <v>45454</v>
          </cell>
          <cell r="N1444">
            <v>45697</v>
          </cell>
        </row>
        <row r="1445">
          <cell r="L1445">
            <v>45455</v>
          </cell>
          <cell r="N1445">
            <v>45698</v>
          </cell>
        </row>
        <row r="1446">
          <cell r="L1446">
            <v>45456</v>
          </cell>
          <cell r="N1446">
            <v>45699</v>
          </cell>
        </row>
        <row r="1447">
          <cell r="L1447">
            <v>45457</v>
          </cell>
          <cell r="N1447">
            <v>45700</v>
          </cell>
        </row>
        <row r="1448">
          <cell r="L1448">
            <v>45458</v>
          </cell>
          <cell r="N1448">
            <v>45701</v>
          </cell>
        </row>
        <row r="1449">
          <cell r="L1449">
            <v>45459</v>
          </cell>
          <cell r="N1449">
            <v>45702</v>
          </cell>
        </row>
        <row r="1450">
          <cell r="L1450">
            <v>45460</v>
          </cell>
          <cell r="N1450">
            <v>45703</v>
          </cell>
        </row>
        <row r="1451">
          <cell r="L1451">
            <v>45461</v>
          </cell>
          <cell r="N1451">
            <v>45704</v>
          </cell>
        </row>
        <row r="1452">
          <cell r="L1452">
            <v>45462</v>
          </cell>
          <cell r="N1452">
            <v>45705</v>
          </cell>
        </row>
        <row r="1453">
          <cell r="L1453">
            <v>45463</v>
          </cell>
          <cell r="N1453">
            <v>45706</v>
          </cell>
        </row>
        <row r="1454">
          <cell r="L1454">
            <v>45464</v>
          </cell>
          <cell r="N1454">
            <v>45707</v>
          </cell>
        </row>
        <row r="1455">
          <cell r="L1455">
            <v>45465</v>
          </cell>
          <cell r="N1455">
            <v>45708</v>
          </cell>
        </row>
        <row r="1456">
          <cell r="L1456">
            <v>45466</v>
          </cell>
          <cell r="N1456">
            <v>45709</v>
          </cell>
        </row>
        <row r="1457">
          <cell r="L1457">
            <v>45467</v>
          </cell>
          <cell r="N1457">
            <v>45710</v>
          </cell>
        </row>
        <row r="1458">
          <cell r="L1458">
            <v>45468</v>
          </cell>
          <cell r="N1458">
            <v>45711</v>
          </cell>
        </row>
        <row r="1459">
          <cell r="L1459">
            <v>45469</v>
          </cell>
          <cell r="N1459">
            <v>45712</v>
          </cell>
        </row>
        <row r="1460">
          <cell r="L1460">
            <v>45470</v>
          </cell>
          <cell r="N1460">
            <v>45713</v>
          </cell>
        </row>
        <row r="1461">
          <cell r="L1461">
            <v>45471</v>
          </cell>
          <cell r="N1461">
            <v>45714</v>
          </cell>
        </row>
        <row r="1462">
          <cell r="L1462">
            <v>45472</v>
          </cell>
          <cell r="N1462">
            <v>45715</v>
          </cell>
        </row>
        <row r="1463">
          <cell r="L1463">
            <v>45473</v>
          </cell>
          <cell r="N1463">
            <v>45716</v>
          </cell>
        </row>
        <row r="1464">
          <cell r="L1464">
            <v>45474</v>
          </cell>
          <cell r="N1464">
            <v>45717</v>
          </cell>
        </row>
        <row r="1465">
          <cell r="L1465">
            <v>45475</v>
          </cell>
          <cell r="N1465">
            <v>45718</v>
          </cell>
        </row>
        <row r="1466">
          <cell r="L1466">
            <v>45476</v>
          </cell>
          <cell r="N1466">
            <v>45719</v>
          </cell>
        </row>
        <row r="1467">
          <cell r="L1467">
            <v>45477</v>
          </cell>
          <cell r="N1467">
            <v>45720</v>
          </cell>
        </row>
        <row r="1468">
          <cell r="L1468">
            <v>45478</v>
          </cell>
          <cell r="N1468">
            <v>45721</v>
          </cell>
        </row>
        <row r="1469">
          <cell r="L1469">
            <v>45479</v>
          </cell>
          <cell r="N1469">
            <v>45722</v>
          </cell>
        </row>
        <row r="1470">
          <cell r="L1470">
            <v>45480</v>
          </cell>
          <cell r="N1470">
            <v>45723</v>
          </cell>
        </row>
        <row r="1471">
          <cell r="L1471">
            <v>45481</v>
          </cell>
          <cell r="N1471">
            <v>45724</v>
          </cell>
        </row>
        <row r="1472">
          <cell r="L1472">
            <v>45482</v>
          </cell>
          <cell r="N1472">
            <v>45725</v>
          </cell>
        </row>
        <row r="1473">
          <cell r="L1473">
            <v>45483</v>
          </cell>
          <cell r="N1473">
            <v>45726</v>
          </cell>
        </row>
        <row r="1474">
          <cell r="L1474">
            <v>45484</v>
          </cell>
          <cell r="N1474">
            <v>45727</v>
          </cell>
        </row>
        <row r="1475">
          <cell r="L1475">
            <v>45485</v>
          </cell>
          <cell r="N1475">
            <v>45728</v>
          </cell>
        </row>
        <row r="1476">
          <cell r="L1476">
            <v>45486</v>
          </cell>
          <cell r="N1476">
            <v>45729</v>
          </cell>
        </row>
        <row r="1477">
          <cell r="L1477">
            <v>45487</v>
          </cell>
          <cell r="N1477">
            <v>45730</v>
          </cell>
        </row>
        <row r="1478">
          <cell r="L1478">
            <v>45488</v>
          </cell>
          <cell r="N1478">
            <v>45731</v>
          </cell>
        </row>
        <row r="1479">
          <cell r="L1479">
            <v>45489</v>
          </cell>
          <cell r="N1479">
            <v>45732</v>
          </cell>
        </row>
        <row r="1480">
          <cell r="L1480">
            <v>45490</v>
          </cell>
          <cell r="N1480">
            <v>45733</v>
          </cell>
        </row>
        <row r="1481">
          <cell r="L1481">
            <v>45491</v>
          </cell>
          <cell r="N1481">
            <v>45734</v>
          </cell>
        </row>
        <row r="1482">
          <cell r="L1482">
            <v>45492</v>
          </cell>
          <cell r="N1482">
            <v>45735</v>
          </cell>
        </row>
        <row r="1483">
          <cell r="L1483">
            <v>45493</v>
          </cell>
          <cell r="N1483">
            <v>45736</v>
          </cell>
        </row>
        <row r="1484">
          <cell r="L1484">
            <v>45494</v>
          </cell>
          <cell r="N1484">
            <v>45737</v>
          </cell>
        </row>
        <row r="1485">
          <cell r="L1485">
            <v>45495</v>
          </cell>
          <cell r="N1485">
            <v>45738</v>
          </cell>
        </row>
        <row r="1486">
          <cell r="L1486">
            <v>45496</v>
          </cell>
          <cell r="N1486">
            <v>45739</v>
          </cell>
        </row>
        <row r="1487">
          <cell r="L1487">
            <v>45497</v>
          </cell>
          <cell r="N1487">
            <v>45740</v>
          </cell>
        </row>
        <row r="1488">
          <cell r="L1488">
            <v>45498</v>
          </cell>
          <cell r="N1488">
            <v>45741</v>
          </cell>
        </row>
        <row r="1489">
          <cell r="L1489">
            <v>45499</v>
          </cell>
          <cell r="N1489">
            <v>45742</v>
          </cell>
        </row>
        <row r="1490">
          <cell r="L1490">
            <v>45500</v>
          </cell>
          <cell r="N1490">
            <v>45743</v>
          </cell>
        </row>
        <row r="1491">
          <cell r="L1491">
            <v>45501</v>
          </cell>
          <cell r="N1491">
            <v>45744</v>
          </cell>
        </row>
        <row r="1492">
          <cell r="L1492">
            <v>45502</v>
          </cell>
          <cell r="N1492">
            <v>45745</v>
          </cell>
        </row>
        <row r="1493">
          <cell r="L1493">
            <v>45503</v>
          </cell>
          <cell r="N1493">
            <v>45746</v>
          </cell>
        </row>
        <row r="1494">
          <cell r="L1494">
            <v>45504</v>
          </cell>
          <cell r="N1494">
            <v>45747</v>
          </cell>
        </row>
        <row r="1495">
          <cell r="L1495">
            <v>45505</v>
          </cell>
          <cell r="N1495">
            <v>45748</v>
          </cell>
        </row>
        <row r="1496">
          <cell r="L1496">
            <v>45506</v>
          </cell>
          <cell r="N1496">
            <v>45749</v>
          </cell>
        </row>
        <row r="1497">
          <cell r="L1497">
            <v>45507</v>
          </cell>
          <cell r="N1497">
            <v>45750</v>
          </cell>
        </row>
        <row r="1498">
          <cell r="L1498">
            <v>45508</v>
          </cell>
          <cell r="N1498">
            <v>45751</v>
          </cell>
        </row>
        <row r="1499">
          <cell r="L1499">
            <v>45509</v>
          </cell>
          <cell r="N1499">
            <v>45752</v>
          </cell>
        </row>
        <row r="1500">
          <cell r="L1500">
            <v>45510</v>
          </cell>
          <cell r="N1500">
            <v>45753</v>
          </cell>
        </row>
        <row r="1501">
          <cell r="L1501">
            <v>45511</v>
          </cell>
          <cell r="N1501">
            <v>45754</v>
          </cell>
        </row>
        <row r="1502">
          <cell r="L1502">
            <v>45512</v>
          </cell>
          <cell r="N1502">
            <v>45755</v>
          </cell>
        </row>
        <row r="1503">
          <cell r="L1503">
            <v>45513</v>
          </cell>
          <cell r="N1503">
            <v>45756</v>
          </cell>
        </row>
        <row r="1504">
          <cell r="L1504">
            <v>45514</v>
          </cell>
          <cell r="N1504">
            <v>45757</v>
          </cell>
        </row>
        <row r="1505">
          <cell r="L1505">
            <v>45515</v>
          </cell>
          <cell r="N1505">
            <v>45758</v>
          </cell>
        </row>
        <row r="1506">
          <cell r="L1506">
            <v>45516</v>
          </cell>
          <cell r="N1506">
            <v>45759</v>
          </cell>
        </row>
        <row r="1507">
          <cell r="L1507">
            <v>45517</v>
          </cell>
          <cell r="N1507">
            <v>45760</v>
          </cell>
        </row>
        <row r="1508">
          <cell r="L1508">
            <v>45518</v>
          </cell>
          <cell r="N1508">
            <v>45761</v>
          </cell>
        </row>
        <row r="1509">
          <cell r="L1509">
            <v>45519</v>
          </cell>
          <cell r="N1509">
            <v>45762</v>
          </cell>
        </row>
        <row r="1510">
          <cell r="L1510">
            <v>45520</v>
          </cell>
          <cell r="N1510">
            <v>45763</v>
          </cell>
        </row>
        <row r="1511">
          <cell r="L1511">
            <v>45521</v>
          </cell>
          <cell r="N1511">
            <v>45764</v>
          </cell>
        </row>
        <row r="1512">
          <cell r="L1512">
            <v>45522</v>
          </cell>
          <cell r="N1512">
            <v>45765</v>
          </cell>
        </row>
        <row r="1513">
          <cell r="L1513">
            <v>45523</v>
          </cell>
          <cell r="N1513">
            <v>45766</v>
          </cell>
        </row>
        <row r="1514">
          <cell r="L1514">
            <v>45524</v>
          </cell>
          <cell r="N1514">
            <v>45767</v>
          </cell>
        </row>
        <row r="1515">
          <cell r="L1515">
            <v>45525</v>
          </cell>
          <cell r="N1515">
            <v>45768</v>
          </cell>
        </row>
        <row r="1516">
          <cell r="L1516">
            <v>45526</v>
          </cell>
          <cell r="N1516">
            <v>45769</v>
          </cell>
        </row>
        <row r="1517">
          <cell r="L1517">
            <v>45527</v>
          </cell>
          <cell r="N1517">
            <v>45770</v>
          </cell>
        </row>
        <row r="1518">
          <cell r="L1518">
            <v>45528</v>
          </cell>
          <cell r="N1518">
            <v>45771</v>
          </cell>
        </row>
        <row r="1519">
          <cell r="L1519">
            <v>45529</v>
          </cell>
          <cell r="N1519">
            <v>45772</v>
          </cell>
        </row>
        <row r="1520">
          <cell r="L1520">
            <v>45530</v>
          </cell>
          <cell r="N1520">
            <v>45773</v>
          </cell>
        </row>
        <row r="1521">
          <cell r="L1521">
            <v>45531</v>
          </cell>
          <cell r="N1521">
            <v>45774</v>
          </cell>
        </row>
        <row r="1522">
          <cell r="L1522">
            <v>45532</v>
          </cell>
          <cell r="N1522">
            <v>45775</v>
          </cell>
        </row>
        <row r="1523">
          <cell r="L1523">
            <v>45533</v>
          </cell>
          <cell r="N1523">
            <v>45776</v>
          </cell>
        </row>
        <row r="1524">
          <cell r="L1524">
            <v>45534</v>
          </cell>
          <cell r="N1524">
            <v>45777</v>
          </cell>
        </row>
        <row r="1525">
          <cell r="L1525">
            <v>45535</v>
          </cell>
          <cell r="N1525">
            <v>45778</v>
          </cell>
        </row>
        <row r="1526">
          <cell r="L1526">
            <v>45536</v>
          </cell>
          <cell r="N1526">
            <v>45779</v>
          </cell>
        </row>
        <row r="1527">
          <cell r="L1527">
            <v>45537</v>
          </cell>
          <cell r="N1527">
            <v>45780</v>
          </cell>
        </row>
        <row r="1528">
          <cell r="L1528">
            <v>45538</v>
          </cell>
          <cell r="N1528">
            <v>45781</v>
          </cell>
        </row>
        <row r="1529">
          <cell r="L1529">
            <v>45539</v>
          </cell>
          <cell r="N1529">
            <v>45782</v>
          </cell>
        </row>
        <row r="1530">
          <cell r="L1530">
            <v>45540</v>
          </cell>
          <cell r="N1530">
            <v>45783</v>
          </cell>
        </row>
        <row r="1531">
          <cell r="L1531">
            <v>45541</v>
          </cell>
          <cell r="N1531">
            <v>45784</v>
          </cell>
        </row>
        <row r="1532">
          <cell r="L1532">
            <v>45542</v>
          </cell>
          <cell r="N1532">
            <v>45785</v>
          </cell>
        </row>
        <row r="1533">
          <cell r="L1533">
            <v>45543</v>
          </cell>
          <cell r="N1533">
            <v>45786</v>
          </cell>
        </row>
        <row r="1534">
          <cell r="L1534">
            <v>45544</v>
          </cell>
          <cell r="N1534">
            <v>45787</v>
          </cell>
        </row>
        <row r="1535">
          <cell r="L1535">
            <v>45545</v>
          </cell>
          <cell r="N1535">
            <v>45788</v>
          </cell>
        </row>
        <row r="1536">
          <cell r="L1536">
            <v>45546</v>
          </cell>
          <cell r="N1536">
            <v>45789</v>
          </cell>
        </row>
        <row r="1537">
          <cell r="L1537">
            <v>45547</v>
          </cell>
          <cell r="N1537">
            <v>45790</v>
          </cell>
        </row>
        <row r="1538">
          <cell r="L1538">
            <v>45548</v>
          </cell>
          <cell r="N1538">
            <v>45791</v>
          </cell>
        </row>
        <row r="1539">
          <cell r="L1539">
            <v>45549</v>
          </cell>
          <cell r="N1539">
            <v>45792</v>
          </cell>
        </row>
        <row r="1540">
          <cell r="L1540">
            <v>45550</v>
          </cell>
          <cell r="N1540">
            <v>45793</v>
          </cell>
        </row>
        <row r="1541">
          <cell r="L1541">
            <v>45551</v>
          </cell>
          <cell r="N1541">
            <v>45794</v>
          </cell>
        </row>
        <row r="1542">
          <cell r="L1542">
            <v>45552</v>
          </cell>
          <cell r="N1542">
            <v>45795</v>
          </cell>
        </row>
        <row r="1543">
          <cell r="L1543">
            <v>45553</v>
          </cell>
          <cell r="N1543">
            <v>45796</v>
          </cell>
        </row>
        <row r="1544">
          <cell r="L1544">
            <v>45554</v>
          </cell>
          <cell r="N1544">
            <v>45797</v>
          </cell>
        </row>
        <row r="1545">
          <cell r="L1545">
            <v>45555</v>
          </cell>
          <cell r="N1545">
            <v>45798</v>
          </cell>
        </row>
        <row r="1546">
          <cell r="L1546">
            <v>45556</v>
          </cell>
          <cell r="N1546">
            <v>45799</v>
          </cell>
        </row>
        <row r="1547">
          <cell r="L1547">
            <v>45557</v>
          </cell>
          <cell r="N1547">
            <v>45800</v>
          </cell>
        </row>
        <row r="1548">
          <cell r="L1548">
            <v>45558</v>
          </cell>
          <cell r="N1548">
            <v>45801</v>
          </cell>
        </row>
        <row r="1549">
          <cell r="L1549">
            <v>45559</v>
          </cell>
          <cell r="N1549">
            <v>45802</v>
          </cell>
        </row>
        <row r="1550">
          <cell r="L1550">
            <v>45560</v>
          </cell>
          <cell r="N1550">
            <v>45803</v>
          </cell>
        </row>
        <row r="1551">
          <cell r="L1551">
            <v>45561</v>
          </cell>
          <cell r="N1551">
            <v>45804</v>
          </cell>
        </row>
        <row r="1552">
          <cell r="L1552">
            <v>45562</v>
          </cell>
          <cell r="N1552">
            <v>45805</v>
          </cell>
        </row>
        <row r="1553">
          <cell r="L1553">
            <v>45563</v>
          </cell>
          <cell r="N1553">
            <v>45806</v>
          </cell>
        </row>
        <row r="1554">
          <cell r="L1554">
            <v>45564</v>
          </cell>
          <cell r="N1554">
            <v>45807</v>
          </cell>
        </row>
        <row r="1555">
          <cell r="L1555">
            <v>45565</v>
          </cell>
          <cell r="N1555">
            <v>45808</v>
          </cell>
        </row>
        <row r="1556">
          <cell r="L1556">
            <v>45566</v>
          </cell>
          <cell r="N1556">
            <v>45809</v>
          </cell>
        </row>
        <row r="1557">
          <cell r="L1557">
            <v>45567</v>
          </cell>
          <cell r="N1557">
            <v>45810</v>
          </cell>
        </row>
        <row r="1558">
          <cell r="L1558">
            <v>45568</v>
          </cell>
          <cell r="N1558">
            <v>45811</v>
          </cell>
        </row>
        <row r="1559">
          <cell r="L1559">
            <v>45569</v>
          </cell>
          <cell r="N1559">
            <v>45812</v>
          </cell>
        </row>
        <row r="1560">
          <cell r="L1560">
            <v>45570</v>
          </cell>
          <cell r="N1560">
            <v>45813</v>
          </cell>
        </row>
        <row r="1561">
          <cell r="L1561">
            <v>45571</v>
          </cell>
          <cell r="N1561">
            <v>45814</v>
          </cell>
        </row>
        <row r="1562">
          <cell r="L1562">
            <v>45572</v>
          </cell>
          <cell r="N1562">
            <v>45815</v>
          </cell>
        </row>
        <row r="1563">
          <cell r="L1563">
            <v>45573</v>
          </cell>
          <cell r="N1563">
            <v>45816</v>
          </cell>
        </row>
        <row r="1564">
          <cell r="L1564">
            <v>45574</v>
          </cell>
          <cell r="N1564">
            <v>45817</v>
          </cell>
        </row>
        <row r="1565">
          <cell r="L1565">
            <v>45575</v>
          </cell>
          <cell r="N1565">
            <v>45818</v>
          </cell>
        </row>
        <row r="1566">
          <cell r="L1566">
            <v>45576</v>
          </cell>
          <cell r="N1566">
            <v>45819</v>
          </cell>
        </row>
        <row r="1567">
          <cell r="L1567">
            <v>45577</v>
          </cell>
          <cell r="N1567">
            <v>45820</v>
          </cell>
        </row>
        <row r="1568">
          <cell r="L1568">
            <v>45578</v>
          </cell>
          <cell r="N1568">
            <v>45821</v>
          </cell>
        </row>
        <row r="1569">
          <cell r="L1569">
            <v>45579</v>
          </cell>
          <cell r="N1569">
            <v>45822</v>
          </cell>
        </row>
        <row r="1570">
          <cell r="L1570">
            <v>45580</v>
          </cell>
          <cell r="N1570">
            <v>45823</v>
          </cell>
        </row>
        <row r="1571">
          <cell r="L1571">
            <v>45581</v>
          </cell>
          <cell r="N1571">
            <v>45824</v>
          </cell>
        </row>
        <row r="1572">
          <cell r="L1572">
            <v>45582</v>
          </cell>
          <cell r="N1572">
            <v>45825</v>
          </cell>
        </row>
        <row r="1573">
          <cell r="L1573">
            <v>45583</v>
          </cell>
          <cell r="N1573">
            <v>45826</v>
          </cell>
        </row>
        <row r="1574">
          <cell r="L1574">
            <v>45584</v>
          </cell>
          <cell r="N1574">
            <v>45827</v>
          </cell>
        </row>
        <row r="1575">
          <cell r="L1575">
            <v>45585</v>
          </cell>
          <cell r="N1575">
            <v>45828</v>
          </cell>
        </row>
        <row r="1576">
          <cell r="L1576">
            <v>45586</v>
          </cell>
          <cell r="N1576">
            <v>45829</v>
          </cell>
        </row>
        <row r="1577">
          <cell r="L1577">
            <v>45587</v>
          </cell>
          <cell r="N1577">
            <v>45830</v>
          </cell>
        </row>
        <row r="1578">
          <cell r="L1578">
            <v>45588</v>
          </cell>
          <cell r="N1578">
            <v>45831</v>
          </cell>
        </row>
        <row r="1579">
          <cell r="L1579">
            <v>45589</v>
          </cell>
          <cell r="N1579">
            <v>45832</v>
          </cell>
        </row>
        <row r="1580">
          <cell r="L1580">
            <v>45590</v>
          </cell>
          <cell r="N1580">
            <v>45833</v>
          </cell>
        </row>
        <row r="1581">
          <cell r="L1581">
            <v>45591</v>
          </cell>
          <cell r="N1581">
            <v>45834</v>
          </cell>
        </row>
        <row r="1582">
          <cell r="L1582">
            <v>45592</v>
          </cell>
          <cell r="N1582">
            <v>45835</v>
          </cell>
        </row>
        <row r="1583">
          <cell r="L1583">
            <v>45593</v>
          </cell>
          <cell r="N1583">
            <v>45836</v>
          </cell>
        </row>
        <row r="1584">
          <cell r="L1584">
            <v>45594</v>
          </cell>
          <cell r="N1584">
            <v>45837</v>
          </cell>
        </row>
        <row r="1585">
          <cell r="L1585">
            <v>45595</v>
          </cell>
          <cell r="N1585">
            <v>45838</v>
          </cell>
        </row>
        <row r="1586">
          <cell r="L1586">
            <v>45596</v>
          </cell>
          <cell r="N1586">
            <v>45839</v>
          </cell>
        </row>
        <row r="1587">
          <cell r="L1587">
            <v>45597</v>
          </cell>
          <cell r="N1587">
            <v>45840</v>
          </cell>
        </row>
        <row r="1588">
          <cell r="L1588">
            <v>45598</v>
          </cell>
          <cell r="N1588">
            <v>45841</v>
          </cell>
        </row>
        <row r="1589">
          <cell r="L1589">
            <v>45599</v>
          </cell>
          <cell r="N1589">
            <v>45842</v>
          </cell>
        </row>
        <row r="1590">
          <cell r="L1590">
            <v>45600</v>
          </cell>
          <cell r="N1590">
            <v>45843</v>
          </cell>
        </row>
        <row r="1591">
          <cell r="L1591">
            <v>45601</v>
          </cell>
          <cell r="N1591">
            <v>45844</v>
          </cell>
        </row>
        <row r="1592">
          <cell r="L1592">
            <v>45602</v>
          </cell>
          <cell r="N1592">
            <v>45845</v>
          </cell>
        </row>
        <row r="1593">
          <cell r="L1593">
            <v>45603</v>
          </cell>
          <cell r="N1593">
            <v>45846</v>
          </cell>
        </row>
        <row r="1594">
          <cell r="L1594">
            <v>45604</v>
          </cell>
          <cell r="N1594">
            <v>45847</v>
          </cell>
        </row>
        <row r="1595">
          <cell r="L1595">
            <v>45605</v>
          </cell>
          <cell r="N1595">
            <v>45848</v>
          </cell>
        </row>
        <row r="1596">
          <cell r="L1596">
            <v>45606</v>
          </cell>
          <cell r="N1596">
            <v>45849</v>
          </cell>
        </row>
        <row r="1597">
          <cell r="L1597">
            <v>45607</v>
          </cell>
          <cell r="N1597">
            <v>45850</v>
          </cell>
        </row>
        <row r="1598">
          <cell r="L1598">
            <v>45608</v>
          </cell>
          <cell r="N1598">
            <v>45851</v>
          </cell>
        </row>
        <row r="1599">
          <cell r="L1599">
            <v>45609</v>
          </cell>
          <cell r="N1599">
            <v>45852</v>
          </cell>
        </row>
        <row r="1600">
          <cell r="L1600">
            <v>45610</v>
          </cell>
          <cell r="N1600">
            <v>45853</v>
          </cell>
        </row>
        <row r="1601">
          <cell r="L1601">
            <v>45611</v>
          </cell>
          <cell r="N1601">
            <v>45854</v>
          </cell>
        </row>
        <row r="1602">
          <cell r="L1602">
            <v>45612</v>
          </cell>
          <cell r="N1602">
            <v>45855</v>
          </cell>
        </row>
        <row r="1603">
          <cell r="L1603">
            <v>45613</v>
          </cell>
          <cell r="N1603">
            <v>45856</v>
          </cell>
        </row>
        <row r="1604">
          <cell r="L1604">
            <v>45614</v>
          </cell>
          <cell r="N1604">
            <v>45857</v>
          </cell>
        </row>
        <row r="1605">
          <cell r="L1605">
            <v>45615</v>
          </cell>
          <cell r="N1605">
            <v>45858</v>
          </cell>
        </row>
        <row r="1606">
          <cell r="L1606">
            <v>45616</v>
          </cell>
          <cell r="N1606">
            <v>45859</v>
          </cell>
        </row>
        <row r="1607">
          <cell r="L1607">
            <v>45617</v>
          </cell>
          <cell r="N1607">
            <v>45860</v>
          </cell>
        </row>
        <row r="1608">
          <cell r="L1608">
            <v>45618</v>
          </cell>
          <cell r="N1608">
            <v>45861</v>
          </cell>
        </row>
        <row r="1609">
          <cell r="L1609">
            <v>45619</v>
          </cell>
          <cell r="N1609">
            <v>45862</v>
          </cell>
        </row>
        <row r="1610">
          <cell r="L1610">
            <v>45620</v>
          </cell>
          <cell r="N1610">
            <v>45863</v>
          </cell>
        </row>
        <row r="1611">
          <cell r="L1611">
            <v>45621</v>
          </cell>
          <cell r="N1611">
            <v>45864</v>
          </cell>
        </row>
        <row r="1612">
          <cell r="L1612">
            <v>45622</v>
          </cell>
          <cell r="N1612">
            <v>45865</v>
          </cell>
        </row>
        <row r="1613">
          <cell r="L1613">
            <v>45623</v>
          </cell>
          <cell r="N1613">
            <v>45866</v>
          </cell>
        </row>
        <row r="1614">
          <cell r="L1614">
            <v>45624</v>
          </cell>
          <cell r="N1614">
            <v>45867</v>
          </cell>
        </row>
        <row r="1615">
          <cell r="L1615">
            <v>45625</v>
          </cell>
          <cell r="N1615">
            <v>45868</v>
          </cell>
        </row>
        <row r="1616">
          <cell r="L1616">
            <v>45626</v>
          </cell>
          <cell r="N1616">
            <v>45869</v>
          </cell>
        </row>
        <row r="1617">
          <cell r="L1617">
            <v>45627</v>
          </cell>
          <cell r="N1617">
            <v>45870</v>
          </cell>
        </row>
        <row r="1618">
          <cell r="L1618">
            <v>45628</v>
          </cell>
          <cell r="N1618">
            <v>45871</v>
          </cell>
        </row>
        <row r="1619">
          <cell r="L1619">
            <v>45629</v>
          </cell>
          <cell r="N1619">
            <v>45872</v>
          </cell>
        </row>
        <row r="1620">
          <cell r="L1620">
            <v>45630</v>
          </cell>
          <cell r="N1620">
            <v>45873</v>
          </cell>
        </row>
        <row r="1621">
          <cell r="L1621">
            <v>45631</v>
          </cell>
          <cell r="N1621">
            <v>45874</v>
          </cell>
        </row>
        <row r="1622">
          <cell r="L1622">
            <v>45632</v>
          </cell>
          <cell r="N1622">
            <v>45875</v>
          </cell>
        </row>
        <row r="1623">
          <cell r="L1623">
            <v>45633</v>
          </cell>
          <cell r="N1623">
            <v>45876</v>
          </cell>
        </row>
        <row r="1624">
          <cell r="L1624">
            <v>45634</v>
          </cell>
          <cell r="N1624">
            <v>45877</v>
          </cell>
        </row>
        <row r="1625">
          <cell r="L1625">
            <v>45635</v>
          </cell>
          <cell r="N1625">
            <v>45878</v>
          </cell>
        </row>
        <row r="1626">
          <cell r="L1626">
            <v>45636</v>
          </cell>
          <cell r="N1626">
            <v>45879</v>
          </cell>
        </row>
        <row r="1627">
          <cell r="L1627">
            <v>45637</v>
          </cell>
          <cell r="N1627">
            <v>45880</v>
          </cell>
        </row>
        <row r="1628">
          <cell r="L1628">
            <v>45638</v>
          </cell>
          <cell r="N1628">
            <v>45881</v>
          </cell>
        </row>
        <row r="1629">
          <cell r="L1629">
            <v>45639</v>
          </cell>
          <cell r="N1629">
            <v>45882</v>
          </cell>
        </row>
        <row r="1630">
          <cell r="L1630">
            <v>45640</v>
          </cell>
          <cell r="N1630">
            <v>45883</v>
          </cell>
        </row>
        <row r="1631">
          <cell r="L1631">
            <v>45641</v>
          </cell>
          <cell r="N1631">
            <v>45884</v>
          </cell>
        </row>
        <row r="1632">
          <cell r="L1632">
            <v>45642</v>
          </cell>
          <cell r="N1632">
            <v>45885</v>
          </cell>
        </row>
        <row r="1633">
          <cell r="L1633">
            <v>45643</v>
          </cell>
          <cell r="N1633">
            <v>45886</v>
          </cell>
        </row>
        <row r="1634">
          <cell r="L1634">
            <v>45644</v>
          </cell>
          <cell r="N1634">
            <v>45887</v>
          </cell>
        </row>
        <row r="1635">
          <cell r="L1635">
            <v>45645</v>
          </cell>
          <cell r="N1635">
            <v>45888</v>
          </cell>
        </row>
        <row r="1636">
          <cell r="L1636">
            <v>45646</v>
          </cell>
          <cell r="N1636">
            <v>45889</v>
          </cell>
        </row>
        <row r="1637">
          <cell r="L1637">
            <v>45647</v>
          </cell>
          <cell r="N1637">
            <v>45890</v>
          </cell>
        </row>
        <row r="1638">
          <cell r="L1638">
            <v>45648</v>
          </cell>
          <cell r="N1638">
            <v>45891</v>
          </cell>
        </row>
        <row r="1639">
          <cell r="L1639">
            <v>45649</v>
          </cell>
          <cell r="N1639">
            <v>45892</v>
          </cell>
        </row>
        <row r="1640">
          <cell r="L1640">
            <v>45650</v>
          </cell>
          <cell r="N1640">
            <v>45893</v>
          </cell>
        </row>
        <row r="1641">
          <cell r="L1641">
            <v>45651</v>
          </cell>
          <cell r="N1641">
            <v>45894</v>
          </cell>
        </row>
        <row r="1642">
          <cell r="L1642">
            <v>45652</v>
          </cell>
          <cell r="N1642">
            <v>45895</v>
          </cell>
        </row>
        <row r="1643">
          <cell r="L1643">
            <v>45653</v>
          </cell>
          <cell r="N1643">
            <v>45896</v>
          </cell>
        </row>
        <row r="1644">
          <cell r="L1644">
            <v>45654</v>
          </cell>
          <cell r="N1644">
            <v>45897</v>
          </cell>
        </row>
        <row r="1645">
          <cell r="L1645">
            <v>45655</v>
          </cell>
          <cell r="N1645">
            <v>45898</v>
          </cell>
        </row>
        <row r="1646">
          <cell r="L1646">
            <v>45656</v>
          </cell>
          <cell r="N1646">
            <v>45899</v>
          </cell>
        </row>
        <row r="1647">
          <cell r="L1647">
            <v>45657</v>
          </cell>
          <cell r="N1647">
            <v>45900</v>
          </cell>
        </row>
        <row r="1648">
          <cell r="L1648">
            <v>45658</v>
          </cell>
          <cell r="N1648">
            <v>45901</v>
          </cell>
        </row>
        <row r="1649">
          <cell r="L1649">
            <v>45659</v>
          </cell>
          <cell r="N1649">
            <v>45902</v>
          </cell>
        </row>
        <row r="1650">
          <cell r="L1650">
            <v>45660</v>
          </cell>
          <cell r="N1650">
            <v>45903</v>
          </cell>
        </row>
        <row r="1651">
          <cell r="L1651">
            <v>45661</v>
          </cell>
          <cell r="N1651">
            <v>45904</v>
          </cell>
        </row>
        <row r="1652">
          <cell r="L1652">
            <v>45662</v>
          </cell>
          <cell r="N1652">
            <v>45905</v>
          </cell>
        </row>
        <row r="1653">
          <cell r="L1653">
            <v>45663</v>
          </cell>
          <cell r="N1653">
            <v>45906</v>
          </cell>
        </row>
        <row r="1654">
          <cell r="L1654">
            <v>45664</v>
          </cell>
          <cell r="N1654">
            <v>45907</v>
          </cell>
        </row>
        <row r="1655">
          <cell r="L1655">
            <v>45665</v>
          </cell>
          <cell r="N1655">
            <v>45908</v>
          </cell>
        </row>
        <row r="1656">
          <cell r="L1656">
            <v>45666</v>
          </cell>
          <cell r="N1656">
            <v>45909</v>
          </cell>
        </row>
        <row r="1657">
          <cell r="L1657">
            <v>45667</v>
          </cell>
          <cell r="N1657">
            <v>45910</v>
          </cell>
        </row>
        <row r="1658">
          <cell r="L1658">
            <v>45668</v>
          </cell>
          <cell r="N1658">
            <v>45911</v>
          </cell>
        </row>
        <row r="1659">
          <cell r="L1659">
            <v>45669</v>
          </cell>
          <cell r="N1659">
            <v>45912</v>
          </cell>
        </row>
        <row r="1660">
          <cell r="L1660">
            <v>45670</v>
          </cell>
          <cell r="N1660">
            <v>45913</v>
          </cell>
        </row>
        <row r="1661">
          <cell r="L1661">
            <v>45671</v>
          </cell>
          <cell r="N1661">
            <v>45914</v>
          </cell>
        </row>
        <row r="1662">
          <cell r="L1662">
            <v>45672</v>
          </cell>
          <cell r="N1662">
            <v>45915</v>
          </cell>
        </row>
        <row r="1663">
          <cell r="L1663">
            <v>45673</v>
          </cell>
          <cell r="N1663">
            <v>45916</v>
          </cell>
        </row>
        <row r="1664">
          <cell r="L1664">
            <v>45674</v>
          </cell>
          <cell r="N1664">
            <v>45917</v>
          </cell>
        </row>
        <row r="1665">
          <cell r="L1665">
            <v>45675</v>
          </cell>
          <cell r="N1665">
            <v>45918</v>
          </cell>
        </row>
        <row r="1666">
          <cell r="L1666">
            <v>45676</v>
          </cell>
          <cell r="N1666">
            <v>45919</v>
          </cell>
        </row>
        <row r="1667">
          <cell r="L1667">
            <v>45677</v>
          </cell>
          <cell r="N1667">
            <v>45920</v>
          </cell>
        </row>
        <row r="1668">
          <cell r="L1668">
            <v>45678</v>
          </cell>
          <cell r="N1668">
            <v>45921</v>
          </cell>
        </row>
        <row r="1669">
          <cell r="L1669">
            <v>45679</v>
          </cell>
          <cell r="N1669">
            <v>45922</v>
          </cell>
        </row>
        <row r="1670">
          <cell r="L1670">
            <v>45680</v>
          </cell>
          <cell r="N1670">
            <v>45923</v>
          </cell>
        </row>
        <row r="1671">
          <cell r="L1671">
            <v>45681</v>
          </cell>
          <cell r="N1671">
            <v>45924</v>
          </cell>
        </row>
        <row r="1672">
          <cell r="L1672">
            <v>45682</v>
          </cell>
          <cell r="N1672">
            <v>45925</v>
          </cell>
        </row>
        <row r="1673">
          <cell r="L1673">
            <v>45683</v>
          </cell>
          <cell r="N1673">
            <v>45926</v>
          </cell>
        </row>
        <row r="1674">
          <cell r="L1674">
            <v>45684</v>
          </cell>
          <cell r="N1674">
            <v>45927</v>
          </cell>
        </row>
        <row r="1675">
          <cell r="L1675">
            <v>45685</v>
          </cell>
          <cell r="N1675">
            <v>45928</v>
          </cell>
        </row>
        <row r="1676">
          <cell r="L1676">
            <v>45686</v>
          </cell>
          <cell r="N1676">
            <v>45929</v>
          </cell>
        </row>
        <row r="1677">
          <cell r="L1677">
            <v>45687</v>
          </cell>
          <cell r="N1677">
            <v>45930</v>
          </cell>
        </row>
        <row r="1678">
          <cell r="L1678">
            <v>45688</v>
          </cell>
          <cell r="N1678">
            <v>45931</v>
          </cell>
        </row>
        <row r="1679">
          <cell r="L1679">
            <v>45689</v>
          </cell>
          <cell r="N1679">
            <v>45932</v>
          </cell>
        </row>
        <row r="1680">
          <cell r="L1680">
            <v>45690</v>
          </cell>
          <cell r="N1680">
            <v>45933</v>
          </cell>
        </row>
        <row r="1681">
          <cell r="L1681">
            <v>45691</v>
          </cell>
          <cell r="N1681">
            <v>45934</v>
          </cell>
        </row>
        <row r="1682">
          <cell r="L1682">
            <v>45692</v>
          </cell>
          <cell r="N1682">
            <v>45935</v>
          </cell>
        </row>
        <row r="1683">
          <cell r="L1683">
            <v>45693</v>
          </cell>
          <cell r="N1683">
            <v>45936</v>
          </cell>
        </row>
        <row r="1684">
          <cell r="L1684">
            <v>45694</v>
          </cell>
          <cell r="N1684">
            <v>45937</v>
          </cell>
        </row>
        <row r="1685">
          <cell r="L1685">
            <v>45695</v>
          </cell>
          <cell r="N1685">
            <v>45938</v>
          </cell>
        </row>
        <row r="1686">
          <cell r="L1686">
            <v>45696</v>
          </cell>
          <cell r="N1686">
            <v>45939</v>
          </cell>
        </row>
        <row r="1687">
          <cell r="L1687">
            <v>45697</v>
          </cell>
          <cell r="N1687">
            <v>45940</v>
          </cell>
        </row>
        <row r="1688">
          <cell r="L1688">
            <v>45698</v>
          </cell>
          <cell r="N1688">
            <v>45941</v>
          </cell>
        </row>
        <row r="1689">
          <cell r="L1689">
            <v>45699</v>
          </cell>
          <cell r="N1689">
            <v>45942</v>
          </cell>
        </row>
        <row r="1690">
          <cell r="L1690">
            <v>45700</v>
          </cell>
          <cell r="N1690">
            <v>45943</v>
          </cell>
        </row>
        <row r="1691">
          <cell r="L1691">
            <v>45701</v>
          </cell>
          <cell r="N1691">
            <v>45944</v>
          </cell>
        </row>
        <row r="1692">
          <cell r="L1692">
            <v>45702</v>
          </cell>
          <cell r="N1692">
            <v>45945</v>
          </cell>
        </row>
        <row r="1693">
          <cell r="L1693">
            <v>45703</v>
          </cell>
          <cell r="N1693">
            <v>45946</v>
          </cell>
        </row>
        <row r="1694">
          <cell r="L1694">
            <v>45704</v>
          </cell>
          <cell r="N1694">
            <v>45947</v>
          </cell>
        </row>
        <row r="1695">
          <cell r="L1695">
            <v>45705</v>
          </cell>
          <cell r="N1695">
            <v>45948</v>
          </cell>
        </row>
        <row r="1696">
          <cell r="L1696">
            <v>45706</v>
          </cell>
          <cell r="N1696">
            <v>45949</v>
          </cell>
        </row>
        <row r="1697">
          <cell r="L1697">
            <v>45707</v>
          </cell>
          <cell r="N1697">
            <v>45950</v>
          </cell>
        </row>
        <row r="1698">
          <cell r="L1698">
            <v>45708</v>
          </cell>
          <cell r="N1698">
            <v>45951</v>
          </cell>
        </row>
        <row r="1699">
          <cell r="L1699">
            <v>45709</v>
          </cell>
          <cell r="N1699">
            <v>45952</v>
          </cell>
        </row>
        <row r="1700">
          <cell r="L1700">
            <v>45710</v>
          </cell>
          <cell r="N1700">
            <v>45953</v>
          </cell>
        </row>
        <row r="1701">
          <cell r="L1701">
            <v>45711</v>
          </cell>
          <cell r="N1701">
            <v>45954</v>
          </cell>
        </row>
        <row r="1702">
          <cell r="L1702">
            <v>45712</v>
          </cell>
          <cell r="N1702">
            <v>45955</v>
          </cell>
        </row>
        <row r="1703">
          <cell r="L1703">
            <v>45713</v>
          </cell>
          <cell r="N1703">
            <v>45956</v>
          </cell>
        </row>
        <row r="1704">
          <cell r="L1704">
            <v>45714</v>
          </cell>
          <cell r="N1704">
            <v>45957</v>
          </cell>
        </row>
        <row r="1705">
          <cell r="L1705">
            <v>45715</v>
          </cell>
          <cell r="N1705">
            <v>45958</v>
          </cell>
        </row>
        <row r="1706">
          <cell r="L1706">
            <v>45716</v>
          </cell>
          <cell r="N1706">
            <v>45959</v>
          </cell>
        </row>
        <row r="1707">
          <cell r="L1707">
            <v>45717</v>
          </cell>
          <cell r="N1707">
            <v>45960</v>
          </cell>
        </row>
        <row r="1708">
          <cell r="L1708">
            <v>45718</v>
          </cell>
          <cell r="N1708">
            <v>45961</v>
          </cell>
        </row>
        <row r="1709">
          <cell r="L1709">
            <v>45719</v>
          </cell>
          <cell r="N1709">
            <v>45962</v>
          </cell>
        </row>
        <row r="1710">
          <cell r="L1710">
            <v>45720</v>
          </cell>
          <cell r="N1710">
            <v>45963</v>
          </cell>
        </row>
        <row r="1711">
          <cell r="L1711">
            <v>45721</v>
          </cell>
          <cell r="N1711">
            <v>45964</v>
          </cell>
        </row>
        <row r="1712">
          <cell r="L1712">
            <v>45722</v>
          </cell>
          <cell r="N1712">
            <v>45965</v>
          </cell>
        </row>
        <row r="1713">
          <cell r="L1713">
            <v>45723</v>
          </cell>
          <cell r="N1713">
            <v>45966</v>
          </cell>
        </row>
        <row r="1714">
          <cell r="L1714">
            <v>45724</v>
          </cell>
          <cell r="N1714">
            <v>45967</v>
          </cell>
        </row>
        <row r="1715">
          <cell r="L1715">
            <v>45725</v>
          </cell>
          <cell r="N1715">
            <v>45968</v>
          </cell>
        </row>
        <row r="1716">
          <cell r="L1716">
            <v>45726</v>
          </cell>
          <cell r="N1716">
            <v>45969</v>
          </cell>
        </row>
        <row r="1717">
          <cell r="L1717">
            <v>45727</v>
          </cell>
          <cell r="N1717">
            <v>45970</v>
          </cell>
        </row>
        <row r="1718">
          <cell r="L1718">
            <v>45728</v>
          </cell>
          <cell r="N1718">
            <v>45971</v>
          </cell>
        </row>
        <row r="1719">
          <cell r="L1719">
            <v>45729</v>
          </cell>
          <cell r="N1719">
            <v>45972</v>
          </cell>
        </row>
        <row r="1720">
          <cell r="L1720">
            <v>45730</v>
          </cell>
          <cell r="N1720">
            <v>45973</v>
          </cell>
        </row>
        <row r="1721">
          <cell r="L1721">
            <v>45731</v>
          </cell>
          <cell r="N1721">
            <v>45974</v>
          </cell>
        </row>
        <row r="1722">
          <cell r="L1722">
            <v>45732</v>
          </cell>
          <cell r="N1722">
            <v>45975</v>
          </cell>
        </row>
        <row r="1723">
          <cell r="L1723">
            <v>45733</v>
          </cell>
          <cell r="N1723">
            <v>45976</v>
          </cell>
        </row>
        <row r="1724">
          <cell r="L1724">
            <v>45734</v>
          </cell>
          <cell r="N1724">
            <v>45977</v>
          </cell>
        </row>
        <row r="1725">
          <cell r="L1725">
            <v>45735</v>
          </cell>
          <cell r="N1725">
            <v>45978</v>
          </cell>
        </row>
        <row r="1726">
          <cell r="L1726">
            <v>45736</v>
          </cell>
          <cell r="N1726">
            <v>45979</v>
          </cell>
        </row>
        <row r="1727">
          <cell r="L1727">
            <v>45737</v>
          </cell>
          <cell r="N1727">
            <v>45980</v>
          </cell>
        </row>
        <row r="1728">
          <cell r="L1728">
            <v>45738</v>
          </cell>
          <cell r="N1728">
            <v>45981</v>
          </cell>
        </row>
        <row r="1729">
          <cell r="L1729">
            <v>45739</v>
          </cell>
          <cell r="N1729">
            <v>45982</v>
          </cell>
        </row>
        <row r="1730">
          <cell r="L1730">
            <v>45740</v>
          </cell>
          <cell r="N1730">
            <v>45983</v>
          </cell>
        </row>
        <row r="1731">
          <cell r="L1731">
            <v>45741</v>
          </cell>
          <cell r="N1731">
            <v>45984</v>
          </cell>
        </row>
        <row r="1732">
          <cell r="L1732">
            <v>45742</v>
          </cell>
          <cell r="N1732">
            <v>45985</v>
          </cell>
        </row>
        <row r="1733">
          <cell r="L1733">
            <v>45743</v>
          </cell>
          <cell r="N1733">
            <v>45986</v>
          </cell>
        </row>
        <row r="1734">
          <cell r="L1734">
            <v>45744</v>
          </cell>
          <cell r="N1734">
            <v>45987</v>
          </cell>
        </row>
        <row r="1735">
          <cell r="L1735">
            <v>45745</v>
          </cell>
          <cell r="N1735">
            <v>45988</v>
          </cell>
        </row>
        <row r="1736">
          <cell r="L1736">
            <v>45746</v>
          </cell>
          <cell r="N1736">
            <v>45989</v>
          </cell>
        </row>
        <row r="1737">
          <cell r="L1737">
            <v>45747</v>
          </cell>
          <cell r="N1737">
            <v>45990</v>
          </cell>
        </row>
        <row r="1738">
          <cell r="L1738">
            <v>45748</v>
          </cell>
          <cell r="N1738">
            <v>45991</v>
          </cell>
        </row>
        <row r="1739">
          <cell r="L1739">
            <v>45749</v>
          </cell>
          <cell r="N1739">
            <v>45992</v>
          </cell>
        </row>
        <row r="1740">
          <cell r="L1740">
            <v>45750</v>
          </cell>
          <cell r="N1740">
            <v>45993</v>
          </cell>
        </row>
        <row r="1741">
          <cell r="L1741">
            <v>45751</v>
          </cell>
          <cell r="N1741">
            <v>45994</v>
          </cell>
        </row>
        <row r="1742">
          <cell r="L1742">
            <v>45752</v>
          </cell>
          <cell r="N1742">
            <v>45995</v>
          </cell>
        </row>
        <row r="1743">
          <cell r="L1743">
            <v>45753</v>
          </cell>
          <cell r="N1743">
            <v>45996</v>
          </cell>
        </row>
        <row r="1744">
          <cell r="L1744">
            <v>45754</v>
          </cell>
          <cell r="N1744">
            <v>45997</v>
          </cell>
        </row>
        <row r="1745">
          <cell r="L1745">
            <v>45755</v>
          </cell>
          <cell r="N1745">
            <v>45998</v>
          </cell>
        </row>
        <row r="1746">
          <cell r="L1746">
            <v>45756</v>
          </cell>
          <cell r="N1746">
            <v>45999</v>
          </cell>
        </row>
        <row r="1747">
          <cell r="L1747">
            <v>45757</v>
          </cell>
          <cell r="N1747">
            <v>46000</v>
          </cell>
        </row>
        <row r="1748">
          <cell r="L1748">
            <v>45758</v>
          </cell>
          <cell r="N1748">
            <v>46001</v>
          </cell>
        </row>
        <row r="1749">
          <cell r="L1749">
            <v>45759</v>
          </cell>
          <cell r="N1749">
            <v>46002</v>
          </cell>
        </row>
        <row r="1750">
          <cell r="L1750">
            <v>45760</v>
          </cell>
          <cell r="N1750">
            <v>46003</v>
          </cell>
        </row>
        <row r="1751">
          <cell r="L1751">
            <v>45761</v>
          </cell>
          <cell r="N1751">
            <v>46004</v>
          </cell>
        </row>
        <row r="1752">
          <cell r="L1752">
            <v>45762</v>
          </cell>
          <cell r="N1752">
            <v>46005</v>
          </cell>
        </row>
        <row r="1753">
          <cell r="L1753">
            <v>45763</v>
          </cell>
          <cell r="N1753">
            <v>46006</v>
          </cell>
        </row>
        <row r="1754">
          <cell r="L1754">
            <v>45764</v>
          </cell>
          <cell r="N1754">
            <v>46007</v>
          </cell>
        </row>
        <row r="1755">
          <cell r="L1755">
            <v>45765</v>
          </cell>
          <cell r="N1755">
            <v>46008</v>
          </cell>
        </row>
        <row r="1756">
          <cell r="L1756">
            <v>45766</v>
          </cell>
          <cell r="N1756">
            <v>46009</v>
          </cell>
        </row>
        <row r="1757">
          <cell r="L1757">
            <v>45767</v>
          </cell>
          <cell r="N1757">
            <v>46010</v>
          </cell>
        </row>
        <row r="1758">
          <cell r="L1758">
            <v>45768</v>
          </cell>
          <cell r="N1758">
            <v>46011</v>
          </cell>
        </row>
        <row r="1759">
          <cell r="L1759">
            <v>45769</v>
          </cell>
          <cell r="N1759">
            <v>46012</v>
          </cell>
        </row>
        <row r="1760">
          <cell r="L1760">
            <v>45770</v>
          </cell>
          <cell r="N1760">
            <v>46013</v>
          </cell>
        </row>
        <row r="1761">
          <cell r="L1761">
            <v>45771</v>
          </cell>
          <cell r="N1761">
            <v>46014</v>
          </cell>
        </row>
        <row r="1762">
          <cell r="L1762">
            <v>45772</v>
          </cell>
          <cell r="N1762">
            <v>46015</v>
          </cell>
        </row>
        <row r="1763">
          <cell r="L1763">
            <v>45773</v>
          </cell>
          <cell r="N1763">
            <v>46016</v>
          </cell>
        </row>
        <row r="1764">
          <cell r="L1764">
            <v>45774</v>
          </cell>
          <cell r="N1764">
            <v>46017</v>
          </cell>
        </row>
        <row r="1765">
          <cell r="L1765">
            <v>45775</v>
          </cell>
          <cell r="N1765">
            <v>46018</v>
          </cell>
        </row>
        <row r="1766">
          <cell r="L1766">
            <v>45776</v>
          </cell>
          <cell r="N1766">
            <v>46019</v>
          </cell>
        </row>
        <row r="1767">
          <cell r="L1767">
            <v>45777</v>
          </cell>
          <cell r="N1767">
            <v>46020</v>
          </cell>
        </row>
        <row r="1768">
          <cell r="L1768">
            <v>45778</v>
          </cell>
          <cell r="N1768">
            <v>46021</v>
          </cell>
        </row>
        <row r="1769">
          <cell r="L1769">
            <v>45779</v>
          </cell>
          <cell r="N1769">
            <v>46022</v>
          </cell>
        </row>
        <row r="1770">
          <cell r="L1770">
            <v>45780</v>
          </cell>
          <cell r="N1770">
            <v>46023</v>
          </cell>
        </row>
        <row r="1771">
          <cell r="L1771">
            <v>45781</v>
          </cell>
          <cell r="N1771">
            <v>46024</v>
          </cell>
        </row>
        <row r="1772">
          <cell r="L1772">
            <v>45782</v>
          </cell>
          <cell r="N1772">
            <v>46025</v>
          </cell>
        </row>
        <row r="1773">
          <cell r="L1773">
            <v>45783</v>
          </cell>
          <cell r="N1773">
            <v>46026</v>
          </cell>
        </row>
        <row r="1774">
          <cell r="L1774">
            <v>45784</v>
          </cell>
          <cell r="N1774">
            <v>46027</v>
          </cell>
        </row>
        <row r="1775">
          <cell r="L1775">
            <v>45785</v>
          </cell>
          <cell r="N1775">
            <v>46028</v>
          </cell>
        </row>
        <row r="1776">
          <cell r="L1776">
            <v>45786</v>
          </cell>
          <cell r="N1776">
            <v>46029</v>
          </cell>
        </row>
        <row r="1777">
          <cell r="L1777">
            <v>45787</v>
          </cell>
          <cell r="N1777">
            <v>46030</v>
          </cell>
        </row>
        <row r="1778">
          <cell r="L1778">
            <v>45788</v>
          </cell>
          <cell r="N1778">
            <v>46031</v>
          </cell>
        </row>
        <row r="1779">
          <cell r="L1779">
            <v>45789</v>
          </cell>
          <cell r="N1779">
            <v>46032</v>
          </cell>
        </row>
        <row r="1780">
          <cell r="L1780">
            <v>45790</v>
          </cell>
          <cell r="N1780">
            <v>46033</v>
          </cell>
        </row>
        <row r="1781">
          <cell r="L1781">
            <v>45791</v>
          </cell>
          <cell r="N1781">
            <v>46034</v>
          </cell>
        </row>
        <row r="1782">
          <cell r="L1782">
            <v>45792</v>
          </cell>
          <cell r="N1782">
            <v>46035</v>
          </cell>
        </row>
        <row r="1783">
          <cell r="L1783">
            <v>45793</v>
          </cell>
          <cell r="N1783">
            <v>46036</v>
          </cell>
        </row>
        <row r="1784">
          <cell r="L1784">
            <v>45794</v>
          </cell>
          <cell r="N1784">
            <v>46037</v>
          </cell>
        </row>
        <row r="1785">
          <cell r="L1785">
            <v>45795</v>
          </cell>
          <cell r="N1785">
            <v>46038</v>
          </cell>
        </row>
        <row r="1786">
          <cell r="L1786">
            <v>45796</v>
          </cell>
          <cell r="N1786">
            <v>46039</v>
          </cell>
        </row>
        <row r="1787">
          <cell r="L1787">
            <v>45797</v>
          </cell>
          <cell r="N1787">
            <v>46040</v>
          </cell>
        </row>
        <row r="1788">
          <cell r="L1788">
            <v>45798</v>
          </cell>
          <cell r="N1788">
            <v>46041</v>
          </cell>
        </row>
        <row r="1789">
          <cell r="L1789">
            <v>45799</v>
          </cell>
          <cell r="N1789">
            <v>46042</v>
          </cell>
        </row>
        <row r="1790">
          <cell r="L1790">
            <v>45800</v>
          </cell>
          <cell r="N1790">
            <v>46043</v>
          </cell>
        </row>
        <row r="1791">
          <cell r="L1791">
            <v>45801</v>
          </cell>
          <cell r="N1791">
            <v>46044</v>
          </cell>
        </row>
        <row r="1792">
          <cell r="L1792">
            <v>45802</v>
          </cell>
          <cell r="N1792">
            <v>46045</v>
          </cell>
        </row>
        <row r="1793">
          <cell r="L1793">
            <v>45803</v>
          </cell>
          <cell r="N1793">
            <v>46046</v>
          </cell>
        </row>
        <row r="1794">
          <cell r="L1794">
            <v>45804</v>
          </cell>
          <cell r="N1794">
            <v>46047</v>
          </cell>
        </row>
        <row r="1795">
          <cell r="L1795">
            <v>45805</v>
          </cell>
          <cell r="N1795">
            <v>46048</v>
          </cell>
        </row>
        <row r="1796">
          <cell r="L1796">
            <v>45806</v>
          </cell>
          <cell r="N1796">
            <v>46049</v>
          </cell>
        </row>
        <row r="1797">
          <cell r="L1797">
            <v>45807</v>
          </cell>
          <cell r="N1797">
            <v>46050</v>
          </cell>
        </row>
        <row r="1798">
          <cell r="L1798">
            <v>45808</v>
          </cell>
          <cell r="N1798">
            <v>46051</v>
          </cell>
        </row>
        <row r="1799">
          <cell r="L1799">
            <v>45809</v>
          </cell>
          <cell r="N1799">
            <v>46052</v>
          </cell>
        </row>
        <row r="1800">
          <cell r="L1800">
            <v>45810</v>
          </cell>
          <cell r="N1800">
            <v>46053</v>
          </cell>
        </row>
        <row r="1801">
          <cell r="L1801">
            <v>45811</v>
          </cell>
          <cell r="N1801">
            <v>46054</v>
          </cell>
        </row>
        <row r="1802">
          <cell r="L1802">
            <v>45812</v>
          </cell>
          <cell r="N1802">
            <v>46055</v>
          </cell>
        </row>
        <row r="1803">
          <cell r="L1803">
            <v>45813</v>
          </cell>
          <cell r="N1803">
            <v>46056</v>
          </cell>
        </row>
        <row r="1804">
          <cell r="L1804">
            <v>45814</v>
          </cell>
          <cell r="N1804">
            <v>46057</v>
          </cell>
        </row>
        <row r="1805">
          <cell r="L1805">
            <v>45815</v>
          </cell>
          <cell r="N1805">
            <v>46058</v>
          </cell>
        </row>
        <row r="1806">
          <cell r="L1806">
            <v>45816</v>
          </cell>
          <cell r="N1806">
            <v>46059</v>
          </cell>
        </row>
        <row r="1807">
          <cell r="L1807">
            <v>45817</v>
          </cell>
          <cell r="N1807">
            <v>46060</v>
          </cell>
        </row>
        <row r="1808">
          <cell r="L1808">
            <v>45818</v>
          </cell>
          <cell r="N1808">
            <v>46061</v>
          </cell>
        </row>
        <row r="1809">
          <cell r="L1809">
            <v>45819</v>
          </cell>
          <cell r="N1809">
            <v>46062</v>
          </cell>
        </row>
        <row r="1810">
          <cell r="L1810">
            <v>45820</v>
          </cell>
          <cell r="N1810">
            <v>46063</v>
          </cell>
        </row>
        <row r="1811">
          <cell r="L1811">
            <v>45821</v>
          </cell>
          <cell r="N1811">
            <v>46064</v>
          </cell>
        </row>
        <row r="1812">
          <cell r="L1812">
            <v>45822</v>
          </cell>
          <cell r="N1812">
            <v>46065</v>
          </cell>
        </row>
        <row r="1813">
          <cell r="L1813">
            <v>45823</v>
          </cell>
          <cell r="N1813">
            <v>46066</v>
          </cell>
        </row>
        <row r="1814">
          <cell r="L1814">
            <v>45824</v>
          </cell>
          <cell r="N1814">
            <v>46067</v>
          </cell>
        </row>
        <row r="1815">
          <cell r="L1815">
            <v>45825</v>
          </cell>
          <cell r="N1815">
            <v>46068</v>
          </cell>
        </row>
        <row r="1816">
          <cell r="L1816">
            <v>45826</v>
          </cell>
          <cell r="N1816">
            <v>46069</v>
          </cell>
        </row>
        <row r="1817">
          <cell r="L1817">
            <v>45827</v>
          </cell>
          <cell r="N1817">
            <v>46070</v>
          </cell>
        </row>
        <row r="1818">
          <cell r="L1818">
            <v>45828</v>
          </cell>
          <cell r="N1818">
            <v>46071</v>
          </cell>
        </row>
        <row r="1819">
          <cell r="L1819">
            <v>45829</v>
          </cell>
          <cell r="N1819">
            <v>46072</v>
          </cell>
        </row>
        <row r="1820">
          <cell r="L1820">
            <v>45830</v>
          </cell>
          <cell r="N1820">
            <v>46073</v>
          </cell>
        </row>
        <row r="1821">
          <cell r="L1821">
            <v>45831</v>
          </cell>
          <cell r="N1821">
            <v>46074</v>
          </cell>
        </row>
        <row r="1822">
          <cell r="L1822">
            <v>45832</v>
          </cell>
          <cell r="N1822">
            <v>46075</v>
          </cell>
        </row>
        <row r="1823">
          <cell r="L1823">
            <v>45833</v>
          </cell>
          <cell r="N1823">
            <v>46076</v>
          </cell>
        </row>
        <row r="1824">
          <cell r="L1824">
            <v>45834</v>
          </cell>
          <cell r="N1824">
            <v>46077</v>
          </cell>
        </row>
        <row r="1825">
          <cell r="L1825">
            <v>45835</v>
          </cell>
          <cell r="N1825">
            <v>46078</v>
          </cell>
        </row>
        <row r="1826">
          <cell r="L1826">
            <v>45836</v>
          </cell>
          <cell r="N1826">
            <v>46079</v>
          </cell>
        </row>
        <row r="1827">
          <cell r="L1827">
            <v>45837</v>
          </cell>
          <cell r="N1827">
            <v>46080</v>
          </cell>
        </row>
        <row r="1828">
          <cell r="L1828">
            <v>45838</v>
          </cell>
          <cell r="N1828">
            <v>46081</v>
          </cell>
        </row>
        <row r="1829">
          <cell r="L1829">
            <v>45839</v>
          </cell>
          <cell r="N1829">
            <v>46082</v>
          </cell>
        </row>
        <row r="1830">
          <cell r="L1830">
            <v>45840</v>
          </cell>
          <cell r="N1830">
            <v>46083</v>
          </cell>
        </row>
        <row r="1831">
          <cell r="L1831">
            <v>45841</v>
          </cell>
          <cell r="N1831">
            <v>46084</v>
          </cell>
        </row>
        <row r="1832">
          <cell r="L1832">
            <v>45842</v>
          </cell>
          <cell r="N1832">
            <v>46085</v>
          </cell>
        </row>
        <row r="1833">
          <cell r="L1833">
            <v>45843</v>
          </cell>
          <cell r="N1833">
            <v>46086</v>
          </cell>
        </row>
        <row r="1834">
          <cell r="L1834">
            <v>45844</v>
          </cell>
          <cell r="N1834">
            <v>46087</v>
          </cell>
        </row>
        <row r="1835">
          <cell r="L1835">
            <v>45845</v>
          </cell>
          <cell r="N1835">
            <v>46088</v>
          </cell>
        </row>
        <row r="1836">
          <cell r="L1836">
            <v>45846</v>
          </cell>
          <cell r="N1836">
            <v>46089</v>
          </cell>
        </row>
        <row r="1837">
          <cell r="L1837">
            <v>45847</v>
          </cell>
          <cell r="N1837">
            <v>46090</v>
          </cell>
        </row>
        <row r="1838">
          <cell r="L1838">
            <v>45848</v>
          </cell>
          <cell r="N1838">
            <v>46091</v>
          </cell>
        </row>
        <row r="1839">
          <cell r="L1839">
            <v>45849</v>
          </cell>
          <cell r="N1839">
            <v>46092</v>
          </cell>
        </row>
        <row r="1840">
          <cell r="L1840">
            <v>45850</v>
          </cell>
          <cell r="N1840">
            <v>46093</v>
          </cell>
        </row>
        <row r="1841">
          <cell r="L1841">
            <v>45851</v>
          </cell>
          <cell r="N1841">
            <v>46094</v>
          </cell>
        </row>
        <row r="1842">
          <cell r="L1842">
            <v>45852</v>
          </cell>
          <cell r="N1842">
            <v>46095</v>
          </cell>
        </row>
        <row r="1843">
          <cell r="L1843">
            <v>45853</v>
          </cell>
          <cell r="N1843">
            <v>46096</v>
          </cell>
        </row>
        <row r="1844">
          <cell r="L1844">
            <v>45854</v>
          </cell>
          <cell r="N1844">
            <v>46097</v>
          </cell>
        </row>
        <row r="1845">
          <cell r="L1845">
            <v>45855</v>
          </cell>
          <cell r="N1845">
            <v>46098</v>
          </cell>
        </row>
        <row r="1846">
          <cell r="L1846">
            <v>45856</v>
          </cell>
          <cell r="N1846">
            <v>46099</v>
          </cell>
        </row>
        <row r="1847">
          <cell r="L1847">
            <v>45857</v>
          </cell>
          <cell r="N1847">
            <v>46100</v>
          </cell>
        </row>
        <row r="1848">
          <cell r="L1848">
            <v>45858</v>
          </cell>
          <cell r="N1848">
            <v>46101</v>
          </cell>
        </row>
        <row r="1849">
          <cell r="L1849">
            <v>45859</v>
          </cell>
          <cell r="N1849">
            <v>46102</v>
          </cell>
        </row>
        <row r="1850">
          <cell r="L1850">
            <v>45860</v>
          </cell>
          <cell r="N1850">
            <v>46103</v>
          </cell>
        </row>
        <row r="1851">
          <cell r="L1851">
            <v>45861</v>
          </cell>
          <cell r="N1851">
            <v>46104</v>
          </cell>
        </row>
        <row r="1852">
          <cell r="L1852">
            <v>45862</v>
          </cell>
          <cell r="N1852">
            <v>46105</v>
          </cell>
        </row>
        <row r="1853">
          <cell r="L1853">
            <v>45863</v>
          </cell>
          <cell r="N1853">
            <v>46106</v>
          </cell>
        </row>
        <row r="1854">
          <cell r="L1854">
            <v>45864</v>
          </cell>
          <cell r="N1854">
            <v>46107</v>
          </cell>
        </row>
        <row r="1855">
          <cell r="L1855">
            <v>45865</v>
          </cell>
          <cell r="N1855">
            <v>46108</v>
          </cell>
        </row>
        <row r="1856">
          <cell r="L1856">
            <v>45866</v>
          </cell>
          <cell r="N1856">
            <v>46109</v>
          </cell>
        </row>
        <row r="1857">
          <cell r="L1857">
            <v>45867</v>
          </cell>
          <cell r="N1857">
            <v>46110</v>
          </cell>
        </row>
        <row r="1858">
          <cell r="L1858">
            <v>45868</v>
          </cell>
          <cell r="N1858">
            <v>46111</v>
          </cell>
        </row>
        <row r="1859">
          <cell r="L1859">
            <v>45869</v>
          </cell>
          <cell r="N1859">
            <v>46112</v>
          </cell>
        </row>
        <row r="1860">
          <cell r="L1860">
            <v>45870</v>
          </cell>
          <cell r="N1860">
            <v>46113</v>
          </cell>
        </row>
        <row r="1861">
          <cell r="L1861">
            <v>45871</v>
          </cell>
          <cell r="N1861">
            <v>46114</v>
          </cell>
        </row>
        <row r="1862">
          <cell r="L1862">
            <v>45872</v>
          </cell>
          <cell r="N1862">
            <v>46115</v>
          </cell>
        </row>
        <row r="1863">
          <cell r="L1863">
            <v>45873</v>
          </cell>
          <cell r="N1863">
            <v>46116</v>
          </cell>
        </row>
        <row r="1864">
          <cell r="L1864">
            <v>45874</v>
          </cell>
          <cell r="N1864">
            <v>46117</v>
          </cell>
        </row>
        <row r="1865">
          <cell r="L1865">
            <v>45875</v>
          </cell>
          <cell r="N1865">
            <v>46118</v>
          </cell>
        </row>
        <row r="1866">
          <cell r="L1866">
            <v>45876</v>
          </cell>
          <cell r="N1866">
            <v>46119</v>
          </cell>
        </row>
        <row r="1867">
          <cell r="L1867">
            <v>45877</v>
          </cell>
          <cell r="N1867">
            <v>46120</v>
          </cell>
        </row>
        <row r="1868">
          <cell r="L1868">
            <v>45878</v>
          </cell>
          <cell r="N1868">
            <v>46121</v>
          </cell>
        </row>
        <row r="1869">
          <cell r="L1869">
            <v>45879</v>
          </cell>
          <cell r="N1869">
            <v>46122</v>
          </cell>
        </row>
        <row r="1870">
          <cell r="L1870">
            <v>45880</v>
          </cell>
          <cell r="N1870">
            <v>46123</v>
          </cell>
        </row>
        <row r="1871">
          <cell r="L1871">
            <v>45881</v>
          </cell>
          <cell r="N1871">
            <v>46124</v>
          </cell>
        </row>
        <row r="1872">
          <cell r="L1872">
            <v>45882</v>
          </cell>
          <cell r="N1872">
            <v>46125</v>
          </cell>
        </row>
        <row r="1873">
          <cell r="L1873">
            <v>45883</v>
          </cell>
          <cell r="N1873">
            <v>46126</v>
          </cell>
        </row>
        <row r="1874">
          <cell r="L1874">
            <v>45884</v>
          </cell>
          <cell r="N1874">
            <v>46127</v>
          </cell>
        </row>
        <row r="1875">
          <cell r="L1875">
            <v>45885</v>
          </cell>
          <cell r="N1875">
            <v>46128</v>
          </cell>
        </row>
        <row r="1876">
          <cell r="L1876">
            <v>45886</v>
          </cell>
          <cell r="N1876">
            <v>46129</v>
          </cell>
        </row>
        <row r="1877">
          <cell r="L1877">
            <v>45887</v>
          </cell>
          <cell r="N1877">
            <v>46130</v>
          </cell>
        </row>
        <row r="1878">
          <cell r="L1878">
            <v>45888</v>
          </cell>
          <cell r="N1878">
            <v>46131</v>
          </cell>
        </row>
        <row r="1879">
          <cell r="L1879">
            <v>45889</v>
          </cell>
          <cell r="N1879">
            <v>46132</v>
          </cell>
        </row>
        <row r="1880">
          <cell r="L1880">
            <v>45890</v>
          </cell>
          <cell r="N1880">
            <v>46133</v>
          </cell>
        </row>
        <row r="1881">
          <cell r="L1881">
            <v>45891</v>
          </cell>
          <cell r="N1881">
            <v>46134</v>
          </cell>
        </row>
        <row r="1882">
          <cell r="L1882">
            <v>45892</v>
          </cell>
          <cell r="N1882">
            <v>46135</v>
          </cell>
        </row>
        <row r="1883">
          <cell r="L1883">
            <v>45893</v>
          </cell>
          <cell r="N1883">
            <v>46136</v>
          </cell>
        </row>
        <row r="1884">
          <cell r="L1884">
            <v>45894</v>
          </cell>
          <cell r="N1884">
            <v>46137</v>
          </cell>
        </row>
        <row r="1885">
          <cell r="L1885">
            <v>45895</v>
          </cell>
          <cell r="N1885">
            <v>46138</v>
          </cell>
        </row>
        <row r="1886">
          <cell r="L1886">
            <v>45896</v>
          </cell>
          <cell r="N1886">
            <v>46139</v>
          </cell>
        </row>
        <row r="1887">
          <cell r="L1887">
            <v>45897</v>
          </cell>
          <cell r="N1887">
            <v>46140</v>
          </cell>
        </row>
        <row r="1888">
          <cell r="L1888">
            <v>45898</v>
          </cell>
          <cell r="N1888">
            <v>46141</v>
          </cell>
        </row>
        <row r="1889">
          <cell r="L1889">
            <v>45899</v>
          </cell>
          <cell r="N1889">
            <v>46142</v>
          </cell>
        </row>
        <row r="1890">
          <cell r="L1890">
            <v>45900</v>
          </cell>
          <cell r="N1890">
            <v>46143</v>
          </cell>
        </row>
        <row r="1891">
          <cell r="L1891">
            <v>45901</v>
          </cell>
          <cell r="N1891">
            <v>46144</v>
          </cell>
        </row>
        <row r="1892">
          <cell r="L1892">
            <v>45902</v>
          </cell>
          <cell r="N1892">
            <v>46145</v>
          </cell>
        </row>
        <row r="1893">
          <cell r="L1893">
            <v>45903</v>
          </cell>
          <cell r="N1893">
            <v>46146</v>
          </cell>
        </row>
        <row r="1894">
          <cell r="L1894">
            <v>45904</v>
          </cell>
          <cell r="N1894">
            <v>46147</v>
          </cell>
        </row>
        <row r="1895">
          <cell r="L1895">
            <v>45905</v>
          </cell>
          <cell r="N1895">
            <v>46148</v>
          </cell>
        </row>
        <row r="1896">
          <cell r="L1896">
            <v>45906</v>
          </cell>
          <cell r="N1896">
            <v>46149</v>
          </cell>
        </row>
        <row r="1897">
          <cell r="L1897">
            <v>45907</v>
          </cell>
          <cell r="N1897">
            <v>46150</v>
          </cell>
        </row>
        <row r="1898">
          <cell r="L1898">
            <v>45908</v>
          </cell>
          <cell r="N1898">
            <v>46151</v>
          </cell>
        </row>
        <row r="1899">
          <cell r="L1899">
            <v>45909</v>
          </cell>
          <cell r="N1899">
            <v>46152</v>
          </cell>
        </row>
        <row r="1900">
          <cell r="L1900">
            <v>45910</v>
          </cell>
          <cell r="N1900">
            <v>46153</v>
          </cell>
        </row>
        <row r="1901">
          <cell r="L1901">
            <v>45911</v>
          </cell>
          <cell r="N1901">
            <v>46154</v>
          </cell>
        </row>
        <row r="1902">
          <cell r="L1902">
            <v>45912</v>
          </cell>
          <cell r="N1902">
            <v>46155</v>
          </cell>
        </row>
        <row r="1903">
          <cell r="L1903">
            <v>45913</v>
          </cell>
          <cell r="N1903">
            <v>46156</v>
          </cell>
        </row>
        <row r="1904">
          <cell r="L1904">
            <v>45914</v>
          </cell>
          <cell r="N1904">
            <v>46157</v>
          </cell>
        </row>
        <row r="1905">
          <cell r="L1905">
            <v>45915</v>
          </cell>
          <cell r="N1905">
            <v>46158</v>
          </cell>
        </row>
        <row r="1906">
          <cell r="L1906">
            <v>45916</v>
          </cell>
          <cell r="N1906">
            <v>46159</v>
          </cell>
        </row>
        <row r="1907">
          <cell r="L1907">
            <v>45917</v>
          </cell>
          <cell r="N1907">
            <v>46160</v>
          </cell>
        </row>
        <row r="1908">
          <cell r="L1908">
            <v>45918</v>
          </cell>
          <cell r="N1908">
            <v>46161</v>
          </cell>
        </row>
        <row r="1909">
          <cell r="L1909">
            <v>45919</v>
          </cell>
          <cell r="N1909">
            <v>46162</v>
          </cell>
        </row>
        <row r="1910">
          <cell r="L1910">
            <v>45920</v>
          </cell>
          <cell r="N1910">
            <v>46163</v>
          </cell>
        </row>
        <row r="1911">
          <cell r="L1911">
            <v>45921</v>
          </cell>
          <cell r="N1911">
            <v>46164</v>
          </cell>
        </row>
        <row r="1912">
          <cell r="L1912">
            <v>45922</v>
          </cell>
          <cell r="N1912">
            <v>46165</v>
          </cell>
        </row>
        <row r="1913">
          <cell r="L1913">
            <v>45923</v>
          </cell>
          <cell r="N1913">
            <v>46166</v>
          </cell>
        </row>
        <row r="1914">
          <cell r="L1914">
            <v>45924</v>
          </cell>
          <cell r="N1914">
            <v>46167</v>
          </cell>
        </row>
        <row r="1915">
          <cell r="L1915">
            <v>45925</v>
          </cell>
          <cell r="N1915">
            <v>46168</v>
          </cell>
        </row>
        <row r="1916">
          <cell r="L1916">
            <v>45926</v>
          </cell>
          <cell r="N1916">
            <v>46169</v>
          </cell>
        </row>
        <row r="1917">
          <cell r="L1917">
            <v>45927</v>
          </cell>
          <cell r="N1917">
            <v>46170</v>
          </cell>
        </row>
        <row r="1918">
          <cell r="L1918">
            <v>45928</v>
          </cell>
          <cell r="N1918">
            <v>46171</v>
          </cell>
        </row>
        <row r="1919">
          <cell r="L1919">
            <v>45929</v>
          </cell>
          <cell r="N1919">
            <v>46172</v>
          </cell>
        </row>
        <row r="1920">
          <cell r="L1920">
            <v>45930</v>
          </cell>
          <cell r="N1920">
            <v>46173</v>
          </cell>
        </row>
        <row r="1921">
          <cell r="L1921">
            <v>45931</v>
          </cell>
          <cell r="N1921">
            <v>46174</v>
          </cell>
        </row>
        <row r="1922">
          <cell r="L1922">
            <v>45932</v>
          </cell>
          <cell r="N1922">
            <v>46175</v>
          </cell>
        </row>
        <row r="1923">
          <cell r="L1923">
            <v>45933</v>
          </cell>
          <cell r="N1923">
            <v>46176</v>
          </cell>
        </row>
        <row r="1924">
          <cell r="L1924">
            <v>45934</v>
          </cell>
          <cell r="N1924">
            <v>46177</v>
          </cell>
        </row>
        <row r="1925">
          <cell r="L1925">
            <v>45935</v>
          </cell>
          <cell r="N1925">
            <v>46178</v>
          </cell>
        </row>
        <row r="1926">
          <cell r="L1926">
            <v>45936</v>
          </cell>
          <cell r="N1926">
            <v>46179</v>
          </cell>
        </row>
        <row r="1927">
          <cell r="L1927">
            <v>45937</v>
          </cell>
          <cell r="N1927">
            <v>46180</v>
          </cell>
        </row>
        <row r="1928">
          <cell r="L1928">
            <v>45938</v>
          </cell>
          <cell r="N1928">
            <v>46181</v>
          </cell>
        </row>
        <row r="1929">
          <cell r="L1929">
            <v>45939</v>
          </cell>
          <cell r="N1929">
            <v>46182</v>
          </cell>
        </row>
        <row r="1930">
          <cell r="L1930">
            <v>45940</v>
          </cell>
          <cell r="N1930">
            <v>46183</v>
          </cell>
        </row>
        <row r="1931">
          <cell r="L1931">
            <v>45941</v>
          </cell>
          <cell r="N1931">
            <v>46184</v>
          </cell>
        </row>
        <row r="1932">
          <cell r="L1932">
            <v>45942</v>
          </cell>
          <cell r="N1932">
            <v>46185</v>
          </cell>
        </row>
        <row r="1933">
          <cell r="L1933">
            <v>45943</v>
          </cell>
          <cell r="N1933">
            <v>46186</v>
          </cell>
        </row>
        <row r="1934">
          <cell r="L1934">
            <v>45944</v>
          </cell>
          <cell r="N1934">
            <v>46187</v>
          </cell>
        </row>
        <row r="1935">
          <cell r="L1935">
            <v>45945</v>
          </cell>
          <cell r="N1935">
            <v>46188</v>
          </cell>
        </row>
        <row r="1936">
          <cell r="L1936">
            <v>45946</v>
          </cell>
          <cell r="N1936">
            <v>46189</v>
          </cell>
        </row>
        <row r="1937">
          <cell r="L1937">
            <v>45947</v>
          </cell>
          <cell r="N1937">
            <v>46190</v>
          </cell>
        </row>
        <row r="1938">
          <cell r="L1938">
            <v>45948</v>
          </cell>
          <cell r="N1938">
            <v>46191</v>
          </cell>
        </row>
        <row r="1939">
          <cell r="L1939">
            <v>45949</v>
          </cell>
          <cell r="N1939">
            <v>46192</v>
          </cell>
        </row>
        <row r="1940">
          <cell r="L1940">
            <v>45950</v>
          </cell>
          <cell r="N1940">
            <v>46193</v>
          </cell>
        </row>
        <row r="1941">
          <cell r="L1941">
            <v>45951</v>
          </cell>
          <cell r="N1941">
            <v>46194</v>
          </cell>
        </row>
        <row r="1942">
          <cell r="L1942">
            <v>45952</v>
          </cell>
          <cell r="N1942">
            <v>46195</v>
          </cell>
        </row>
        <row r="1943">
          <cell r="L1943">
            <v>45953</v>
          </cell>
          <cell r="N1943">
            <v>46196</v>
          </cell>
        </row>
        <row r="1944">
          <cell r="L1944">
            <v>45954</v>
          </cell>
          <cell r="N1944">
            <v>46197</v>
          </cell>
        </row>
        <row r="1945">
          <cell r="L1945">
            <v>45955</v>
          </cell>
          <cell r="N1945">
            <v>46198</v>
          </cell>
        </row>
        <row r="1946">
          <cell r="L1946">
            <v>45956</v>
          </cell>
          <cell r="N1946">
            <v>46199</v>
          </cell>
        </row>
        <row r="1947">
          <cell r="L1947">
            <v>45957</v>
          </cell>
          <cell r="N1947">
            <v>46200</v>
          </cell>
        </row>
        <row r="1948">
          <cell r="L1948">
            <v>45958</v>
          </cell>
          <cell r="N1948">
            <v>46201</v>
          </cell>
        </row>
        <row r="1949">
          <cell r="L1949">
            <v>45959</v>
          </cell>
          <cell r="N1949">
            <v>46202</v>
          </cell>
        </row>
        <row r="1950">
          <cell r="L1950">
            <v>45960</v>
          </cell>
          <cell r="N1950">
            <v>46203</v>
          </cell>
        </row>
        <row r="1951">
          <cell r="L1951">
            <v>45961</v>
          </cell>
        </row>
        <row r="1952">
          <cell r="L1952">
            <v>45962</v>
          </cell>
        </row>
        <row r="1953">
          <cell r="L1953">
            <v>45963</v>
          </cell>
        </row>
        <row r="1954">
          <cell r="L1954">
            <v>45964</v>
          </cell>
        </row>
        <row r="1955">
          <cell r="L1955">
            <v>45965</v>
          </cell>
        </row>
        <row r="1956">
          <cell r="L1956">
            <v>45966</v>
          </cell>
        </row>
        <row r="1957">
          <cell r="L1957">
            <v>45967</v>
          </cell>
        </row>
        <row r="1958">
          <cell r="L1958">
            <v>45968</v>
          </cell>
        </row>
        <row r="1959">
          <cell r="L1959">
            <v>45969</v>
          </cell>
        </row>
        <row r="1960">
          <cell r="L1960">
            <v>45970</v>
          </cell>
        </row>
        <row r="1961">
          <cell r="L1961">
            <v>45971</v>
          </cell>
        </row>
        <row r="1962">
          <cell r="L1962">
            <v>45972</v>
          </cell>
        </row>
        <row r="1963">
          <cell r="L1963">
            <v>45973</v>
          </cell>
        </row>
        <row r="1964">
          <cell r="L1964">
            <v>45974</v>
          </cell>
        </row>
        <row r="1965">
          <cell r="L1965">
            <v>45975</v>
          </cell>
        </row>
        <row r="1966">
          <cell r="L1966">
            <v>45976</v>
          </cell>
        </row>
        <row r="1967">
          <cell r="L1967">
            <v>45977</v>
          </cell>
        </row>
        <row r="1968">
          <cell r="L1968">
            <v>45978</v>
          </cell>
        </row>
        <row r="1969">
          <cell r="L1969">
            <v>45979</v>
          </cell>
        </row>
        <row r="1970">
          <cell r="L1970">
            <v>45980</v>
          </cell>
        </row>
        <row r="1971">
          <cell r="L1971">
            <v>45981</v>
          </cell>
        </row>
        <row r="1972">
          <cell r="L1972">
            <v>45982</v>
          </cell>
        </row>
        <row r="1973">
          <cell r="L1973">
            <v>45983</v>
          </cell>
        </row>
        <row r="1974">
          <cell r="L1974">
            <v>45984</v>
          </cell>
        </row>
        <row r="1975">
          <cell r="L1975">
            <v>45985</v>
          </cell>
        </row>
        <row r="1976">
          <cell r="L1976">
            <v>45986</v>
          </cell>
        </row>
        <row r="1977">
          <cell r="L1977">
            <v>45987</v>
          </cell>
        </row>
        <row r="1978">
          <cell r="L1978">
            <v>45988</v>
          </cell>
        </row>
        <row r="1979">
          <cell r="L1979">
            <v>45989</v>
          </cell>
        </row>
        <row r="1980">
          <cell r="L1980">
            <v>45990</v>
          </cell>
        </row>
        <row r="1981">
          <cell r="L1981">
            <v>45991</v>
          </cell>
        </row>
        <row r="1982">
          <cell r="L1982">
            <v>45992</v>
          </cell>
        </row>
        <row r="1983">
          <cell r="L1983">
            <v>45993</v>
          </cell>
        </row>
        <row r="1984">
          <cell r="L1984">
            <v>45994</v>
          </cell>
        </row>
        <row r="1985">
          <cell r="L1985">
            <v>45995</v>
          </cell>
        </row>
        <row r="1986">
          <cell r="L1986">
            <v>45996</v>
          </cell>
        </row>
        <row r="1987">
          <cell r="L1987">
            <v>45997</v>
          </cell>
        </row>
        <row r="1988">
          <cell r="L1988">
            <v>45998</v>
          </cell>
        </row>
        <row r="1989">
          <cell r="L1989">
            <v>45999</v>
          </cell>
        </row>
        <row r="1990">
          <cell r="L1990">
            <v>46000</v>
          </cell>
        </row>
        <row r="1991">
          <cell r="L1991">
            <v>46001</v>
          </cell>
        </row>
        <row r="1992">
          <cell r="L1992">
            <v>46002</v>
          </cell>
        </row>
        <row r="1993">
          <cell r="L1993">
            <v>46003</v>
          </cell>
        </row>
        <row r="1994">
          <cell r="L1994">
            <v>46004</v>
          </cell>
        </row>
        <row r="1995">
          <cell r="L1995">
            <v>46005</v>
          </cell>
        </row>
        <row r="1996">
          <cell r="L1996">
            <v>46006</v>
          </cell>
        </row>
        <row r="1997">
          <cell r="L1997">
            <v>46007</v>
          </cell>
        </row>
        <row r="1998">
          <cell r="L1998">
            <v>46008</v>
          </cell>
        </row>
        <row r="1999">
          <cell r="L1999">
            <v>46009</v>
          </cell>
        </row>
        <row r="2000">
          <cell r="L2000">
            <v>46010</v>
          </cell>
        </row>
        <row r="2001">
          <cell r="L2001">
            <v>46011</v>
          </cell>
        </row>
        <row r="2002">
          <cell r="L2002">
            <v>46012</v>
          </cell>
        </row>
        <row r="2003">
          <cell r="L2003">
            <v>46013</v>
          </cell>
        </row>
        <row r="2004">
          <cell r="L2004">
            <v>46014</v>
          </cell>
        </row>
        <row r="2005">
          <cell r="L2005">
            <v>46015</v>
          </cell>
        </row>
        <row r="2006">
          <cell r="L2006">
            <v>46016</v>
          </cell>
        </row>
        <row r="2007">
          <cell r="L2007">
            <v>46017</v>
          </cell>
        </row>
        <row r="2008">
          <cell r="L2008">
            <v>46018</v>
          </cell>
        </row>
        <row r="2009">
          <cell r="L2009">
            <v>46019</v>
          </cell>
        </row>
        <row r="2010">
          <cell r="L2010">
            <v>46020</v>
          </cell>
        </row>
        <row r="2011">
          <cell r="L2011">
            <v>46021</v>
          </cell>
        </row>
        <row r="2012">
          <cell r="L2012">
            <v>46022</v>
          </cell>
        </row>
        <row r="2013">
          <cell r="L2013">
            <v>46023</v>
          </cell>
        </row>
        <row r="2014">
          <cell r="L2014">
            <v>46024</v>
          </cell>
        </row>
        <row r="2015">
          <cell r="L2015">
            <v>46025</v>
          </cell>
        </row>
        <row r="2016">
          <cell r="L2016">
            <v>46026</v>
          </cell>
        </row>
        <row r="2017">
          <cell r="L2017">
            <v>46027</v>
          </cell>
        </row>
        <row r="2018">
          <cell r="L2018">
            <v>46028</v>
          </cell>
        </row>
        <row r="2019">
          <cell r="L2019">
            <v>46029</v>
          </cell>
        </row>
        <row r="2020">
          <cell r="L2020">
            <v>46030</v>
          </cell>
        </row>
        <row r="2021">
          <cell r="L2021">
            <v>46031</v>
          </cell>
        </row>
        <row r="2022">
          <cell r="L2022">
            <v>46032</v>
          </cell>
        </row>
        <row r="2023">
          <cell r="L2023">
            <v>46033</v>
          </cell>
        </row>
        <row r="2024">
          <cell r="L2024">
            <v>46034</v>
          </cell>
        </row>
        <row r="2025">
          <cell r="L2025">
            <v>46035</v>
          </cell>
        </row>
        <row r="2026">
          <cell r="L2026">
            <v>46036</v>
          </cell>
        </row>
        <row r="2027">
          <cell r="L2027">
            <v>46037</v>
          </cell>
        </row>
        <row r="2028">
          <cell r="L2028">
            <v>46038</v>
          </cell>
        </row>
        <row r="2029">
          <cell r="L2029">
            <v>46039</v>
          </cell>
        </row>
        <row r="2030">
          <cell r="L2030">
            <v>46040</v>
          </cell>
        </row>
        <row r="2031">
          <cell r="L2031">
            <v>46041</v>
          </cell>
        </row>
        <row r="2032">
          <cell r="L2032">
            <v>46042</v>
          </cell>
        </row>
        <row r="2033">
          <cell r="L2033">
            <v>46043</v>
          </cell>
        </row>
        <row r="2034">
          <cell r="L2034">
            <v>46044</v>
          </cell>
        </row>
        <row r="2035">
          <cell r="L2035">
            <v>46045</v>
          </cell>
        </row>
        <row r="2036">
          <cell r="L2036">
            <v>46046</v>
          </cell>
        </row>
        <row r="2037">
          <cell r="L2037">
            <v>46047</v>
          </cell>
        </row>
        <row r="2038">
          <cell r="L2038">
            <v>46048</v>
          </cell>
        </row>
        <row r="2039">
          <cell r="L2039">
            <v>46049</v>
          </cell>
        </row>
        <row r="2040">
          <cell r="L2040">
            <v>46050</v>
          </cell>
        </row>
        <row r="2041">
          <cell r="L2041">
            <v>46051</v>
          </cell>
        </row>
        <row r="2042">
          <cell r="L2042">
            <v>46052</v>
          </cell>
        </row>
        <row r="2043">
          <cell r="L2043">
            <v>46053</v>
          </cell>
        </row>
        <row r="2044">
          <cell r="L2044">
            <v>46054</v>
          </cell>
        </row>
        <row r="2045">
          <cell r="L2045">
            <v>46055</v>
          </cell>
        </row>
        <row r="2046">
          <cell r="L2046">
            <v>46056</v>
          </cell>
        </row>
        <row r="2047">
          <cell r="L2047">
            <v>46057</v>
          </cell>
        </row>
        <row r="2048">
          <cell r="L2048">
            <v>46058</v>
          </cell>
        </row>
        <row r="2049">
          <cell r="L2049">
            <v>46059</v>
          </cell>
        </row>
        <row r="2050">
          <cell r="L2050">
            <v>46060</v>
          </cell>
        </row>
        <row r="2051">
          <cell r="L2051">
            <v>46061</v>
          </cell>
        </row>
        <row r="2052">
          <cell r="L2052">
            <v>46062</v>
          </cell>
        </row>
        <row r="2053">
          <cell r="L2053">
            <v>46063</v>
          </cell>
        </row>
        <row r="2054">
          <cell r="L2054">
            <v>46064</v>
          </cell>
        </row>
        <row r="2055">
          <cell r="L2055">
            <v>46065</v>
          </cell>
        </row>
        <row r="2056">
          <cell r="L2056">
            <v>46066</v>
          </cell>
        </row>
        <row r="2057">
          <cell r="L2057">
            <v>46067</v>
          </cell>
        </row>
        <row r="2058">
          <cell r="L2058">
            <v>46068</v>
          </cell>
        </row>
        <row r="2059">
          <cell r="L2059">
            <v>46069</v>
          </cell>
        </row>
        <row r="2060">
          <cell r="L2060">
            <v>46070</v>
          </cell>
        </row>
        <row r="2061">
          <cell r="L2061">
            <v>46071</v>
          </cell>
        </row>
        <row r="2062">
          <cell r="L2062">
            <v>46072</v>
          </cell>
        </row>
        <row r="2063">
          <cell r="L2063">
            <v>46073</v>
          </cell>
        </row>
        <row r="2064">
          <cell r="L2064">
            <v>46074</v>
          </cell>
        </row>
        <row r="2065">
          <cell r="L2065">
            <v>46075</v>
          </cell>
        </row>
        <row r="2066">
          <cell r="L2066">
            <v>46076</v>
          </cell>
        </row>
        <row r="2067">
          <cell r="L2067">
            <v>46077</v>
          </cell>
        </row>
        <row r="2068">
          <cell r="L2068">
            <v>46078</v>
          </cell>
        </row>
        <row r="2069">
          <cell r="L2069">
            <v>46079</v>
          </cell>
        </row>
        <row r="2070">
          <cell r="L2070">
            <v>46080</v>
          </cell>
        </row>
        <row r="2071">
          <cell r="L2071">
            <v>46081</v>
          </cell>
        </row>
        <row r="2072">
          <cell r="L2072">
            <v>46082</v>
          </cell>
        </row>
        <row r="2073">
          <cell r="L2073">
            <v>46083</v>
          </cell>
        </row>
        <row r="2074">
          <cell r="L2074">
            <v>46084</v>
          </cell>
        </row>
        <row r="2075">
          <cell r="L2075">
            <v>46085</v>
          </cell>
        </row>
        <row r="2076">
          <cell r="L2076">
            <v>46086</v>
          </cell>
        </row>
        <row r="2077">
          <cell r="L2077">
            <v>46087</v>
          </cell>
        </row>
        <row r="2078">
          <cell r="L2078">
            <v>46088</v>
          </cell>
        </row>
        <row r="2079">
          <cell r="L2079">
            <v>46089</v>
          </cell>
        </row>
        <row r="2080">
          <cell r="L2080">
            <v>46090</v>
          </cell>
        </row>
        <row r="2081">
          <cell r="L2081">
            <v>46091</v>
          </cell>
        </row>
        <row r="2082">
          <cell r="L2082">
            <v>46092</v>
          </cell>
        </row>
        <row r="2083">
          <cell r="L2083">
            <v>46093</v>
          </cell>
        </row>
        <row r="2084">
          <cell r="L2084">
            <v>46094</v>
          </cell>
        </row>
        <row r="2085">
          <cell r="L2085">
            <v>46095</v>
          </cell>
        </row>
        <row r="2086">
          <cell r="L2086">
            <v>46096</v>
          </cell>
        </row>
        <row r="2087">
          <cell r="L2087">
            <v>46097</v>
          </cell>
        </row>
        <row r="2088">
          <cell r="L2088">
            <v>46098</v>
          </cell>
        </row>
        <row r="2089">
          <cell r="L2089">
            <v>46099</v>
          </cell>
        </row>
        <row r="2090">
          <cell r="L2090">
            <v>46100</v>
          </cell>
        </row>
        <row r="2091">
          <cell r="L2091">
            <v>46101</v>
          </cell>
        </row>
        <row r="2092">
          <cell r="L2092">
            <v>46102</v>
          </cell>
        </row>
        <row r="2093">
          <cell r="L2093">
            <v>46103</v>
          </cell>
        </row>
        <row r="2094">
          <cell r="L2094">
            <v>46104</v>
          </cell>
        </row>
        <row r="2095">
          <cell r="L2095">
            <v>46105</v>
          </cell>
        </row>
        <row r="2096">
          <cell r="L2096">
            <v>46106</v>
          </cell>
        </row>
        <row r="2097">
          <cell r="L2097">
            <v>46107</v>
          </cell>
        </row>
        <row r="2098">
          <cell r="L2098">
            <v>46108</v>
          </cell>
        </row>
        <row r="2099">
          <cell r="L2099">
            <v>46109</v>
          </cell>
        </row>
        <row r="2100">
          <cell r="L2100">
            <v>46110</v>
          </cell>
        </row>
        <row r="2101">
          <cell r="L2101">
            <v>46111</v>
          </cell>
        </row>
        <row r="2102">
          <cell r="L2102">
            <v>46112</v>
          </cell>
        </row>
        <row r="2103">
          <cell r="L2103">
            <v>46113</v>
          </cell>
        </row>
        <row r="2104">
          <cell r="L2104">
            <v>46114</v>
          </cell>
        </row>
        <row r="2105">
          <cell r="L2105">
            <v>46115</v>
          </cell>
        </row>
        <row r="2106">
          <cell r="L2106">
            <v>46116</v>
          </cell>
        </row>
        <row r="2107">
          <cell r="L2107">
            <v>46117</v>
          </cell>
        </row>
        <row r="2108">
          <cell r="L2108">
            <v>46118</v>
          </cell>
        </row>
        <row r="2109">
          <cell r="L2109">
            <v>46119</v>
          </cell>
        </row>
        <row r="2110">
          <cell r="L2110">
            <v>46120</v>
          </cell>
        </row>
        <row r="2111">
          <cell r="L2111">
            <v>46121</v>
          </cell>
        </row>
        <row r="2112">
          <cell r="L2112">
            <v>46122</v>
          </cell>
        </row>
        <row r="2113">
          <cell r="L2113">
            <v>46123</v>
          </cell>
        </row>
        <row r="2114">
          <cell r="L2114">
            <v>46124</v>
          </cell>
        </row>
        <row r="2115">
          <cell r="L2115">
            <v>46125</v>
          </cell>
        </row>
        <row r="2116">
          <cell r="L2116">
            <v>46126</v>
          </cell>
        </row>
        <row r="2117">
          <cell r="L2117">
            <v>46127</v>
          </cell>
        </row>
        <row r="2118">
          <cell r="L2118">
            <v>46128</v>
          </cell>
        </row>
        <row r="2119">
          <cell r="L2119">
            <v>46129</v>
          </cell>
        </row>
        <row r="2120">
          <cell r="L2120">
            <v>46130</v>
          </cell>
        </row>
        <row r="2121">
          <cell r="L2121">
            <v>46131</v>
          </cell>
        </row>
        <row r="2122">
          <cell r="L2122">
            <v>46132</v>
          </cell>
        </row>
        <row r="2123">
          <cell r="L2123">
            <v>46133</v>
          </cell>
        </row>
        <row r="2124">
          <cell r="L2124">
            <v>46134</v>
          </cell>
        </row>
        <row r="2125">
          <cell r="L2125">
            <v>46135</v>
          </cell>
        </row>
        <row r="2126">
          <cell r="L2126">
            <v>46136</v>
          </cell>
        </row>
        <row r="2127">
          <cell r="L2127">
            <v>46137</v>
          </cell>
        </row>
        <row r="2128">
          <cell r="L2128">
            <v>46138</v>
          </cell>
        </row>
        <row r="2129">
          <cell r="L2129">
            <v>46139</v>
          </cell>
        </row>
        <row r="2130">
          <cell r="L2130">
            <v>46140</v>
          </cell>
        </row>
        <row r="2131">
          <cell r="L2131">
            <v>46141</v>
          </cell>
        </row>
        <row r="2132">
          <cell r="L2132">
            <v>46142</v>
          </cell>
        </row>
        <row r="2133">
          <cell r="L2133">
            <v>46143</v>
          </cell>
        </row>
        <row r="2134">
          <cell r="L2134">
            <v>46144</v>
          </cell>
        </row>
        <row r="2135">
          <cell r="L2135">
            <v>46145</v>
          </cell>
        </row>
        <row r="2136">
          <cell r="L2136">
            <v>46146</v>
          </cell>
        </row>
        <row r="2137">
          <cell r="L2137">
            <v>46147</v>
          </cell>
        </row>
        <row r="2138">
          <cell r="L2138">
            <v>46148</v>
          </cell>
        </row>
        <row r="2139">
          <cell r="L2139">
            <v>46149</v>
          </cell>
        </row>
        <row r="2140">
          <cell r="L2140">
            <v>46150</v>
          </cell>
        </row>
        <row r="2141">
          <cell r="L2141">
            <v>46151</v>
          </cell>
        </row>
        <row r="2142">
          <cell r="L2142">
            <v>46152</v>
          </cell>
        </row>
        <row r="2143">
          <cell r="L2143">
            <v>46153</v>
          </cell>
        </row>
        <row r="2144">
          <cell r="L2144">
            <v>46154</v>
          </cell>
        </row>
        <row r="2145">
          <cell r="L2145">
            <v>46155</v>
          </cell>
        </row>
        <row r="2146">
          <cell r="L2146">
            <v>46156</v>
          </cell>
        </row>
        <row r="2147">
          <cell r="L2147">
            <v>46157</v>
          </cell>
        </row>
        <row r="2148">
          <cell r="L2148">
            <v>46158</v>
          </cell>
        </row>
        <row r="2149">
          <cell r="L2149">
            <v>46159</v>
          </cell>
        </row>
        <row r="2150">
          <cell r="L2150">
            <v>46160</v>
          </cell>
        </row>
        <row r="2151">
          <cell r="L2151">
            <v>46161</v>
          </cell>
        </row>
        <row r="2152">
          <cell r="L2152">
            <v>46162</v>
          </cell>
        </row>
        <row r="2153">
          <cell r="L2153">
            <v>46163</v>
          </cell>
        </row>
        <row r="2154">
          <cell r="L2154">
            <v>46164</v>
          </cell>
        </row>
        <row r="2155">
          <cell r="L2155">
            <v>46165</v>
          </cell>
        </row>
        <row r="2156">
          <cell r="L2156">
            <v>46166</v>
          </cell>
        </row>
        <row r="2157">
          <cell r="L2157">
            <v>46167</v>
          </cell>
        </row>
        <row r="2158">
          <cell r="L2158">
            <v>46168</v>
          </cell>
        </row>
        <row r="2159">
          <cell r="L2159">
            <v>46169</v>
          </cell>
        </row>
        <row r="2160">
          <cell r="L2160">
            <v>46170</v>
          </cell>
        </row>
        <row r="2161">
          <cell r="L2161">
            <v>46171</v>
          </cell>
        </row>
        <row r="2162">
          <cell r="L2162">
            <v>46172</v>
          </cell>
        </row>
        <row r="2163">
          <cell r="L2163">
            <v>46173</v>
          </cell>
        </row>
        <row r="2164">
          <cell r="L2164">
            <v>46174</v>
          </cell>
        </row>
        <row r="2165">
          <cell r="L2165">
            <v>46175</v>
          </cell>
        </row>
        <row r="2166">
          <cell r="L2166">
            <v>46176</v>
          </cell>
        </row>
        <row r="2167">
          <cell r="L2167">
            <v>46177</v>
          </cell>
        </row>
        <row r="2168">
          <cell r="L2168">
            <v>46178</v>
          </cell>
        </row>
        <row r="2169">
          <cell r="L2169">
            <v>46179</v>
          </cell>
        </row>
        <row r="2170">
          <cell r="L2170">
            <v>46180</v>
          </cell>
        </row>
        <row r="2171">
          <cell r="L2171">
            <v>46181</v>
          </cell>
        </row>
        <row r="2172">
          <cell r="L2172">
            <v>46182</v>
          </cell>
        </row>
        <row r="2173">
          <cell r="L2173">
            <v>46183</v>
          </cell>
        </row>
        <row r="2174">
          <cell r="L2174">
            <v>46184</v>
          </cell>
        </row>
        <row r="2175">
          <cell r="L2175">
            <v>46185</v>
          </cell>
        </row>
        <row r="2176">
          <cell r="L2176">
            <v>46186</v>
          </cell>
        </row>
        <row r="2177">
          <cell r="L2177">
            <v>46187</v>
          </cell>
        </row>
        <row r="2178">
          <cell r="L2178">
            <v>46188</v>
          </cell>
        </row>
        <row r="2179">
          <cell r="L2179">
            <v>46189</v>
          </cell>
        </row>
        <row r="2180">
          <cell r="L2180">
            <v>46190</v>
          </cell>
        </row>
        <row r="2181">
          <cell r="L2181">
            <v>46191</v>
          </cell>
        </row>
        <row r="2182">
          <cell r="L2182">
            <v>46192</v>
          </cell>
        </row>
        <row r="2183">
          <cell r="L2183">
            <v>46193</v>
          </cell>
        </row>
        <row r="2184">
          <cell r="L2184">
            <v>46194</v>
          </cell>
        </row>
        <row r="2185">
          <cell r="L2185">
            <v>46195</v>
          </cell>
        </row>
        <row r="2186">
          <cell r="L2186">
            <v>46196</v>
          </cell>
        </row>
        <row r="2187">
          <cell r="L2187">
            <v>46197</v>
          </cell>
        </row>
        <row r="2188">
          <cell r="L2188">
            <v>46198</v>
          </cell>
        </row>
        <row r="2189">
          <cell r="L2189">
            <v>46199</v>
          </cell>
        </row>
        <row r="2190">
          <cell r="L2190">
            <v>46200</v>
          </cell>
        </row>
        <row r="2191">
          <cell r="L2191">
            <v>46201</v>
          </cell>
        </row>
        <row r="2192">
          <cell r="L2192">
            <v>46202</v>
          </cell>
        </row>
        <row r="2193">
          <cell r="L2193">
            <v>46203</v>
          </cell>
        </row>
      </sheetData>
      <sheetData sheetId="11" refreshError="1"/>
      <sheetData sheetId="12"/>
      <sheetData sheetId="13"/>
      <sheetData sheetId="14"/>
      <sheetData sheetId="1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udget form"/>
      <sheetName val="Sheet1"/>
      <sheetName val="tree"/>
    </sheetNames>
    <sheetDataSet>
      <sheetData sheetId="0"/>
      <sheetData sheetId="1"/>
      <sheetData sheetId="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Non Tax Levy Budget Form"/>
      <sheetName val="SAMPLE-Non Tax Levy Budget Form"/>
      <sheetName val="Codes for Fund Src, SI, OU"/>
      <sheetName val="Sheet1"/>
      <sheetName val="BAR03Data"/>
      <sheetName val="BAR03Assoc_JH"/>
      <sheetName val="BAR03 Association"/>
      <sheetName val="Bar03_DropDown"/>
      <sheetName val="Bar03 Tree Linked"/>
      <sheetName val="Bar03 Tree Linked w Prgrm "/>
      <sheetName val="Non Tax-Levy"/>
      <sheetName val="Budget Tree updated"/>
      <sheetName val="Sheet6"/>
    </sheetNames>
    <sheetDataSet>
      <sheetData sheetId="0"/>
      <sheetData sheetId="1"/>
      <sheetData sheetId="2"/>
      <sheetData sheetId="3"/>
      <sheetData sheetId="4"/>
      <sheetData sheetId="5"/>
      <sheetData sheetId="6"/>
      <sheetData sheetId="7"/>
      <sheetData sheetId="8">
        <row r="8">
          <cell r="A8" t="str">
            <v>VPSA_Assoc</v>
          </cell>
        </row>
      </sheetData>
      <sheetData sheetId="9">
        <row r="30">
          <cell r="P30">
            <v>9999</v>
          </cell>
        </row>
        <row r="31">
          <cell r="P31">
            <v>9999</v>
          </cell>
        </row>
        <row r="32">
          <cell r="P32">
            <v>9999</v>
          </cell>
        </row>
        <row r="33">
          <cell r="P33">
            <v>9999</v>
          </cell>
        </row>
        <row r="34">
          <cell r="P34">
            <v>9999</v>
          </cell>
        </row>
        <row r="35">
          <cell r="P35">
            <v>9999</v>
          </cell>
        </row>
      </sheetData>
      <sheetData sheetId="10">
        <row r="3">
          <cell r="A3" t="str">
            <v>Provost Teaching Operations</v>
          </cell>
        </row>
        <row r="104">
          <cell r="F104" t="str">
            <v>VPSA_ELC</v>
          </cell>
        </row>
        <row r="141">
          <cell r="F141" t="str">
            <v>VPSA_AUX</v>
          </cell>
        </row>
        <row r="142">
          <cell r="F142" t="str">
            <v>VPEM_AUX</v>
          </cell>
        </row>
        <row r="143">
          <cell r="F143" t="str">
            <v>VPAF_AUX</v>
          </cell>
        </row>
      </sheetData>
      <sheetData sheetId="11"/>
      <sheetData sheetId="12"/>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2" connectionId="27" xr16:uid="{04F22B7B-1F86-4B42-AFB0-EA99F8377DD5}" autoFormatId="16" applyNumberFormats="0" applyBorderFormats="0" applyFontFormats="0" applyPatternFormats="0" applyAlignmentFormats="0" applyWidthHeightFormats="0">
  <queryTableRefresh nextId="4">
    <queryTableFields count="3">
      <queryTableField id="1" name="Business Unit" tableColumnId="1"/>
      <queryTableField id="2" name="BU&amp;Div" tableColumnId="2"/>
      <queryTableField id="3" name="Sheet3.Division" tableColumnId="3"/>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alData_1" connectionId="26" xr16:uid="{B1AF9F2E-B01C-4F37-9EAB-55A7AC0D8CA4}" autoFormatId="16" applyNumberFormats="0" applyBorderFormats="0" applyFontFormats="0" applyPatternFormats="0" applyAlignmentFormats="0" applyWidthHeightFormats="0">
  <queryTableRefresh nextId="84">
    <queryTableFields count="21">
      <queryTableField id="51" name="BU&amp;Div" tableColumnId="21"/>
      <queryTableField id="24" name="Dept" tableColumnId="9"/>
      <queryTableField id="3" name="Funding Source" tableColumnId="3"/>
      <queryTableField id="4" name="Program Code" tableColumnId="4"/>
      <queryTableField id="5" name="Major Purpose" tableColumnId="5"/>
      <queryTableField id="1" name="Business Unit" tableColumnId="1"/>
      <queryTableField id="7" name="Budget Period" tableColumnId="7"/>
      <queryTableField id="22" name="Budget/exp account" tableColumnId="2"/>
      <queryTableField id="23" name="Account Descr" tableColumnId="8"/>
      <queryTableField id="25" name="Dept Descr" tableColumnId="10"/>
      <queryTableField id="11" name="Fund Code" tableColumnId="11"/>
      <queryTableField id="12" name="Operating Unit" tableColumnId="12"/>
      <queryTableField id="26" name="Program Descr" tableColumnId="13"/>
      <queryTableField id="14" name="Funding Source Descr" tableColumnId="14"/>
      <queryTableField id="15" name="Special Initiatives" tableColumnId="15"/>
      <queryTableField id="27" name="Rollup" tableColumnId="16"/>
      <queryTableField id="28" name="Budget Account" tableColumnId="18"/>
      <queryTableField id="29" name="PS/OTPS" tableColumnId="20"/>
      <queryTableField id="6" name="Sheet3.Division" tableColumnId="6"/>
      <queryTableField id="18" name="Dept&amp;Prgrm" tableColumnId="17"/>
      <queryTableField id="21" name="Account Descr (Div&amp;PrgrmD&amp;PrgrmC)" tableColumnId="19"/>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alData_1" connectionId="21" xr16:uid="{00000000-0016-0000-0700-000000000000}" autoFormatId="0" applyNumberFormats="0" applyBorderFormats="0" applyFontFormats="1" applyPatternFormats="1" applyAlignmentFormats="0" applyWidthHeightFormats="0">
  <queryTableRefresh preserveSortFilterLayout="0" nextId="2">
    <queryTableFields count="1">
      <queryTableField id="1" name="Column1" tableColumnId="1"/>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ExternalData_2" connectionId="22" xr16:uid="{A8D8E7B5-D273-46F7-BA56-FC488C69FC42}" autoFormatId="16" applyNumberFormats="0" applyBorderFormats="0" applyFontFormats="0" applyPatternFormats="0" applyAlignmentFormats="0" applyWidthHeightFormats="0">
  <queryTableRefresh nextId="46">
    <queryTableFields count="15">
      <queryTableField id="31" name="BAR02VPSA" tableColumnId="24"/>
      <queryTableField id="32" name="BAR02VPAF" tableColumnId="25"/>
      <queryTableField id="33" name="BAR03VPSA" tableColumnId="26"/>
      <queryTableField id="34" name="BAR04VPSA" tableColumnId="27"/>
      <queryTableField id="35" name="BAR55ZSB" tableColumnId="28"/>
      <queryTableField id="36" name="BAR55WSAS" tableColumnId="29"/>
      <queryTableField id="37" name="BAR55MSPIA" tableColumnId="30"/>
      <queryTableField id="38" name="BAR55VPEM" tableColumnId="31"/>
      <queryTableField id="39" name="BAR55Library" tableColumnId="32"/>
      <queryTableField id="40" name="BAR55Acad Aff" tableColumnId="33"/>
      <queryTableField id="41" name="BAR55VPSA" tableColumnId="34"/>
      <queryTableField id="42" name="BAR55VPAF" tableColumnId="35"/>
      <queryTableField id="43" name="BAR55VPCA" tableColumnId="36"/>
      <queryTableField id="44" name="BAR55VPISD" tableColumnId="37"/>
      <queryTableField id="45" name="BAR55President" tableColumnId="38"/>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ExternalData_1" connectionId="23" xr16:uid="{00000000-0016-0000-0900-000002000000}" autoFormatId="0" applyNumberFormats="0" applyBorderFormats="0" applyFontFormats="1" applyPatternFormats="1" applyAlignmentFormats="0" applyWidthHeightFormats="0">
  <queryTableRefresh preserveSortFilterLayout="0" nextId="77">
    <queryTableFields count="76">
      <queryTableField id="1" name="BAR02VPSA\75060" tableColumnId="1"/>
      <queryTableField id="2" name="BAR02VPAF\80045" tableColumnId="2"/>
      <queryTableField id="3" name="BAR03VPSA\75012" tableColumnId="3"/>
      <queryTableField id="4" name="BAR03VPSA\75046" tableColumnId="4"/>
      <queryTableField id="5" name="BAR03VPSA\75050" tableColumnId="5"/>
      <queryTableField id="6" name="BAR03VPSA\75053" tableColumnId="6"/>
      <queryTableField id="7" name="BAR03VPSA\75054" tableColumnId="7"/>
      <queryTableField id="8" name="BAR03VPSA\75060" tableColumnId="8"/>
      <queryTableField id="9" name="BAR03VPSA\75062" tableColumnId="9"/>
      <queryTableField id="10" name="BAR03VPSA\75066" tableColumnId="10"/>
      <queryTableField id="11" name="BAR03VPSA\75075" tableColumnId="11"/>
      <queryTableField id="12" name="BAR03VPSA\75110" tableColumnId="12"/>
      <queryTableField id="13" name="BAR03VPSA\75111" tableColumnId="13"/>
      <queryTableField id="14" name="BAR04VPSA\60021" tableColumnId="14"/>
      <queryTableField id="15" name="BAR55ZSB\10005" tableColumnId="15"/>
      <queryTableField id="16" name="BAR55WSAS\10060" tableColumnId="16"/>
      <queryTableField id="17" name="BAR55ZSB\10088" tableColumnId="17"/>
      <queryTableField id="18" name="BAR55WSAS\10105" tableColumnId="18"/>
      <queryTableField id="19" name="BAR55WSAS\10115" tableColumnId="19"/>
      <queryTableField id="20" name="BAR55ZSB\10181" tableColumnId="20"/>
      <queryTableField id="21" name="BAR55ZSB\10190" tableColumnId="21"/>
      <queryTableField id="22" name="BAR55ZSB\10192" tableColumnId="22"/>
      <queryTableField id="23" name="BAR55WSAS\10195" tableColumnId="23"/>
      <queryTableField id="24" name="BAR55WSAS\10221" tableColumnId="24"/>
      <queryTableField id="25" name="BAR55MSPIA\10250" tableColumnId="25"/>
      <queryTableField id="26" name="BAR55ZSB\10256" tableColumnId="26"/>
      <queryTableField id="27" name="BAR55ZSB\10291" tableColumnId="27"/>
      <queryTableField id="28" name="BAR55ZSB\10351" tableColumnId="28"/>
      <queryTableField id="29" name="BAR55ZSB\10381" tableColumnId="29"/>
      <queryTableField id="30" name="BAR55VPEM\10393" tableColumnId="30"/>
      <queryTableField id="31" name="BAR55MSPIA\10405" tableColumnId="31"/>
      <queryTableField id="32" name="BAR55ZSB\10471" tableColumnId="32"/>
      <queryTableField id="33" name="BAR55WSAS\60023" tableColumnId="33"/>
      <queryTableField id="34" name="BAR55ZSB\60074" tableColumnId="34"/>
      <queryTableField id="35" name="BAR55ZSB\60195" tableColumnId="35"/>
      <queryTableField id="36" name="BAR55ZSB\60198" tableColumnId="36"/>
      <queryTableField id="37" name="BAR55ZSB\60199" tableColumnId="37"/>
      <queryTableField id="38" name="BAR55ZSB\60200" tableColumnId="38"/>
      <queryTableField id="39" name="BAR55WSAS\65009" tableColumnId="39"/>
      <queryTableField id="40" name="BAR55ZSB\65040" tableColumnId="40"/>
      <queryTableField id="41" name="BAR55Library\70054" tableColumnId="41"/>
      <queryTableField id="42" name="BAR55Acad Aff\70062" tableColumnId="42"/>
      <queryTableField id="43" name="BAR55VPSA\75012" tableColumnId="43"/>
      <queryTableField id="44" name="BAR55ZSB\75018" tableColumnId="44"/>
      <queryTableField id="45" name="BAR55ZSB\75023" tableColumnId="45"/>
      <queryTableField id="46" name="BAR55VPEM\75037" tableColumnId="46"/>
      <queryTableField id="47" name="BAR55ZSB\75055" tableColumnId="47"/>
      <queryTableField id="48" name="BAR55VPSA\75056" tableColumnId="48"/>
      <queryTableField id="49" name="BAR55VPSA\75060" tableColumnId="49"/>
      <queryTableField id="50" name="BAR55VPEM\75065" tableColumnId="50"/>
      <queryTableField id="51" name="BAR55Acad Aff\75070" tableColumnId="51"/>
      <queryTableField id="52" name="BAR55WSAS\75073" tableColumnId="52"/>
      <queryTableField id="53" name="BAR55VPSA\75126" tableColumnId="53"/>
      <queryTableField id="54" name="BAR55VPAF\80002" tableColumnId="54"/>
      <queryTableField id="55" name="BAR55VPAF\80037" tableColumnId="55"/>
      <queryTableField id="56" name="BAR55VPAF\80042" tableColumnId="56"/>
      <queryTableField id="57" name="BAR55VPAF\80045" tableColumnId="57"/>
      <queryTableField id="58" name="BAR55VPAF\80048" tableColumnId="58"/>
      <queryTableField id="59" name="BAR55VPAF\80049" tableColumnId="59"/>
      <queryTableField id="60" name="BAR55VPCA\80069" tableColumnId="60"/>
      <queryTableField id="61" name="BAR55VPISD\80073" tableColumnId="61"/>
      <queryTableField id="62" name="BAR55ZSB\80101" tableColumnId="62"/>
      <queryTableField id="63" name="BAR55WSAS\80109" tableColumnId="63"/>
      <queryTableField id="64" name="BAR55VPAF\80149" tableColumnId="64"/>
      <queryTableField id="65" name="BAR55VPAF\80174" tableColumnId="65"/>
      <queryTableField id="66" name="BAR55President\80199" tableColumnId="66"/>
      <queryTableField id="67" name="BAR55President\80250" tableColumnId="67"/>
      <queryTableField id="68" name="BAR55Acad Aff\80259" tableColumnId="68"/>
      <queryTableField id="69" name="BAR55VPAF\80264" tableColumnId="69"/>
      <queryTableField id="70" name="BAR55VPEM\80268" tableColumnId="70"/>
      <queryTableField id="71" name="BAR55VPAF\80274" tableColumnId="71"/>
      <queryTableField id="72" name="BAR55VPAF\80299" tableColumnId="72"/>
      <queryTableField id="73" name="BAR55WSAS\10245" tableColumnId="73"/>
      <queryTableField id="74" name="BAR55Acad Aff\75001" tableColumnId="74"/>
      <queryTableField id="75" name="BAR55VPEM\75002" tableColumnId="75"/>
      <queryTableField id="76" name="BAR55VPEM\75078" tableColumnId="76"/>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ExternalData_1" connectionId="24" xr16:uid="{00000000-0016-0000-0A00-000003000000}" autoFormatId="0" applyNumberFormats="0" applyBorderFormats="0" applyFontFormats="1" applyPatternFormats="1" applyAlignmentFormats="0" applyWidthHeightFormats="0">
  <queryTableRefresh preserveSortFilterLayout="0" nextId="323">
    <queryTableFields count="322">
      <queryTableField id="1" name="BAR02VPSA\75056\999999" tableColumnId="99"/>
      <queryTableField id="2" name="BAR02VPAF\80045\500000" tableColumnId="100"/>
      <queryTableField id="3" name="BAR02VPAF\80045\999999" tableColumnId="101"/>
      <queryTableField id="4" name="BAR02VPSA\75060\500001" tableColumnId="102"/>
      <queryTableField id="5" name="BAR03VPSA\75012\400001" tableColumnId="103"/>
      <queryTableField id="6" name="BAR03VPSA\75012\999999" tableColumnId="104"/>
      <queryTableField id="7" name="BAR03VPSA\75046\999999" tableColumnId="105"/>
      <queryTableField id="8" name="BAR03VPSA\75046\400058" tableColumnId="106"/>
      <queryTableField id="9" name="BAR03VPSA\75050\999999" tableColumnId="107"/>
      <queryTableField id="10" name="BAR03VPSA\75050\400051" tableColumnId="108"/>
      <queryTableField id="11" name="BAR03VPSA\75050\400052" tableColumnId="109"/>
      <queryTableField id="12" name="BAR03VPSA\75050\400053" tableColumnId="110"/>
      <queryTableField id="13" name="BAR03VPSA\75050\400054" tableColumnId="111"/>
      <queryTableField id="14" name="BAR03VPSA\75050\400056" tableColumnId="112"/>
      <queryTableField id="15" name="BAR03VPSA\75050\400057" tableColumnId="113"/>
      <queryTableField id="16" name="BAR03VPSA\75050\400113" tableColumnId="114"/>
      <queryTableField id="17" name="BAR03VPSA\75050\400114" tableColumnId="115"/>
      <queryTableField id="18" name="BAR03VPSA\75050\400115" tableColumnId="116"/>
      <queryTableField id="19" name="BAR03VPSA\75050\400117" tableColumnId="117"/>
      <queryTableField id="20" name="BAR03VPSA\75050\400122" tableColumnId="118"/>
      <queryTableField id="21" name="BAR03VPSA\75050\400141" tableColumnId="119"/>
      <queryTableField id="22" name="BAR03VPSA\75050\400166" tableColumnId="120"/>
      <queryTableField id="23" name="BAR03VPSA\75050\400185" tableColumnId="121"/>
      <queryTableField id="24" name="BAR03VPSA\75050\400186" tableColumnId="122"/>
      <queryTableField id="25" name="BAR03VPSA\75050\400187" tableColumnId="123"/>
      <queryTableField id="26" name="BAR03VPSA\75051\400000" tableColumnId="124"/>
      <queryTableField id="27" name="BAR03VPSA\75051\400003" tableColumnId="125"/>
      <queryTableField id="28" name="BAR03VPSA\75051\400004" tableColumnId="126"/>
      <queryTableField id="29" name="BAR03VPSA\75051\400005" tableColumnId="127"/>
      <queryTableField id="30" name="BAR03VPSA\75051\400006" tableColumnId="128"/>
      <queryTableField id="31" name="BAR03VPSA\75051\400007" tableColumnId="129"/>
      <queryTableField id="32" name="BAR03VPSA\75051\400008" tableColumnId="130"/>
      <queryTableField id="33" name="BAR03VPSA\75051\400009" tableColumnId="131"/>
      <queryTableField id="34" name="BAR03VPSA\75051\400011" tableColumnId="132"/>
      <queryTableField id="35" name="BAR03VPSA\75051\400012" tableColumnId="133"/>
      <queryTableField id="36" name="BAR03VPSA\75051\400013" tableColumnId="134"/>
      <queryTableField id="37" name="BAR03VPSA\75051\400014" tableColumnId="135"/>
      <queryTableField id="38" name="BAR03VPSA\75051\400017" tableColumnId="136"/>
      <queryTableField id="39" name="BAR03VPSA\75051\400018" tableColumnId="137"/>
      <queryTableField id="40" name="BAR03VPSA\75051\400019" tableColumnId="138"/>
      <queryTableField id="41" name="BAR03VPSA\75051\400020" tableColumnId="139"/>
      <queryTableField id="42" name="BAR03VPSA\75051\400023" tableColumnId="140"/>
      <queryTableField id="43" name="BAR03VPSA\75051\400025" tableColumnId="141"/>
      <queryTableField id="44" name="BAR03VPSA\75051\400026" tableColumnId="142"/>
      <queryTableField id="45" name="BAR03VPSA\75051\400028" tableColumnId="143"/>
      <queryTableField id="46" name="BAR03VPSA\75051\400033" tableColumnId="144"/>
      <queryTableField id="47" name="BAR03VPSA\75051\400034" tableColumnId="145"/>
      <queryTableField id="48" name="BAR03VPSA\75051\400037" tableColumnId="146"/>
      <queryTableField id="49" name="BAR03VPSA\75051\400038" tableColumnId="147"/>
      <queryTableField id="50" name="BAR03VPSA\75051\400042" tableColumnId="148"/>
      <queryTableField id="51" name="BAR03VPSA\75051\400045" tableColumnId="149"/>
      <queryTableField id="52" name="BAR03VPSA\75051\400046" tableColumnId="150"/>
      <queryTableField id="53" name="BAR03VPSA\75051\400048" tableColumnId="151"/>
      <queryTableField id="54" name="BAR03VPSA\75051\400060" tableColumnId="152"/>
      <queryTableField id="55" name="BAR03VPSA\75051\400061" tableColumnId="153"/>
      <queryTableField id="56" name="BAR03VPSA\75051\400062" tableColumnId="154"/>
      <queryTableField id="57" name="BAR03VPSA\75051\400063" tableColumnId="155"/>
      <queryTableField id="58" name="BAR03VPSA\75051\400064" tableColumnId="156"/>
      <queryTableField id="59" name="BAR03VPSA\75051\400066" tableColumnId="157"/>
      <queryTableField id="60" name="BAR03VPSA\75051\400067" tableColumnId="158"/>
      <queryTableField id="61" name="BAR03VPSA\75051\400070" tableColumnId="159"/>
      <queryTableField id="62" name="BAR03VPSA\75051\400071" tableColumnId="160"/>
      <queryTableField id="63" name="BAR03VPSA\75051\400072" tableColumnId="161"/>
      <queryTableField id="64" name="BAR03VPSA\75051\400073" tableColumnId="162"/>
      <queryTableField id="65" name="BAR03VPSA\75051\400074" tableColumnId="163"/>
      <queryTableField id="66" name="BAR03VPSA\75051\400075" tableColumnId="164"/>
      <queryTableField id="67" name="BAR03VPSA\75051\400076" tableColumnId="165"/>
      <queryTableField id="68" name="BAR03VPSA\75051\400077" tableColumnId="166"/>
      <queryTableField id="69" name="BAR03VPSA\75051\400079" tableColumnId="167"/>
      <queryTableField id="70" name="BAR03VPSA\75051\400080" tableColumnId="168"/>
      <queryTableField id="71" name="BAR03VPSA\75051\400087" tableColumnId="169"/>
      <queryTableField id="72" name="BAR03VPSA\75051\400088" tableColumnId="170"/>
      <queryTableField id="73" name="BAR03VPSA\75051\400089" tableColumnId="171"/>
      <queryTableField id="74" name="BAR03VPSA\75051\400090" tableColumnId="172"/>
      <queryTableField id="75" name="BAR03VPSA\75051\400091" tableColumnId="173"/>
      <queryTableField id="76" name="BAR03VPSA\75051\400094" tableColumnId="174"/>
      <queryTableField id="77" name="BAR03VPSA\75051\400098" tableColumnId="175"/>
      <queryTableField id="78" name="BAR03VPSA\75051\400099" tableColumnId="176"/>
      <queryTableField id="79" name="BAR03VPSA\75051\400100" tableColumnId="177"/>
      <queryTableField id="80" name="BAR03VPSA\75051\400101" tableColumnId="178"/>
      <queryTableField id="81" name="BAR03VPSA\75051\400102" tableColumnId="179"/>
      <queryTableField id="82" name="BAR03VPSA\75051\400104" tableColumnId="180"/>
      <queryTableField id="83" name="BAR03VPSA\75051\400107" tableColumnId="181"/>
      <queryTableField id="84" name="BAR03VPSA\75051\400108" tableColumnId="182"/>
      <queryTableField id="85" name="BAR03VPSA\75051\400109" tableColumnId="183"/>
      <queryTableField id="86" name="BAR03VPSA\75051\400110" tableColumnId="184"/>
      <queryTableField id="87" name="BAR03VPSA\75051\400114" tableColumnId="185"/>
      <queryTableField id="88" name="BAR03VPSA\75051\400116" tableColumnId="186"/>
      <queryTableField id="89" name="BAR03VPSA\75051\400124" tableColumnId="187"/>
      <queryTableField id="90" name="BAR03VPSA\75051\400125" tableColumnId="188"/>
      <queryTableField id="91" name="BAR03VPSA\75051\400126" tableColumnId="189"/>
      <queryTableField id="92" name="BAR03VPSA\75051\400127" tableColumnId="190"/>
      <queryTableField id="93" name="BAR03VPSA\75051\400128" tableColumnId="191"/>
      <queryTableField id="94" name="BAR03VPSA\75051\400129" tableColumnId="192"/>
      <queryTableField id="95" name="BAR03VPSA\75051\400130" tableColumnId="193"/>
      <queryTableField id="96" name="BAR03VPSA\75051\400131" tableColumnId="194"/>
      <queryTableField id="97" name="BAR03VPSA\75051\400132" tableColumnId="195"/>
      <queryTableField id="98" name="BAR03VPSA\75051\400134" tableColumnId="196"/>
      <queryTableField id="99" name="BAR03VPSA\75051\400135" tableColumnId="197"/>
      <queryTableField id="100" name="BAR03VPSA\75051\400136" tableColumnId="198"/>
      <queryTableField id="101" name="BAR03VPSA\75051\400137" tableColumnId="199"/>
      <queryTableField id="102" name="BAR03VPSA\75051\400138" tableColumnId="200"/>
      <queryTableField id="103" name="BAR03VPSA\75051\400139" tableColumnId="201"/>
      <queryTableField id="104" name="BAR03VPSA\75051\400142" tableColumnId="202"/>
      <queryTableField id="105" name="BAR03VPSA\75051\400151" tableColumnId="203"/>
      <queryTableField id="106" name="BAR03VPSA\75051\400500" tableColumnId="204"/>
      <queryTableField id="107" name="BAR03VPSA\75051\400501" tableColumnId="205"/>
      <queryTableField id="108" name="BAR03VPSA\75051\400502" tableColumnId="206"/>
      <queryTableField id="109" name="BAR03VPSA\75051\400503" tableColumnId="207"/>
      <queryTableField id="110" name="BAR03VPSA\75053\999999" tableColumnId="208"/>
      <queryTableField id="111" name="BAR03VPSA\75053\400082" tableColumnId="209"/>
      <queryTableField id="112" name="BAR03VPSA\75054\999999" tableColumnId="210"/>
      <queryTableField id="113" name="BAR03VPSA\75054\331124" tableColumnId="211"/>
      <queryTableField id="114" name="BAR03VPSA\75054\400002" tableColumnId="212"/>
      <queryTableField id="115" name="BAR03VPSA\75054\400004" tableColumnId="213"/>
      <queryTableField id="116" name="BAR03VPSA\75054\400005" tableColumnId="214"/>
      <queryTableField id="117" name="BAR03VPSA\75054\400007" tableColumnId="215"/>
      <queryTableField id="118" name="BAR03VPSA\75054\400010" tableColumnId="216"/>
      <queryTableField id="119" name="BAR03VPSA\75054\400012" tableColumnId="217"/>
      <queryTableField id="120" name="BAR03VPSA\75054\400014" tableColumnId="218"/>
      <queryTableField id="121" name="BAR03VPSA\75054\400015" tableColumnId="219"/>
      <queryTableField id="122" name="BAR03VPSA\75054\400017" tableColumnId="220"/>
      <queryTableField id="123" name="BAR03VPSA\75054\400018" tableColumnId="221"/>
      <queryTableField id="124" name="BAR03VPSA\75054\400019" tableColumnId="222"/>
      <queryTableField id="125" name="BAR03VPSA\75054\400020" tableColumnId="223"/>
      <queryTableField id="126" name="BAR03VPSA\75054\400022" tableColumnId="224"/>
      <queryTableField id="127" name="BAR03VPSA\75054\400023" tableColumnId="225"/>
      <queryTableField id="128" name="BAR03VPSA\75054\400024" tableColumnId="226"/>
      <queryTableField id="129" name="BAR03VPSA\75054\400025" tableColumnId="227"/>
      <queryTableField id="130" name="BAR03VPSA\75054\400028" tableColumnId="228"/>
      <queryTableField id="131" name="BAR03VPSA\75054\400031" tableColumnId="229"/>
      <queryTableField id="132" name="BAR03VPSA\75054\400033" tableColumnId="230"/>
      <queryTableField id="133" name="BAR03VPSA\75054\400034" tableColumnId="231"/>
      <queryTableField id="134" name="BAR03VPSA\75054\400035" tableColumnId="232"/>
      <queryTableField id="135" name="BAR03VPSA\75054\400036" tableColumnId="233"/>
      <queryTableField id="136" name="BAR03VPSA\75054\400037" tableColumnId="234"/>
      <queryTableField id="137" name="BAR03VPSA\75054\400039" tableColumnId="235"/>
      <queryTableField id="138" name="BAR03VPSA\75054\400041" tableColumnId="236"/>
      <queryTableField id="139" name="BAR03VPSA\75054\400042" tableColumnId="237"/>
      <queryTableField id="140" name="BAR03VPSA\75054\400044" tableColumnId="238"/>
      <queryTableField id="141" name="BAR03VPSA\75054\400045" tableColumnId="239"/>
      <queryTableField id="142" name="BAR03VPSA\75054\400060" tableColumnId="240"/>
      <queryTableField id="143" name="BAR03VPSA\75054\400061" tableColumnId="241"/>
      <queryTableField id="144" name="BAR03VPSA\75054\400064" tableColumnId="242"/>
      <queryTableField id="145" name="BAR03VPSA\75054\400065" tableColumnId="243"/>
      <queryTableField id="146" name="BAR03VPSA\75054\400066" tableColumnId="244"/>
      <queryTableField id="147" name="BAR03VPSA\75054\400067" tableColumnId="245"/>
      <queryTableField id="148" name="BAR03VPSA\75054\400070" tableColumnId="246"/>
      <queryTableField id="149" name="BAR03VPSA\75054\400072" tableColumnId="247"/>
      <queryTableField id="150" name="BAR03VPSA\75054\400073" tableColumnId="248"/>
      <queryTableField id="151" name="BAR03VPSA\75054\400074" tableColumnId="249"/>
      <queryTableField id="152" name="BAR03VPSA\75054\400075" tableColumnId="250"/>
      <queryTableField id="153" name="BAR03VPSA\75054\400076" tableColumnId="251"/>
      <queryTableField id="154" name="BAR03VPSA\75054\400079" tableColumnId="252"/>
      <queryTableField id="155" name="BAR03VPSA\75054\400080" tableColumnId="253"/>
      <queryTableField id="156" name="BAR03VPSA\75054\400081" tableColumnId="254"/>
      <queryTableField id="157" name="BAR03VPSA\75054\400084" tableColumnId="255"/>
      <queryTableField id="158" name="BAR03VPSA\75054\400085" tableColumnId="256"/>
      <queryTableField id="159" name="BAR03VPSA\75054\400087" tableColumnId="257"/>
      <queryTableField id="160" name="BAR03VPSA\75054\400090" tableColumnId="258"/>
      <queryTableField id="161" name="BAR03VPSA\75054\400093" tableColumnId="259"/>
      <queryTableField id="162" name="BAR03VPSA\75054\400094" tableColumnId="260"/>
      <queryTableField id="163" name="BAR03VPSA\75054\400098" tableColumnId="261"/>
      <queryTableField id="164" name="BAR03VPSA\75054\400100" tableColumnId="262"/>
      <queryTableField id="165" name="BAR03VPSA\75054\400101" tableColumnId="263"/>
      <queryTableField id="166" name="BAR03VPSA\75054\400102" tableColumnId="264"/>
      <queryTableField id="167" name="BAR03VPSA\75054\400104" tableColumnId="265"/>
      <queryTableField id="168" name="BAR03VPSA\75054\400106" tableColumnId="266"/>
      <queryTableField id="169" name="BAR03VPSA\75054\400108" tableColumnId="267"/>
      <queryTableField id="170" name="BAR03VPSA\75054\400109" tableColumnId="268"/>
      <queryTableField id="171" name="BAR03VPSA\75054\400110" tableColumnId="269"/>
      <queryTableField id="172" name="BAR03VPSA\75054\400112" tableColumnId="270"/>
      <queryTableField id="173" name="BAR03VPSA\75054\400116" tableColumnId="271"/>
      <queryTableField id="174" name="BAR03VPSA\75054\400118" tableColumnId="272"/>
      <queryTableField id="175" name="BAR03VPSA\75054\400119" tableColumnId="273"/>
      <queryTableField id="176" name="BAR03VPSA\75054\400120" tableColumnId="274"/>
      <queryTableField id="177" name="BAR03VPSA\75054\400123" tableColumnId="275"/>
      <queryTableField id="178" name="BAR03VPSA\75054\400136" tableColumnId="276"/>
      <queryTableField id="179" name="BAR03VPSA\75054\400142" tableColumnId="277"/>
      <queryTableField id="180" name="BAR03VPSA\75054\400145" tableColumnId="278"/>
      <queryTableField id="181" name="BAR03VPSA\75054\400147" tableColumnId="279"/>
      <queryTableField id="182" name="BAR03VPSA\75054\400148" tableColumnId="280"/>
      <queryTableField id="183" name="BAR03VPSA\75054\400149" tableColumnId="281"/>
      <queryTableField id="184" name="BAR03VPSA\75054\400150" tableColumnId="282"/>
      <queryTableField id="185" name="BAR03VPSA\75054\400151" tableColumnId="283"/>
      <queryTableField id="186" name="BAR03VPSA\75054\400153" tableColumnId="284"/>
      <queryTableField id="187" name="BAR03VPSA\75054\400155" tableColumnId="285"/>
      <queryTableField id="188" name="BAR03VPSA\75054\400156" tableColumnId="286"/>
      <queryTableField id="189" name="BAR03VPSA\75054\400157" tableColumnId="287"/>
      <queryTableField id="190" name="BAR03VPSA\75054\400158" tableColumnId="288"/>
      <queryTableField id="191" name="BAR03VPSA\75054\400159" tableColumnId="289"/>
      <queryTableField id="192" name="BAR03VPSA\75054\400161" tableColumnId="290"/>
      <queryTableField id="193" name="BAR03VPSA\75054\400162" tableColumnId="291"/>
      <queryTableField id="194" name="BAR03VPSA\75054\400163" tableColumnId="292"/>
      <queryTableField id="195" name="BAR03VPSA\75054\400164" tableColumnId="293"/>
      <queryTableField id="196" name="BAR03VPSA\75054\400165" tableColumnId="294"/>
      <queryTableField id="197" name="BAR03VPSA\75054\400167" tableColumnId="295"/>
      <queryTableField id="198" name="BAR03VPSA\75054\400168" tableColumnId="296"/>
      <queryTableField id="199" name="BAR03VPSA\75054\400169" tableColumnId="297"/>
      <queryTableField id="200" name="BAR03VPSA\75054\400170" tableColumnId="298"/>
      <queryTableField id="201" name="BAR03VPSA\75054\400171" tableColumnId="299"/>
      <queryTableField id="202" name="BAR03VPSA\75054\400172" tableColumnId="300"/>
      <queryTableField id="203" name="BAR03VPSA\75054\400173" tableColumnId="301"/>
      <queryTableField id="204" name="BAR03VPSA\75054\400174" tableColumnId="302"/>
      <queryTableField id="205" name="BAR03VPSA\75054\400175" tableColumnId="303"/>
      <queryTableField id="206" name="BAR03VPSA\75054\400176" tableColumnId="304"/>
      <queryTableField id="207" name="BAR03VPSA\75054\400177" tableColumnId="305"/>
      <queryTableField id="208" name="BAR03VPSA\75054\400178" tableColumnId="306"/>
      <queryTableField id="209" name="BAR03VPSA\75054\400179" tableColumnId="307"/>
      <queryTableField id="210" name="BAR03VPSA\75054\400180" tableColumnId="308"/>
      <queryTableField id="211" name="BAR03VPSA\75054\400181" tableColumnId="309"/>
      <queryTableField id="212" name="BAR03VPSA\75054\400182" tableColumnId="310"/>
      <queryTableField id="213" name="BAR03VPSA\75054\400183" tableColumnId="311"/>
      <queryTableField id="214" name="BAR03VPSA\75054\400184" tableColumnId="312"/>
      <queryTableField id="215" name="BAR03VPSA\75054\400188" tableColumnId="313"/>
      <queryTableField id="216" name="BAR03VPSA\75060\999999" tableColumnId="314"/>
      <queryTableField id="217" name="BAR03VPSA\75062\999999" tableColumnId="315"/>
      <queryTableField id="218" name="BAR03VPSA\75066\999999" tableColumnId="316"/>
      <queryTableField id="219" name="BAR03VPSA\75075\999999" tableColumnId="317"/>
      <queryTableField id="220" name="BAR03VPSA\75075\400099" tableColumnId="318"/>
      <queryTableField id="221" name="BAR03VPSA\75110\999999" tableColumnId="319"/>
      <queryTableField id="222" name="BAR03VPSA\75111\999999" tableColumnId="320"/>
      <queryTableField id="223" name="BAR03VPSA\75111\400040" tableColumnId="321"/>
      <queryTableField id="224" name="BAR03VPSA\75111\400095" tableColumnId="322"/>
      <queryTableField id="225" name="BAR03VPSA\75111\400107" tableColumnId="323"/>
      <queryTableField id="226" name="BAR04VPSA\60021\999999" tableColumnId="324"/>
      <queryTableField id="227" name="BAR55ZSB\10005\202500" tableColumnId="325"/>
      <queryTableField id="228" name="BAR55ZSB\10005\302500" tableColumnId="326"/>
      <queryTableField id="229" name="BAR55WSAS\10060\203000" tableColumnId="327"/>
      <queryTableField id="230" name="BAR55ZSB\10088\202500" tableColumnId="328"/>
      <queryTableField id="231" name="BAR55ZSB\10088\302500" tableColumnId="329"/>
      <queryTableField id="232" name="BAR55WSAS\10105\203000" tableColumnId="330"/>
      <queryTableField id="233" name="BAR55WSAS\10115\203000" tableColumnId="331"/>
      <queryTableField id="234" name="BAR55ZSB\10181\202500" tableColumnId="332"/>
      <queryTableField id="235" name="BAR55ZSB\10181\302500" tableColumnId="333"/>
      <queryTableField id="236" name="BAR55ZSB\10190\202500" tableColumnId="334"/>
      <queryTableField id="237" name="BAR55ZSB\10190\302500" tableColumnId="335"/>
      <queryTableField id="238" name="BAR55ZSB\10192\202500" tableColumnId="336"/>
      <queryTableField id="239" name="BAR55ZSB\10192\302500" tableColumnId="337"/>
      <queryTableField id="240" name="BAR55WSAS\10195\203000" tableColumnId="338"/>
      <queryTableField id="241" name="BAR55WSAS\10221\203000" tableColumnId="339"/>
      <queryTableField id="242" name="BAR55MSPIA\10250\303500" tableColumnId="340"/>
      <queryTableField id="243" name="BAR55ZSB\10256\202500" tableColumnId="341"/>
      <queryTableField id="244" name="BAR55ZSB\10256\302500" tableColumnId="342"/>
      <queryTableField id="245" name="BAR55ZSB\10291\202500" tableColumnId="343"/>
      <queryTableField id="246" name="BAR55ZSB\10291\302500" tableColumnId="344"/>
      <queryTableField id="247" name="BAR55ZSB\10351\202500" tableColumnId="345"/>
      <queryTableField id="248" name="BAR55ZSB\10381\202500" tableColumnId="346"/>
      <queryTableField id="249" name="BAR55ZSB\10381\302500" tableColumnId="347"/>
      <queryTableField id="250" name="BAR55VPEM\10393\202001" tableColumnId="348"/>
      <queryTableField id="251" name="BAR55MSPIA\10405\203500" tableColumnId="349"/>
      <queryTableField id="252" name="BAR55ZSB\10471\202500" tableColumnId="350"/>
      <queryTableField id="253" name="BAR55ZSB\10471\302500" tableColumnId="351"/>
      <queryTableField id="254" name="BAR55WSAS\60023\203000" tableColumnId="352"/>
      <queryTableField id="255" name="BAR55ZSB\60074\302500" tableColumnId="353"/>
      <queryTableField id="256" name="BAR55ZSB\60195\202500" tableColumnId="354"/>
      <queryTableField id="257" name="BAR55ZSB\60195\302500" tableColumnId="355"/>
      <queryTableField id="258" name="BAR55ZSB\60198\302500" tableColumnId="356"/>
      <queryTableField id="259" name="BAR55ZSB\60199\202500" tableColumnId="357"/>
      <queryTableField id="260" name="BAR55ZSB\60199\302500" tableColumnId="358"/>
      <queryTableField id="261" name="BAR55ZSB\60200\202500" tableColumnId="359"/>
      <queryTableField id="262" name="BAR55ZSB\60200\302500" tableColumnId="360"/>
      <queryTableField id="263" name="BAR55WSAS\65009\203000" tableColumnId="361"/>
      <queryTableField id="264" name="BAR55ZSB\65040\302500" tableColumnId="362"/>
      <queryTableField id="265" name="BAR55Library\70054\204000" tableColumnId="363"/>
      <queryTableField id="266" name="BAR55Acad Aff\70062\201000" tableColumnId="364"/>
      <queryTableField id="267" name="BAR55VPSA\75012\202000" tableColumnId="365"/>
      <queryTableField id="268" name="BAR55ZSB\75018\202500" tableColumnId="366"/>
      <queryTableField id="269" name="BAR55ZSB\75018\302500" tableColumnId="367"/>
      <queryTableField id="270" name="BAR55ZSB\75023\202500" tableColumnId="368"/>
      <queryTableField id="271" name="BAR55ZSB\75023\302500" tableColumnId="369"/>
      <queryTableField id="272" name="BAR55VPEM\75037\202001" tableColumnId="370"/>
      <queryTableField id="273" name="BAR55ZSB\75055\202500" tableColumnId="371"/>
      <queryTableField id="274" name="BAR55ZSB\75055\302500" tableColumnId="372"/>
      <queryTableField id="275" name="BAR55VPSA\75056\202000" tableColumnId="373"/>
      <queryTableField id="276" name="BAR55VPSA\75060\200300" tableColumnId="374"/>
      <queryTableField id="277" name="BAR55VPSA\75060\202000" tableColumnId="375"/>
      <queryTableField id="278" name="BAR55VPEM\75065\202001" tableColumnId="376"/>
      <queryTableField id="279" name="BAR55Acad Aff\75070\202000" tableColumnId="377"/>
      <queryTableField id="280" name="BAR55WSAS\75073\203000" tableColumnId="378"/>
      <queryTableField id="281" name="BAR55VPSA\75126\202000" tableColumnId="379"/>
      <queryTableField id="282" name="BAR55VPAF\80002\201500" tableColumnId="380"/>
      <queryTableField id="283" name="BAR55VPAF\80037\201500" tableColumnId="381"/>
      <queryTableField id="284" name="BAR55VPAF\80042\201500" tableColumnId="382"/>
      <queryTableField id="285" name="BAR55VPAF\80045\201500" tableColumnId="383"/>
      <queryTableField id="286" name="BAR55VPAF\80048\201500" tableColumnId="384"/>
      <queryTableField id="287" name="BAR55VPAF\80049\201500" tableColumnId="385"/>
      <queryTableField id="288" name="BAR55VPCA\80069\200800" tableColumnId="386"/>
      <queryTableField id="289" name="BAR55VPISD\80073\204500" tableColumnId="387"/>
      <queryTableField id="290" name="BAR55ZSB\80101\202500" tableColumnId="388"/>
      <queryTableField id="291" name="BAR55ZSB\80101\302500" tableColumnId="389"/>
      <queryTableField id="292" name="BAR55WSAS\80109\203000" tableColumnId="390"/>
      <queryTableField id="293" name="BAR55VPAF\80149\201500" tableColumnId="391"/>
      <queryTableField id="294" name="BAR55VPAF\80174\201500" tableColumnId="392"/>
      <queryTableField id="295" name="BAR55President\80199\200300" tableColumnId="393"/>
      <queryTableField id="296" name="BAR55President\80250\200300" tableColumnId="394"/>
      <queryTableField id="297" name="BAR55Acad Aff\80259\201000" tableColumnId="395"/>
      <queryTableField id="298" name="BAR55VPAF\80264\201500" tableColumnId="396"/>
      <queryTableField id="299" name="BAR55VPEM\80268\202001" tableColumnId="397"/>
      <queryTableField id="300" name="BAR55VPAF\80274\201500" tableColumnId="398"/>
      <queryTableField id="301" name="BAR55VPAF\80299\201500" tableColumnId="399"/>
      <queryTableField id="302" name="BAR55WSAS\10245\209000" tableColumnId="400"/>
      <queryTableField id="303" name="BAR55ZSB\10381\209000" tableColumnId="401"/>
      <queryTableField id="304" name="BAR55MSPIA\10405\209000" tableColumnId="402"/>
      <queryTableField id="305" name="BAR55Library\70054\209000" tableColumnId="403"/>
      <queryTableField id="306" name="BAR55Acad Aff\75001\209000" tableColumnId="404"/>
      <queryTableField id="307" name="BAR55VPEM\75002\209000" tableColumnId="405"/>
      <queryTableField id="308" name="BAR55VPSA\75012\209000" tableColumnId="406"/>
      <queryTableField id="309" name="BAR55ZSB\75018\209000" tableColumnId="407"/>
      <queryTableField id="310" name="BAR55VPEM\75037\209000" tableColumnId="408"/>
      <queryTableField id="311" name="BAR55VPSA\75060\209000" tableColumnId="409"/>
      <queryTableField id="312" name="BAR55VPEM\75065\209000" tableColumnId="410"/>
      <queryTableField id="313" name="BAR55VPEM\75078\209000" tableColumnId="411"/>
      <queryTableField id="314" name="BAR55VPAF\80002\209000" tableColumnId="412"/>
      <queryTableField id="315" name="BAR55VPAF\80042\209000" tableColumnId="413"/>
      <queryTableField id="316" name="BAR55VPAF\80045\209000" tableColumnId="414"/>
      <queryTableField id="317" name="BAR55VPAF\80048\209000" tableColumnId="415"/>
      <queryTableField id="318" name="BAR55VPCA\80069\209000" tableColumnId="416"/>
      <queryTableField id="319" name="BAR55VPISD\80073\209000" tableColumnId="417"/>
      <queryTableField id="320" name="BAR55WSAS\80109\209000" tableColumnId="418"/>
      <queryTableField id="321" name="BAR55President\80250\209000" tableColumnId="419"/>
      <queryTableField id="322" name="BAR55VPEM\80268\209000" tableColumnId="420"/>
    </queryTableFields>
  </queryTableRefresh>
</queryTable>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ExternalData_1" connectionId="25" xr16:uid="{00000000-0016-0000-0B00-000004000000}" autoFormatId="0" applyNumberFormats="0" applyBorderFormats="0" applyFontFormats="1" applyPatternFormats="1" applyAlignmentFormats="0" applyWidthHeightFormats="0">
  <queryTableRefresh preserveSortFilterLayout="0" nextId="377">
    <queryTableFields count="376">
      <queryTableField id="1" name="BAR02VPSA\75060\500001\10127" tableColumnId="1"/>
      <queryTableField id="2" name="BAR02VPAF\80045\500000\10294" tableColumnId="2"/>
      <queryTableField id="3" name="BAR02VPAF\80045\500000\10510" tableColumnId="3"/>
      <queryTableField id="4" name="BAR02VPAF\80045\500000\10527" tableColumnId="4"/>
      <queryTableField id="5" name="BAR02VPAF\80045\500000\10528" tableColumnId="5"/>
      <queryTableField id="6" name="BAR02VPAF\80045\500000\10529" tableColumnId="6"/>
      <queryTableField id="7" name="BAR02VPAF\80045\500000\10530" tableColumnId="7"/>
      <queryTableField id="8" name="BAR02VPAF\80045\500000\10531" tableColumnId="8"/>
      <queryTableField id="9" name="BAR02VPAF\80045\500000\10542" tableColumnId="9"/>
      <queryTableField id="10" name="BAR02VPAF\80045\500000\99999" tableColumnId="10"/>
      <queryTableField id="11" name="BAR03VPSA\75012\400001\10034" tableColumnId="11"/>
      <queryTableField id="12" name="BAR03VPSA\75012\400001\10040" tableColumnId="12"/>
      <queryTableField id="13" name="BAR03VPSA\75012\400001\10051" tableColumnId="13"/>
      <queryTableField id="14" name="BAR03VPSA\75012\400001\10417" tableColumnId="14"/>
      <queryTableField id="15" name="BAR03VPSA\75012\400001\10510" tableColumnId="15"/>
      <queryTableField id="16" name="BAR03VPSA\75012\999999\10521" tableColumnId="16"/>
      <queryTableField id="17" name="BAR03VPSA\75012\400001\10527" tableColumnId="17"/>
      <queryTableField id="18" name="BAR03VPSA\75012\999999\10531" tableColumnId="18"/>
      <queryTableField id="19" name="BAR03VPSA\75012\400001\10535" tableColumnId="19"/>
      <queryTableField id="20" name="BAR03VPSA\75012\400001\10541" tableColumnId="20"/>
      <queryTableField id="21" name="BAR03VPSA\75012\400001\10566" tableColumnId="21"/>
      <queryTableField id="22" name="BAR03VPSA\75012\400001\10570" tableColumnId="22"/>
      <queryTableField id="23" name="BAR03VPSA\75012\999999\40003" tableColumnId="23"/>
      <queryTableField id="24" name="BAR03VPSA\75046\999999\10521" tableColumnId="24"/>
      <queryTableField id="25" name="BAR03VPSA\75046\999999\10531" tableColumnId="25"/>
      <queryTableField id="26" name="BAR03VPSA\75046\999999\20200" tableColumnId="26"/>
      <queryTableField id="27" name="BAR03VPSA\75046\999999\40003" tableColumnId="27"/>
      <queryTableField id="28" name="BAR03VPSA\75046\400058\99999" tableColumnId="28"/>
      <queryTableField id="29" name="BAR03VPSA\75050\999999\10521" tableColumnId="29"/>
      <queryTableField id="30" name="BAR03VPSA\75050\999999\10531" tableColumnId="30"/>
      <queryTableField id="31" name="BAR03VPSA\75050\999999\40003" tableColumnId="31"/>
      <queryTableField id="32" name="BAR03VPSA\75050\400051\99999" tableColumnId="32"/>
      <queryTableField id="33" name="BAR03VPSA\75050\400052\99999" tableColumnId="33"/>
      <queryTableField id="34" name="BAR03VPSA\75050\400053\99999" tableColumnId="34"/>
      <queryTableField id="35" name="BAR03VPSA\75050\400056\99999" tableColumnId="35"/>
      <queryTableField id="36" name="BAR03VPSA\75050\400057\99999" tableColumnId="36"/>
      <queryTableField id="37" name="BAR03VPSA\75050\400113\99999" tableColumnId="37"/>
      <queryTableField id="38" name="BAR03VPSA\75050\400114\99999" tableColumnId="38"/>
      <queryTableField id="39" name="BAR03VPSA\75050\400115\99999" tableColumnId="39"/>
      <queryTableField id="40" name="BAR03VPSA\75050\400117\99999" tableColumnId="40"/>
      <queryTableField id="41" name="BAR03VPSA\75050\400122\99999" tableColumnId="41"/>
      <queryTableField id="42" name="BAR03VPSA\75050\400141\99999" tableColumnId="42"/>
      <queryTableField id="43" name="BAR03VPSA\75050\400185\99999" tableColumnId="43"/>
      <queryTableField id="44" name="BAR03VPSA\75050\400186\99999" tableColumnId="44"/>
      <queryTableField id="45" name="BAR03VPSA\75050\400187\99999" tableColumnId="45"/>
      <queryTableField id="46" name="BAR03VPSA\75053\999999\10521" tableColumnId="46"/>
      <queryTableField id="47" name="BAR03VPSA\75053\999999\10531" tableColumnId="47"/>
      <queryTableField id="48" name="BAR03VPSA\75053\999999\40003" tableColumnId="48"/>
      <queryTableField id="49" name="BAR03VPSA\75053\400082\99999" tableColumnId="49"/>
      <queryTableField id="50" name="BAR03VPSA\75054\999999\10521" tableColumnId="50"/>
      <queryTableField id="51" name="BAR03VPSA\75054\999999\10531" tableColumnId="51"/>
      <queryTableField id="52" name="BAR03VPSA\75054\999999\40003" tableColumnId="52"/>
      <queryTableField id="53" name="BAR03VPSA\75054\331124\99999" tableColumnId="53"/>
      <queryTableField id="54" name="BAR03VPSA\75054\400002\99999" tableColumnId="54"/>
      <queryTableField id="55" name="BAR03VPSA\75054\400004\99999" tableColumnId="55"/>
      <queryTableField id="56" name="BAR03VPSA\75054\400005\99999" tableColumnId="56"/>
      <queryTableField id="57" name="BAR03VPSA\75054\400007\99999" tableColumnId="57"/>
      <queryTableField id="58" name="BAR03VPSA\75054\400010\99999" tableColumnId="58"/>
      <queryTableField id="59" name="BAR03VPSA\75054\400012\99999" tableColumnId="59"/>
      <queryTableField id="60" name="BAR03VPSA\75054\400014\99999" tableColumnId="60"/>
      <queryTableField id="61" name="BAR03VPSA\75054\400015\99999" tableColumnId="61"/>
      <queryTableField id="62" name="BAR03VPSA\75054\400017\99999" tableColumnId="62"/>
      <queryTableField id="63" name="BAR03VPSA\75054\400018\99999" tableColumnId="63"/>
      <queryTableField id="64" name="BAR03VPSA\75054\400019\99999" tableColumnId="64"/>
      <queryTableField id="65" name="BAR03VPSA\75054\400020\99999" tableColumnId="65"/>
      <queryTableField id="66" name="BAR03VPSA\75054\400022\99999" tableColumnId="66"/>
      <queryTableField id="67" name="BAR03VPSA\75054\400023\99999" tableColumnId="67"/>
      <queryTableField id="68" name="BAR03VPSA\75054\400024\99999" tableColumnId="68"/>
      <queryTableField id="69" name="BAR03VPSA\75054\400025\99999" tableColumnId="69"/>
      <queryTableField id="70" name="BAR03VPSA\75054\400028\99999" tableColumnId="70"/>
      <queryTableField id="71" name="BAR03VPSA\75054\400031\99999" tableColumnId="71"/>
      <queryTableField id="72" name="BAR03VPSA\75054\400033\99999" tableColumnId="72"/>
      <queryTableField id="73" name="BAR03VPSA\75054\400034\99999" tableColumnId="73"/>
      <queryTableField id="74" name="BAR03VPSA\75054\400035\99999" tableColumnId="74"/>
      <queryTableField id="75" name="BAR03VPSA\75054\400036\99999" tableColumnId="75"/>
      <queryTableField id="76" name="BAR03VPSA\75054\400037\99999" tableColumnId="76"/>
      <queryTableField id="77" name="BAR03VPSA\75054\400039\99999" tableColumnId="77"/>
      <queryTableField id="78" name="BAR03VPSA\75054\400041\99999" tableColumnId="78"/>
      <queryTableField id="79" name="BAR03VPSA\75054\400042\99999" tableColumnId="79"/>
      <queryTableField id="80" name="BAR03VPSA\75054\400044\99999" tableColumnId="80"/>
      <queryTableField id="81" name="BAR03VPSA\75054\400045\99999" tableColumnId="81"/>
      <queryTableField id="82" name="BAR03VPSA\75054\400060\99999" tableColumnId="82"/>
      <queryTableField id="83" name="BAR03VPSA\75054\400061\99999" tableColumnId="83"/>
      <queryTableField id="84" name="BAR03VPSA\75054\400064\99999" tableColumnId="84"/>
      <queryTableField id="85" name="BAR03VPSA\75054\400065\99999" tableColumnId="85"/>
      <queryTableField id="86" name="BAR03VPSA\75054\400066\99999" tableColumnId="86"/>
      <queryTableField id="87" name="BAR03VPSA\75054\400067\99999" tableColumnId="87"/>
      <queryTableField id="88" name="BAR03VPSA\75054\400070\99999" tableColumnId="88"/>
      <queryTableField id="89" name="BAR03VPSA\75054\400072\99999" tableColumnId="89"/>
      <queryTableField id="90" name="BAR03VPSA\75054\400073\99999" tableColumnId="90"/>
      <queryTableField id="91" name="BAR03VPSA\75054\400074\99999" tableColumnId="91"/>
      <queryTableField id="92" name="BAR03VPSA\75054\400075\99999" tableColumnId="92"/>
      <queryTableField id="93" name="BAR03VPSA\75054\400076\99999" tableColumnId="93"/>
      <queryTableField id="94" name="BAR03VPSA\75054\400080\99999" tableColumnId="94"/>
      <queryTableField id="95" name="BAR03VPSA\75054\400081\99999" tableColumnId="95"/>
      <queryTableField id="96" name="BAR03VPSA\75054\400084\99999" tableColumnId="96"/>
      <queryTableField id="97" name="BAR03VPSA\75054\400085\99999" tableColumnId="97"/>
      <queryTableField id="98" name="BAR03VPSA\75054\400090\99999" tableColumnId="98"/>
      <queryTableField id="99" name="BAR03VPSA\75054\400093\99999" tableColumnId="99"/>
      <queryTableField id="100" name="BAR03VPSA\75054\400094\99999" tableColumnId="100"/>
      <queryTableField id="101" name="BAR03VPSA\75054\400098\99999" tableColumnId="101"/>
      <queryTableField id="102" name="BAR03VPSA\75054\400100\99999" tableColumnId="102"/>
      <queryTableField id="103" name="BAR03VPSA\75054\400101\99999" tableColumnId="103"/>
      <queryTableField id="104" name="BAR03VPSA\75054\400102\99999" tableColumnId="104"/>
      <queryTableField id="105" name="BAR03VPSA\75054\400104\99999" tableColumnId="105"/>
      <queryTableField id="106" name="BAR03VPSA\75054\400106\99999" tableColumnId="106"/>
      <queryTableField id="107" name="BAR03VPSA\75054\400108\99999" tableColumnId="107"/>
      <queryTableField id="108" name="BAR03VPSA\75054\400109\99999" tableColumnId="108"/>
      <queryTableField id="109" name="BAR03VPSA\75054\400110\99999" tableColumnId="109"/>
      <queryTableField id="110" name="BAR03VPSA\75054\400112\99999" tableColumnId="110"/>
      <queryTableField id="111" name="BAR03VPSA\75054\400116\99999" tableColumnId="111"/>
      <queryTableField id="112" name="BAR03VPSA\75054\400118\99999" tableColumnId="112"/>
      <queryTableField id="113" name="BAR03VPSA\75054\400119\99999" tableColumnId="113"/>
      <queryTableField id="114" name="BAR03VPSA\75054\400120\99999" tableColumnId="114"/>
      <queryTableField id="115" name="BAR03VPSA\75054\400123\99999" tableColumnId="115"/>
      <queryTableField id="116" name="BAR03VPSA\75054\400136\99999" tableColumnId="116"/>
      <queryTableField id="117" name="BAR03VPSA\75054\400142\99999" tableColumnId="117"/>
      <queryTableField id="118" name="BAR03VPSA\75054\400145\99999" tableColumnId="118"/>
      <queryTableField id="119" name="BAR03VPSA\75054\400147\99999" tableColumnId="119"/>
      <queryTableField id="120" name="BAR03VPSA\75054\400148\99999" tableColumnId="120"/>
      <queryTableField id="121" name="BAR03VPSA\75054\400149\99999" tableColumnId="121"/>
      <queryTableField id="122" name="BAR03VPSA\75054\400150\99999" tableColumnId="122"/>
      <queryTableField id="123" name="BAR03VPSA\75054\400151\99999" tableColumnId="123"/>
      <queryTableField id="124" name="BAR03VPSA\75054\400153\99999" tableColumnId="124"/>
      <queryTableField id="125" name="BAR03VPSA\75054\400155\99999" tableColumnId="125"/>
      <queryTableField id="126" name="BAR03VPSA\75054\400156\99999" tableColumnId="126"/>
      <queryTableField id="127" name="BAR03VPSA\75054\400157\99999" tableColumnId="127"/>
      <queryTableField id="128" name="BAR03VPSA\75054\400158\99999" tableColumnId="128"/>
      <queryTableField id="129" name="BAR03VPSA\75054\400159\99999" tableColumnId="129"/>
      <queryTableField id="130" name="BAR03VPSA\75054\400162\99999" tableColumnId="130"/>
      <queryTableField id="131" name="BAR03VPSA\75054\400163\99999" tableColumnId="131"/>
      <queryTableField id="132" name="BAR03VPSA\75054\400164\99999" tableColumnId="132"/>
      <queryTableField id="133" name="BAR03VPSA\75054\400167\99999" tableColumnId="133"/>
      <queryTableField id="134" name="BAR03VPSA\75054\400169\99999" tableColumnId="134"/>
      <queryTableField id="135" name="BAR03VPSA\75054\400170\99999" tableColumnId="135"/>
      <queryTableField id="136" name="BAR03VPSA\75054\400171\99999" tableColumnId="136"/>
      <queryTableField id="137" name="BAR03VPSA\75054\400172\99999" tableColumnId="137"/>
      <queryTableField id="138" name="BAR03VPSA\75054\400174\99999" tableColumnId="138"/>
      <queryTableField id="139" name="BAR03VPSA\75054\400175\99999" tableColumnId="139"/>
      <queryTableField id="140" name="BAR03VPSA\75054\400176\99999" tableColumnId="140"/>
      <queryTableField id="141" name="BAR03VPSA\75054\400177\99999" tableColumnId="141"/>
      <queryTableField id="142" name="BAR03VPSA\75054\400179\99999" tableColumnId="142"/>
      <queryTableField id="143" name="BAR03VPSA\75054\400181\99999" tableColumnId="143"/>
      <queryTableField id="144" name="BAR03VPSA\75054\400182\99999" tableColumnId="144"/>
      <queryTableField id="145" name="BAR03VPSA\75054\400184\99999" tableColumnId="145"/>
      <queryTableField id="146" name="BAR03VPSA\75054\400188\99999" tableColumnId="146"/>
      <queryTableField id="147" name="BAR03VPSA\75060\999999\10292" tableColumnId="147"/>
      <queryTableField id="148" name="BAR03VPSA\75060\999999\10341" tableColumnId="148"/>
      <queryTableField id="149" name="BAR03VPSA\75060\999999\10380" tableColumnId="149"/>
      <queryTableField id="150" name="BAR03VPSA\75060\999999\10413" tableColumnId="150"/>
      <queryTableField id="151" name="BAR03VPSA\75060\999999\10422" tableColumnId="151"/>
      <queryTableField id="152" name="BAR03VPSA\75060\999999\10510" tableColumnId="152"/>
      <queryTableField id="153" name="BAR03VPSA\75060\999999\10521" tableColumnId="153"/>
      <queryTableField id="154" name="BAR03VPSA\75060\999999\10524" tableColumnId="154"/>
      <queryTableField id="155" name="BAR03VPSA\75060\999999\10526" tableColumnId="155"/>
      <queryTableField id="156" name="BAR03VPSA\75060\999999\10529" tableColumnId="156"/>
      <queryTableField id="157" name="BAR03VPSA\75060\999999\10531" tableColumnId="157"/>
      <queryTableField id="158" name="BAR03VPSA\75060\999999\10545" tableColumnId="158"/>
      <queryTableField id="159" name="BAR03VPSA\75060\999999\10546" tableColumnId="159"/>
      <queryTableField id="160" name="BAR03VPSA\75060\999999\10574" tableColumnId="160"/>
      <queryTableField id="161" name="BAR03VPSA\75060\999999\10575" tableColumnId="161"/>
      <queryTableField id="162" name="BAR03VPSA\75060\999999\10578" tableColumnId="162"/>
      <queryTableField id="163" name="BAR03VPSA\75060\999999\20401" tableColumnId="163"/>
      <queryTableField id="164" name="BAR03VPSA\75060\999999\40003" tableColumnId="164"/>
      <queryTableField id="165" name="BAR03VPSA\75060\999999\40154" tableColumnId="165"/>
      <queryTableField id="166" name="BAR03VPSA\75060\999999\99999" tableColumnId="166"/>
      <queryTableField id="167" name="BAR03VPSA\75062\999999\10119" tableColumnId="167"/>
      <queryTableField id="168" name="BAR03VPSA\75062\999999\10510" tableColumnId="168"/>
      <queryTableField id="169" name="BAR03VPSA\75062\999999\10521" tableColumnId="169"/>
      <queryTableField id="170" name="BAR03VPSA\75062\999999\10526" tableColumnId="170"/>
      <queryTableField id="171" name="BAR03VPSA\75062\999999\10527" tableColumnId="171"/>
      <queryTableField id="172" name="BAR03VPSA\75062\999999\10529" tableColumnId="172"/>
      <queryTableField id="173" name="BAR03VPSA\75062\999999\10531" tableColumnId="173"/>
      <queryTableField id="174" name="BAR03VPSA\75062\999999\10546" tableColumnId="174"/>
      <queryTableField id="175" name="BAR03VPSA\75062\999999\10547" tableColumnId="175"/>
      <queryTableField id="176" name="BAR03VPSA\75062\999999\10548" tableColumnId="176"/>
      <queryTableField id="177" name="BAR03VPSA\75062\999999\10550" tableColumnId="177"/>
      <queryTableField id="178" name="BAR03VPSA\75062\999999\10551" tableColumnId="178"/>
      <queryTableField id="179" name="BAR03VPSA\75062\999999\10552" tableColumnId="179"/>
      <queryTableField id="180" name="BAR03VPSA\75062\999999\10553" tableColumnId="180"/>
      <queryTableField id="181" name="BAR03VPSA\75062\999999\10555" tableColumnId="181"/>
      <queryTableField id="182" name="BAR03VPSA\75062\999999\10556" tableColumnId="182"/>
      <queryTableField id="183" name="BAR03VPSA\75062\999999\10557" tableColumnId="183"/>
      <queryTableField id="184" name="BAR03VPSA\75062\999999\10574" tableColumnId="184"/>
      <queryTableField id="185" name="BAR03VPSA\75062\999999\40003" tableColumnId="185"/>
      <queryTableField id="186" name="BAR03VPSA\75062\999999\40344" tableColumnId="186"/>
      <queryTableField id="187" name="BAR03VPSA\75066\999999\10413" tableColumnId="187"/>
      <queryTableField id="188" name="BAR03VPSA\75066\999999\10463" tableColumnId="188"/>
      <queryTableField id="189" name="BAR03VPSA\75066\999999\10510" tableColumnId="189"/>
      <queryTableField id="190" name="BAR03VPSA\75066\999999\10521" tableColumnId="190"/>
      <queryTableField id="191" name="BAR03VPSA\75066\999999\10524" tableColumnId="191"/>
      <queryTableField id="192" name="BAR03VPSA\75066\999999\10526" tableColumnId="192"/>
      <queryTableField id="193" name="BAR03VPSA\75066\999999\10529" tableColumnId="193"/>
      <queryTableField id="194" name="BAR03VPSA\75066\999999\10531" tableColumnId="194"/>
      <queryTableField id="195" name="BAR03VPSA\75066\999999\10546" tableColumnId="195"/>
      <queryTableField id="196" name="BAR03VPSA\75066\999999\10559" tableColumnId="196"/>
      <queryTableField id="197" name="BAR03VPSA\75066\999999\10560" tableColumnId="197"/>
      <queryTableField id="198" name="BAR03VPSA\75066\999999\10561" tableColumnId="198"/>
      <queryTableField id="199" name="BAR03VPSA\75066\999999\10562" tableColumnId="199"/>
      <queryTableField id="200" name="BAR03VPSA\75066\999999\10605" tableColumnId="200"/>
      <queryTableField id="201" name="BAR03VPSA\75066\999999\40003" tableColumnId="201"/>
      <queryTableField id="202" name="BAR03VPSA\75075\999999\10521" tableColumnId="202"/>
      <queryTableField id="203" name="BAR03VPSA\75075\999999\10531" tableColumnId="203"/>
      <queryTableField id="204" name="BAR03VPSA\75075\999999\20200" tableColumnId="204"/>
      <queryTableField id="205" name="BAR03VPSA\75075\999999\40003" tableColumnId="205"/>
      <queryTableField id="206" name="BAR03VPSA\75075\400099\99999" tableColumnId="206"/>
      <queryTableField id="207" name="BAR03VPSA\75110\999999\10521" tableColumnId="207"/>
      <queryTableField id="208" name="BAR03VPSA\75110\999999\10531" tableColumnId="208"/>
      <queryTableField id="209" name="BAR03VPSA\75110\999999\40003" tableColumnId="209"/>
      <queryTableField id="210" name="BAR03VPSA\75111\999999\10521" tableColumnId="210"/>
      <queryTableField id="211" name="BAR03VPSA\75111\999999\10531" tableColumnId="211"/>
      <queryTableField id="212" name="BAR03VPSA\75111\999999\40003" tableColumnId="212"/>
      <queryTableField id="213" name="BAR03VPSA\75111\400040\99999" tableColumnId="213"/>
      <queryTableField id="214" name="BAR03VPSA\75111\400095\99999" tableColumnId="214"/>
      <queryTableField id="215" name="BAR03VPSA\75111\400107\99999" tableColumnId="215"/>
      <queryTableField id="216" name="BAR04VPSA\60021\999999\10202" tableColumnId="216"/>
      <queryTableField id="217" name="BAR04VPSA\60021\999999\10502" tableColumnId="217"/>
      <queryTableField id="218" name="BAR04VPSA\60021\999999\10504" tableColumnId="218"/>
      <queryTableField id="219" name="BAR04VPSA\60021\999999\10506" tableColumnId="219"/>
      <queryTableField id="220" name="BAR04VPSA\60021\999999\10510" tableColumnId="220"/>
      <queryTableField id="221" name="BAR04VPSA\60021\999999\10521" tableColumnId="221"/>
      <queryTableField id="222" name="BAR04VPSA\60021\999999\10522" tableColumnId="222"/>
      <queryTableField id="223" name="BAR04VPSA\60021\999999\10523" tableColumnId="223"/>
      <queryTableField id="224" name="BAR04VPSA\60021\999999\10525" tableColumnId="224"/>
      <queryTableField id="225" name="BAR04VPSA\60021\999999\10527" tableColumnId="225"/>
      <queryTableField id="226" name="BAR04VPSA\60021\999999\10528" tableColumnId="226"/>
      <queryTableField id="227" name="BAR04VPSA\60021\999999\10530" tableColumnId="227"/>
      <queryTableField id="228" name="BAR04VPSA\60021\999999\10531" tableColumnId="228"/>
      <queryTableField id="229" name="BAR04VPSA\60021\999999\10532" tableColumnId="229"/>
      <queryTableField id="230" name="BAR04VPSA\60021\999999\10533" tableColumnId="230"/>
      <queryTableField id="231" name="BAR04VPSA\60021\999999\10572" tableColumnId="231"/>
      <queryTableField id="232" name="BAR04VPSA\60021\999999\10579" tableColumnId="232"/>
      <queryTableField id="233" name="BAR04VPSA\60021\999999\40028" tableColumnId="233"/>
      <queryTableField id="234" name="BAR55ZSB\10005\202500\40143" tableColumnId="234"/>
      <queryTableField id="235" name="BAR55ZSB\10005\302500\40311" tableColumnId="235"/>
      <queryTableField id="236" name="BAR55ZSB\10005\302500\40312" tableColumnId="236"/>
      <queryTableField id="237" name="BAR55WSAS\10060\203000\40212" tableColumnId="237"/>
      <queryTableField id="238" name="BAR55ZSB\10088\202500\40100" tableColumnId="238"/>
      <queryTableField id="239" name="BAR55ZSB\10088\202500\40133" tableColumnId="239"/>
      <queryTableField id="240" name="BAR55ZSB\10088\202500\40143" tableColumnId="240"/>
      <queryTableField id="241" name="BAR55ZSB\10088\302500\40311" tableColumnId="241"/>
      <queryTableField id="242" name="BAR55ZSB\10088\302500\40340" tableColumnId="242"/>
      <queryTableField id="243" name="BAR55WSAS\10105\203000\40212" tableColumnId="243"/>
      <queryTableField id="244" name="BAR55WSAS\10105\203000\40214" tableColumnId="244"/>
      <queryTableField id="245" name="BAR55WSAS\10115\203000\40206" tableColumnId="245"/>
      <queryTableField id="246" name="BAR55WSAS\10115\203000\40212" tableColumnId="246"/>
      <queryTableField id="247" name="BAR55ZSB\10181\202500\40143" tableColumnId="247"/>
      <queryTableField id="248" name="BAR55ZSB\10181\302500\40311" tableColumnId="248"/>
      <queryTableField id="249" name="BAR55ZSB\10181\302500\40312" tableColumnId="249"/>
      <queryTableField id="250" name="BAR55ZSB\10190\202500\40106" tableColumnId="250"/>
      <queryTableField id="251" name="BAR55ZSB\10190\202500\40143" tableColumnId="251"/>
      <queryTableField id="252" name="BAR55ZSB\10190\302500\40311" tableColumnId="252"/>
      <queryTableField id="253" name="BAR55ZSB\10190\302500\40312" tableColumnId="253"/>
      <queryTableField id="254" name="BAR55ZSB\10192\202500\40143" tableColumnId="254"/>
      <queryTableField id="255" name="BAR55ZSB\10192\302500\40311" tableColumnId="255"/>
      <queryTableField id="256" name="BAR55ZSB\10192\302500\40312" tableColumnId="256"/>
      <queryTableField id="257" name="BAR55WSAS\10195\203000\40207" tableColumnId="257"/>
      <queryTableField id="258" name="BAR55WSAS\10221\203000\40212" tableColumnId="258"/>
      <queryTableField id="259" name="BAR55MSPIA\10250\303500\40330" tableColumnId="259"/>
      <queryTableField id="260" name="BAR55ZSB\10256\202500\40143" tableColumnId="260"/>
      <queryTableField id="261" name="BAR55ZSB\10256\302500\40311" tableColumnId="261"/>
      <queryTableField id="262" name="BAR55ZSB\10256\302500\40312" tableColumnId="262"/>
      <queryTableField id="263" name="BAR55ZSB\10291\202500\40143" tableColumnId="263"/>
      <queryTableField id="264" name="BAR55ZSB\10291\302500\40311" tableColumnId="264"/>
      <queryTableField id="265" name="BAR55ZSB\10291\302500\40312" tableColumnId="265"/>
      <queryTableField id="266" name="BAR55ZSB\10351\202500\40133" tableColumnId="266"/>
      <queryTableField id="267" name="BAR55ZSB\10381\202500\40124" tableColumnId="267"/>
      <queryTableField id="268" name="BAR55ZSB\10381\202500\40129" tableColumnId="268"/>
      <queryTableField id="269" name="BAR55ZSB\10381\202500\40140" tableColumnId="269"/>
      <queryTableField id="270" name="BAR55ZSB\10381\202500\40143" tableColumnId="270"/>
      <queryTableField id="271" name="BAR55ZSB\10381\202500\40153" tableColumnId="271"/>
      <queryTableField id="272" name="BAR55ZSB\10381\302500\40311" tableColumnId="272"/>
      <queryTableField id="273" name="BAR55ZSB\10381\302500\40312" tableColumnId="273"/>
      <queryTableField id="274" name="BAR55ZSB\10381\302500\40340" tableColumnId="274"/>
      <queryTableField id="275" name="BAR55VPEM\10393\202001\40061" tableColumnId="275"/>
      <queryTableField id="276" name="BAR55MSPIA\10405\203500\40230" tableColumnId="276"/>
      <queryTableField id="277" name="BAR55ZSB\10471\202500\40143" tableColumnId="277"/>
      <queryTableField id="278" name="BAR55ZSB\10471\302500\40311" tableColumnId="278"/>
      <queryTableField id="279" name="BAR55ZSB\10471\302500\40312" tableColumnId="279"/>
      <queryTableField id="280" name="BAR55WSAS\60023\203000\40203" tableColumnId="280"/>
      <queryTableField id="281" name="BAR55WSAS\60023\203000\40204" tableColumnId="281"/>
      <queryTableField id="282" name="BAR55WSAS\60023\203000\40213" tableColumnId="282"/>
      <queryTableField id="283" name="BAR55ZSB\60074\302500\40311" tableColumnId="283"/>
      <queryTableField id="284" name="BAR55ZSB\60074\302500\40312" tableColumnId="284"/>
      <queryTableField id="285" name="BAR55ZSB\60195\202500\40128" tableColumnId="285"/>
      <queryTableField id="286" name="BAR55ZSB\60195\302500\40311" tableColumnId="286"/>
      <queryTableField id="287" name="BAR55ZSB\60195\302500\40312" tableColumnId="287"/>
      <queryTableField id="288" name="BAR55ZSB\60198\302500\40312" tableColumnId="288"/>
      <queryTableField id="289" name="BAR55ZSB\60199\202500\40118" tableColumnId="289"/>
      <queryTableField id="290" name="BAR55ZSB\60199\302500\40311" tableColumnId="290"/>
      <queryTableField id="291" name="BAR55ZSB\60199\302500\40312" tableColumnId="291"/>
      <queryTableField id="292" name="BAR55ZSB\60200\202500\40117" tableColumnId="292"/>
      <queryTableField id="293" name="BAR55ZSB\60200\202500\40143" tableColumnId="293"/>
      <queryTableField id="294" name="BAR55ZSB\60200\302500\40312" tableColumnId="294"/>
      <queryTableField id="295" name="BAR55WSAS\65009\203000\40210" tableColumnId="295"/>
      <queryTableField id="296" name="BAR55ZSB\65040\302500\40300" tableColumnId="296"/>
      <queryTableField id="297" name="BAR55ZSB\65040\302500\40301" tableColumnId="297"/>
      <queryTableField id="298" name="BAR55ZSB\65040\302500\40305" tableColumnId="298"/>
      <queryTableField id="299" name="BAR55ZSB\65040\302500\40308" tableColumnId="299"/>
      <queryTableField id="300" name="BAR55ZSB\65040\302500\40309" tableColumnId="300"/>
      <queryTableField id="301" name="BAR55ZSB\65040\302500\40311" tableColumnId="301"/>
      <queryTableField id="302" name="BAR55ZSB\65040\302500\40312" tableColumnId="302"/>
      <queryTableField id="303" name="BAR55Library\70054\204000\40252" tableColumnId="303"/>
      <queryTableField id="304" name="BAR55Library\70054\204000\40253" tableColumnId="304"/>
      <queryTableField id="305" name="BAR55Library\70054\204000\40254" tableColumnId="305"/>
      <queryTableField id="306" name="BAR55Acad Aff\70062\201000\40022" tableColumnId="306"/>
      <queryTableField id="307" name="BAR55VPSA\75012\202000\40081" tableColumnId="307"/>
      <queryTableField id="308" name="BAR55VPSA\75012\202000\40083" tableColumnId="308"/>
      <queryTableField id="309" name="BAR55ZSB\75018\202500\40127" tableColumnId="309"/>
      <queryTableField id="310" name="BAR55ZSB\75018\302500\40311" tableColumnId="310"/>
      <queryTableField id="311" name="BAR55ZSB\75018\302500\40312" tableColumnId="311"/>
      <queryTableField id="312" name="BAR55ZSB\75023\202500\40143" tableColumnId="312"/>
      <queryTableField id="313" name="BAR55ZSB\75023\202500\40110" tableColumnId="313"/>
      <queryTableField id="314" name="BAR55ZSB\75023\302500\40311" tableColumnId="314"/>
      <queryTableField id="315" name="BAR55ZSB\75023\302500\40312" tableColumnId="315"/>
      <queryTableField id="316" name="BAR55VPEM\75037\202001\40063" tableColumnId="316"/>
      <queryTableField id="317" name="BAR55ZSB\75055\202500\40127" tableColumnId="317"/>
      <queryTableField id="318" name="BAR55ZSB\75055\302500\40311" tableColumnId="318"/>
      <queryTableField id="319" name="BAR55ZSB\75055\302500\40312" tableColumnId="319"/>
      <queryTableField id="320" name="BAR55VPSA\75056\202000\40086" tableColumnId="320"/>
      <queryTableField id="321" name="BAR55VPSA\75060\200300\40003" tableColumnId="321"/>
      <queryTableField id="322" name="BAR55VPSA\75060\202000\40085" tableColumnId="322"/>
      <queryTableField id="323" name="BAR55VPEM\75065\202001\40060" tableColumnId="323"/>
      <queryTableField id="324" name="BAR55Acad Aff\75070\202000\40082" tableColumnId="324"/>
      <queryTableField id="325" name="BAR55WSAS\75073\203000\40211" tableColumnId="325"/>
      <queryTableField id="326" name="BAR55VPSA\75126\202000\40084" tableColumnId="326"/>
      <queryTableField id="327" name="BAR55VPAF\80002\201500\40041" tableColumnId="327"/>
      <queryTableField id="328" name="BAR55VPAF\80002\201500\40282" tableColumnId="328"/>
      <queryTableField id="329" name="BAR55VPAF\80037\201500\40042" tableColumnId="329"/>
      <queryTableField id="330" name="BAR55VPAF\80042\201500\40042" tableColumnId="330"/>
      <queryTableField id="331" name="BAR55VPAF\80045\201500\40282" tableColumnId="331"/>
      <queryTableField id="332" name="BAR55VPAF\80048\201500\40042" tableColumnId="332"/>
      <queryTableField id="333" name="BAR55VPAF\80049\201500\40040" tableColumnId="333"/>
      <queryTableField id="334" name="BAR55VPCA\80069\200800\40012" tableColumnId="334"/>
      <queryTableField id="335" name="BAR55VPCA\80069\200800\40014" tableColumnId="335"/>
      <queryTableField id="336" name="BAR55VPISD\80073\204500\40255" tableColumnId="336"/>
      <queryTableField id="337" name="BAR55VPISD\80073\204500\40256" tableColumnId="337"/>
      <queryTableField id="338" name="BAR55ZSB\80101\202500\40127" tableColumnId="338"/>
      <queryTableField id="339" name="BAR55ZSB\80101\202500\40133" tableColumnId="339"/>
      <queryTableField id="340" name="BAR55ZSB\80101\202500\40143" tableColumnId="340"/>
      <queryTableField id="341" name="BAR55ZSB\80101\302500\40311" tableColumnId="341"/>
      <queryTableField id="342" name="BAR55ZSB\80101\302500\40312" tableColumnId="342"/>
      <queryTableField id="343" name="BAR55WSAS\80109\203000\40200" tableColumnId="343"/>
      <queryTableField id="344" name="BAR55WSAS\80109\203000\40212" tableColumnId="344"/>
      <queryTableField id="345" name="BAR55WSAS\80109\203000\40214" tableColumnId="345"/>
      <queryTableField id="346" name="BAR55VPAF\80149\201500\40042" tableColumnId="346"/>
      <queryTableField id="347" name="BAR55VPAF\80174\201500\40042" tableColumnId="347"/>
      <queryTableField id="348" name="BAR55President\80199\200300\40004" tableColumnId="348"/>
      <queryTableField id="349" name="BAR55President\80250\200300\40005" tableColumnId="349"/>
      <queryTableField id="350" name="BAR55President\80250\200300\40003" tableColumnId="350"/>
      <queryTableField id="351" name="BAR55Acad Aff\80259\201000\40021" tableColumnId="351"/>
      <queryTableField id="352" name="BAR55VPAF\80264\201500\40042" tableColumnId="352"/>
      <queryTableField id="353" name="BAR55VPEM\80268\202001\40064" tableColumnId="353"/>
      <queryTableField id="354" name="BAR55VPAF\80274\201500\40042" tableColumnId="354"/>
      <queryTableField id="355" name="BAR55VPAF\80299\201500\40042" tableColumnId="355"/>
      <queryTableField id="356" name="BAR55ZSB\10005\209000\40180" tableColumnId="356"/>
      <queryTableField id="357" name="BAR55WSAS\10245\209000\40180" tableColumnId="357"/>
      <queryTableField id="358" name="BAR55ZSB\10381\209000\40180" tableColumnId="358"/>
      <queryTableField id="359" name="BAR55ZSB\10381\209000\40181" tableColumnId="359"/>
      <queryTableField id="360" name="BAR55MSPIA\10405\209000\40180" tableColumnId="360"/>
      <queryTableField id="361" name="BAR55Library\70054\209000\40180" tableColumnId="361"/>
      <queryTableField id="362" name="BAR55Acad Aff\75001\209000\40180" tableColumnId="362"/>
      <queryTableField id="363" name="BAR55VPEM\75002\209000\40180" tableColumnId="363"/>
      <queryTableField id="364" name="BAR55VPSA\75012\209000\40180" tableColumnId="364"/>
      <queryTableField id="365" name="BAR55ZSB\75018\209000\40180" tableColumnId="365"/>
      <queryTableField id="366" name="BAR55VPEM\75037\209000\40180" tableColumnId="366"/>
      <queryTableField id="367" name="BAR55VPSA\75060\209000\40180" tableColumnId="367"/>
      <queryTableField id="368" name="BAR55VPEM\75065\209000\40180" tableColumnId="368"/>
      <queryTableField id="369" name="BAR55VPEM\75078\209000\40180" tableColumnId="369"/>
      <queryTableField id="370" name="BAR55VPAF\80002\209000\40180" tableColumnId="370"/>
      <queryTableField id="371" name="BAR55VPAF\80042\209000\40180" tableColumnId="371"/>
      <queryTableField id="372" name="BAR55VPAF\80045\209000\40180" tableColumnId="372"/>
      <queryTableField id="373" name="BAR55VPISD\80073\209000\40180" tableColumnId="373"/>
      <queryTableField id="374" name="BAR55WSAS\80109\209000\40180" tableColumnId="374"/>
      <queryTableField id="375" name="BAR55President\80250\209000\40180" tableColumnId="375"/>
      <queryTableField id="376" name="BAR55VPEM\80268\209000\40180" tableColumnId="376"/>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_rels/table8.xml.rels><?xml version="1.0" encoding="UTF-8" standalone="yes"?>
<Relationships xmlns="http://schemas.openxmlformats.org/package/2006/relationships"><Relationship Id="rId1" Type="http://schemas.openxmlformats.org/officeDocument/2006/relationships/queryTable" Target="../queryTables/queryTable7.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MasterData_" displayName="MasterData_" ref="L1:P948" totalsRowShown="0" headerRowDxfId="207" tableBorderDxfId="206">
  <autoFilter ref="L1:P948" xr:uid="{00000000-0009-0000-0100-000001000000}"/>
  <tableColumns count="5">
    <tableColumn id="1" xr3:uid="{00000000-0010-0000-0000-000001000000}" name="BUS Unit" dataDxfId="205">
      <calculatedColumnFormula>D2&amp;E2</calculatedColumnFormula>
    </tableColumn>
    <tableColumn id="2" xr3:uid="{00000000-0010-0000-0000-000002000000}" name="Dept." dataDxfId="204"/>
    <tableColumn id="5" xr3:uid="{00000000-0010-0000-0000-000005000000}" name="Funding Source" dataDxfId="203"/>
    <tableColumn id="4" xr3:uid="{00000000-0010-0000-0000-000004000000}" name="Program Code" dataDxfId="202"/>
    <tableColumn id="3" xr3:uid="{00000000-0010-0000-0000-000003000000}" name="MP" dataDxfId="201"/>
  </tableColumns>
  <tableStyleInfo name="TableStyleMedium1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293C4DE-D6EF-4C87-AEA8-4657E1953539}" name="NTL_Chartfields__2" displayName="NTL_Chartfields__2" ref="A1:C5" tableType="queryTable" totalsRowShown="0">
  <autoFilter ref="A1:C5" xr:uid="{F293C4DE-D6EF-4C87-AEA8-4657E1953539}"/>
  <tableColumns count="3">
    <tableColumn id="1" xr3:uid="{A37C8415-C832-400A-A4F1-1461D6F273E2}" uniqueName="1" name="Business Unit" queryTableFieldId="1"/>
    <tableColumn id="2" xr3:uid="{CE5C39A9-EAF3-4499-9E78-3A92211C6E10}" uniqueName="2" name="BU&amp;Div" queryTableFieldId="2"/>
    <tableColumn id="3" xr3:uid="{052341BB-29E0-442D-8876-226CA9ECB60E}" uniqueName="3" name="Sheet3.Division" queryTableFieldId="3" dataDxfId="200"/>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E151D63-652A-4460-BDD4-7701B6D5E432}" name="MasterData" displayName="MasterData" ref="A1:U513" tableType="queryTable" totalsRowShown="0">
  <autoFilter ref="A1:U513" xr:uid="{7A3A56C5-CBB5-4DEA-BAEF-FA09ECF21B54}"/>
  <tableColumns count="21">
    <tableColumn id="21" xr3:uid="{1F1E4A9F-BB71-4ECC-888F-36DBB88A2302}" uniqueName="21" name="BU&amp;Div" queryTableFieldId="51"/>
    <tableColumn id="9" xr3:uid="{D6E2A997-FB32-4E39-8BE4-A69D630898CD}" uniqueName="9" name="Dept" queryTableFieldId="24"/>
    <tableColumn id="3" xr3:uid="{D029613D-7985-4F29-9B0B-04D5D5E1030F}" uniqueName="3" name="Funding Source" queryTableFieldId="3"/>
    <tableColumn id="4" xr3:uid="{459C3F82-B706-498A-97C6-DEFBE2E6BC70}" uniqueName="4" name="Program Code" queryTableFieldId="4" dataDxfId="199"/>
    <tableColumn id="5" xr3:uid="{19E7E33A-8FAF-497B-A096-2BD3284B6A91}" uniqueName="5" name="Major Purpose" queryTableFieldId="5"/>
    <tableColumn id="1" xr3:uid="{F10C9C80-96DD-435C-BFF4-1CB27553EC75}" uniqueName="1" name="Business Unit" queryTableFieldId="1"/>
    <tableColumn id="7" xr3:uid="{0AD66FF2-5142-4551-B0F7-84A165975DA6}" uniqueName="7" name="Budget Period" queryTableFieldId="7"/>
    <tableColumn id="2" xr3:uid="{4DF4784D-6D00-43C0-B464-A03E69453B77}" uniqueName="2" name="Budget/exp account" queryTableFieldId="22" dataDxfId="198"/>
    <tableColumn id="8" xr3:uid="{B39D7B96-5CCE-47BC-BF03-43F24C736562}" uniqueName="8" name="Account Descr" queryTableFieldId="23"/>
    <tableColumn id="10" xr3:uid="{7B2DE3EC-CF6C-4BB5-8D7D-2F4D92063F65}" uniqueName="10" name="Dept Descr" queryTableFieldId="25"/>
    <tableColumn id="11" xr3:uid="{E050EC0A-FC8F-4C27-8F9B-31F696AD8AE2}" uniqueName="11" name="Fund Code" queryTableFieldId="11"/>
    <tableColumn id="12" xr3:uid="{1A9FA84A-4C91-4B78-9B8A-A9FE743B95D2}" uniqueName="12" name="Operating Unit" queryTableFieldId="12"/>
    <tableColumn id="13" xr3:uid="{465C27EE-37DC-4565-BB20-7FDCBAA289EB}" uniqueName="13" name="Program Descr" queryTableFieldId="26" dataDxfId="197"/>
    <tableColumn id="14" xr3:uid="{9301D593-971E-4756-B3ED-7DFE834B2D90}" uniqueName="14" name="Funding Source Descr" queryTableFieldId="14"/>
    <tableColumn id="15" xr3:uid="{71F81158-1492-4919-81A8-5F5C353175FC}" uniqueName="15" name="Special Initiatives" queryTableFieldId="15"/>
    <tableColumn id="16" xr3:uid="{F7405458-5BBF-42A3-B6F4-1FE71CA66B25}" uniqueName="16" name="Rollup" queryTableFieldId="27"/>
    <tableColumn id="18" xr3:uid="{A0155BB4-2C0F-40D3-822A-041F4298D276}" uniqueName="18" name="Budget Account" queryTableFieldId="28"/>
    <tableColumn id="20" xr3:uid="{6804F26E-62EF-43B7-8FF4-11B71B71FFE4}" uniqueName="20" name="PS/OTPS" queryTableFieldId="29"/>
    <tableColumn id="6" xr3:uid="{FD0029C4-B714-47E0-9DD8-4297D47B58AB}" uniqueName="6" name="Sheet3.Division" queryTableFieldId="6" dataDxfId="196"/>
    <tableColumn id="17" xr3:uid="{7ED8477F-008A-46B4-B173-C693E10FE794}" uniqueName="17" name="Dept&amp;Prgrm" queryTableFieldId="18"/>
    <tableColumn id="19" xr3:uid="{6C136463-07E2-4C39-B1B0-0D5CCCEEF4D4}" uniqueName="19" name="Account Descr (Div&amp;PrgrmD&amp;PrgrmC)" queryTableFieldId="21"/>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1000000}" name="Level_1" displayName="Level_1" ref="A1:A16" tableType="queryTable" totalsRowShown="0">
  <autoFilter ref="A1:A16" xr:uid="{00000000-000C-0000-FFFF-FFFF01000000}"/>
  <sortState xmlns:xlrd2="http://schemas.microsoft.com/office/spreadsheetml/2017/richdata2" ref="A2:A16">
    <sortCondition ref="A1:A16"/>
  </sortState>
  <tableColumns count="1">
    <tableColumn id="1" xr3:uid="{D0422C6D-6185-42F6-A712-6142FD053B5B}" uniqueName="1" name="Column1" queryTableFieldId="1"/>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B979388-EB5E-45DF-BC84-B54A9FA44BFE}" name="Level_2" displayName="Level_2" ref="A1:O21" tableType="queryTable" totalsRowShown="0">
  <autoFilter ref="A1:O21" xr:uid="{EBEAA786-9124-4791-A2CE-93634020244C}"/>
  <tableColumns count="15">
    <tableColumn id="24" xr3:uid="{27B7D9A0-7B83-4806-A06A-FAA2F2303770}" uniqueName="24" name="BAR02VPSA" queryTableFieldId="31"/>
    <tableColumn id="25" xr3:uid="{76614F12-C19F-4B00-A250-52AB74A2D9FD}" uniqueName="25" name="BAR02VPAF" queryTableFieldId="32"/>
    <tableColumn id="26" xr3:uid="{8B86F7D2-E103-4A18-A7E1-85263830BBE5}" uniqueName="26" name="BAR03VPSA" queryTableFieldId="33"/>
    <tableColumn id="27" xr3:uid="{AA375757-FAB8-420E-B183-499CB8C6CEF9}" uniqueName="27" name="BAR04VPSA" queryTableFieldId="34"/>
    <tableColumn id="28" xr3:uid="{1D9065FD-DC51-4288-B09A-AAF20E975628}" uniqueName="28" name="BAR55ZSB" queryTableFieldId="35"/>
    <tableColumn id="29" xr3:uid="{6260B410-F916-4552-AF2E-6C915FA608FF}" uniqueName="29" name="BAR55WSAS" queryTableFieldId="36"/>
    <tableColumn id="30" xr3:uid="{BD99D4C7-D91F-4E35-9358-D14CA7B12827}" uniqueName="30" name="BAR55MSPIA" queryTableFieldId="37"/>
    <tableColumn id="31" xr3:uid="{C9FE3FE7-4670-4B40-A1F7-ECF517265876}" uniqueName="31" name="BAR55VPEM" queryTableFieldId="38"/>
    <tableColumn id="32" xr3:uid="{EF5445AC-57D6-4C37-B5AF-80F8478370D0}" uniqueName="32" name="BAR55Library" queryTableFieldId="39"/>
    <tableColumn id="33" xr3:uid="{FF68FECC-FF29-4360-B437-6556369AA178}" uniqueName="33" name="BAR55Acad Aff" queryTableFieldId="40"/>
    <tableColumn id="34" xr3:uid="{1162E81A-E871-4428-87CE-CC32CA1C19FF}" uniqueName="34" name="BAR55VPSA" queryTableFieldId="41"/>
    <tableColumn id="35" xr3:uid="{C9FF9B3C-8A26-4AC7-8035-DA0C06AC57E4}" uniqueName="35" name="BAR55VPAF" queryTableFieldId="42"/>
    <tableColumn id="36" xr3:uid="{A5FFD744-9795-4BC8-A5CA-E34F9946810F}" uniqueName="36" name="BAR55VPCA" queryTableFieldId="43"/>
    <tableColumn id="37" xr3:uid="{CD95261B-7BF3-448F-A1F1-807BFC7C1F69}" uniqueName="37" name="BAR55VPISD" queryTableFieldId="44"/>
    <tableColumn id="38" xr3:uid="{0C40FF76-9954-4F12-B3FE-217EF75BEA34}" uniqueName="38" name="BAR55President" queryTableFieldId="45"/>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3000000}" name="Level_3" displayName="Level_3" ref="A1:BX96" tableType="queryTable" totalsRowShown="0">
  <autoFilter ref="A1:BX96" xr:uid="{00000000-000C-0000-FFFF-FFFF03000000}"/>
  <tableColumns count="76">
    <tableColumn id="1" xr3:uid="{1BA68CE3-E519-4342-A1A0-7D5879F39683}" uniqueName="1" name="BAR02VPSA\75060" queryTableFieldId="1"/>
    <tableColumn id="2" xr3:uid="{69D1B12E-DE24-47C0-893E-72CA7BD4B74C}" uniqueName="2" name="BAR02VPAF\80045" queryTableFieldId="2"/>
    <tableColumn id="3" xr3:uid="{FD306FBE-9A92-400F-B700-05F43736B374}" uniqueName="3" name="BAR03VPSA\75012" queryTableFieldId="3"/>
    <tableColumn id="4" xr3:uid="{E719CAC3-110A-43FD-B240-961D20E56AB1}" uniqueName="4" name="BAR03VPSA\75046" queryTableFieldId="4"/>
    <tableColumn id="5" xr3:uid="{4CA49532-B9CB-4E54-A157-F0650491CC01}" uniqueName="5" name="BAR03VPSA\75050" queryTableFieldId="5"/>
    <tableColumn id="6" xr3:uid="{DDCD6733-83CE-4D0F-9216-F3B33CD29A1D}" uniqueName="6" name="BAR03VPSA\75053" queryTableFieldId="6"/>
    <tableColumn id="7" xr3:uid="{E115D401-C001-4F57-8B6F-26B4A1A5F203}" uniqueName="7" name="BAR03VPSA\75054" queryTableFieldId="7"/>
    <tableColumn id="8" xr3:uid="{8837A1A5-34AB-4279-BC46-F3AA94C24205}" uniqueName="8" name="BAR03VPSA\75060" queryTableFieldId="8"/>
    <tableColumn id="9" xr3:uid="{3E4E443C-D7AA-4421-B8F7-CC939DC76B78}" uniqueName="9" name="BAR03VPSA\75062" queryTableFieldId="9"/>
    <tableColumn id="10" xr3:uid="{4F98D028-316E-4D40-82BC-594546443F38}" uniqueName="10" name="BAR03VPSA\75066" queryTableFieldId="10"/>
    <tableColumn id="11" xr3:uid="{E97086C6-A518-4417-AC30-A09EA9F81E45}" uniqueName="11" name="BAR03VPSA\75075" queryTableFieldId="11"/>
    <tableColumn id="12" xr3:uid="{06FF7864-AAA2-402B-8706-37CE1FF9EB90}" uniqueName="12" name="BAR03VPSA\75110" queryTableFieldId="12"/>
    <tableColumn id="13" xr3:uid="{0E5FBD2B-5629-4DF0-B513-3A0005E41C82}" uniqueName="13" name="BAR03VPSA\75111" queryTableFieldId="13"/>
    <tableColumn id="14" xr3:uid="{1D472E10-5ED1-45C2-A198-552F1ACA7A13}" uniqueName="14" name="BAR04VPSA\60021" queryTableFieldId="14"/>
    <tableColumn id="15" xr3:uid="{D450C43D-AC67-4DED-8E13-4AB23F657157}" uniqueName="15" name="BAR55ZSB\10005" queryTableFieldId="15"/>
    <tableColumn id="16" xr3:uid="{6E7DE5F7-E25A-4E94-BC15-71C5EB4081B4}" uniqueName="16" name="BAR55WSAS\10060" queryTableFieldId="16"/>
    <tableColumn id="17" xr3:uid="{D63B8529-A148-48BB-B210-C0488F1D9872}" uniqueName="17" name="BAR55ZSB\10088" queryTableFieldId="17"/>
    <tableColumn id="18" xr3:uid="{2D5A49C6-FD8D-41EA-B4DD-B42D6422FBB0}" uniqueName="18" name="BAR55WSAS\10105" queryTableFieldId="18"/>
    <tableColumn id="19" xr3:uid="{FF268F2F-41D8-43ED-8C6F-67BC900BB5E9}" uniqueName="19" name="BAR55WSAS\10115" queryTableFieldId="19"/>
    <tableColumn id="20" xr3:uid="{5F3AF375-5825-4D78-801A-C1CF8443B065}" uniqueName="20" name="BAR55ZSB\10181" queryTableFieldId="20"/>
    <tableColumn id="21" xr3:uid="{397BB5C8-8123-4321-B0FF-495E67FDA001}" uniqueName="21" name="BAR55ZSB\10190" queryTableFieldId="21"/>
    <tableColumn id="22" xr3:uid="{67E478F5-0F72-4A73-87F4-900834D652C3}" uniqueName="22" name="BAR55ZSB\10192" queryTableFieldId="22"/>
    <tableColumn id="23" xr3:uid="{E1FA630F-0452-4172-9BF1-75E286D5BC1B}" uniqueName="23" name="BAR55WSAS\10195" queryTableFieldId="23"/>
    <tableColumn id="24" xr3:uid="{41603B02-6EB5-4DBE-94E0-675C7A20D7ED}" uniqueName="24" name="BAR55WSAS\10221" queryTableFieldId="24"/>
    <tableColumn id="25" xr3:uid="{01D00F6E-0242-4175-A19D-31BF59C4C5C0}" uniqueName="25" name="BAR55MSPIA\10250" queryTableFieldId="25"/>
    <tableColumn id="26" xr3:uid="{B9294B06-1C0E-421F-96BA-F53E91637296}" uniqueName="26" name="BAR55ZSB\10256" queryTableFieldId="26"/>
    <tableColumn id="27" xr3:uid="{D39DDA8F-EA7D-4373-9566-9123E771E3B2}" uniqueName="27" name="BAR55ZSB\10291" queryTableFieldId="27"/>
    <tableColumn id="28" xr3:uid="{50B48D25-04A1-467C-84A5-5683BAD10E13}" uniqueName="28" name="BAR55ZSB\10351" queryTableFieldId="28"/>
    <tableColumn id="29" xr3:uid="{1054B42B-DE95-43D8-9205-8FE8B10F8687}" uniqueName="29" name="BAR55ZSB\10381" queryTableFieldId="29"/>
    <tableColumn id="30" xr3:uid="{4EB3CFB8-4EA0-4392-967F-A6E0EF9A7323}" uniqueName="30" name="BAR55VPEM\10393" queryTableFieldId="30"/>
    <tableColumn id="31" xr3:uid="{7DE4773E-B2F1-4C8F-8D36-555422B2CBF4}" uniqueName="31" name="BAR55MSPIA\10405" queryTableFieldId="31"/>
    <tableColumn id="32" xr3:uid="{9097B0BE-DC06-4F3E-856E-B656CE154394}" uniqueName="32" name="BAR55ZSB\10471" queryTableFieldId="32"/>
    <tableColumn id="33" xr3:uid="{69801EF4-844F-4657-9831-4B84B1491614}" uniqueName="33" name="BAR55WSAS\60023" queryTableFieldId="33"/>
    <tableColumn id="34" xr3:uid="{85E80B53-5129-494F-A96B-7B077EA824B7}" uniqueName="34" name="BAR55ZSB\60074" queryTableFieldId="34"/>
    <tableColumn id="35" xr3:uid="{CF4C37AE-31CC-48FF-B16E-CF105B76B08E}" uniqueName="35" name="BAR55ZSB\60195" queryTableFieldId="35"/>
    <tableColumn id="36" xr3:uid="{945AB7C4-908D-4881-B1DC-833343254C0D}" uniqueName="36" name="BAR55ZSB\60198" queryTableFieldId="36"/>
    <tableColumn id="37" xr3:uid="{DB2604A5-0C9A-4114-99C6-2585CFA7260D}" uniqueName="37" name="BAR55ZSB\60199" queryTableFieldId="37"/>
    <tableColumn id="38" xr3:uid="{C230ADBE-460C-4350-BDF3-151A7C7E00E3}" uniqueName="38" name="BAR55ZSB\60200" queryTableFieldId="38"/>
    <tableColumn id="39" xr3:uid="{6B67746B-A6C7-4A4B-B40A-9730D5E70631}" uniqueName="39" name="BAR55WSAS\65009" queryTableFieldId="39"/>
    <tableColumn id="40" xr3:uid="{1CAE1CC0-34EC-4ADB-8F4E-9884D322208C}" uniqueName="40" name="BAR55ZSB\65040" queryTableFieldId="40"/>
    <tableColumn id="41" xr3:uid="{82E4857B-858C-4043-AF48-660952A1D57C}" uniqueName="41" name="BAR55Library\70054" queryTableFieldId="41"/>
    <tableColumn id="42" xr3:uid="{9E8CF857-6970-488D-98F4-A8A145595E03}" uniqueName="42" name="BAR55Acad Aff\70062" queryTableFieldId="42"/>
    <tableColumn id="43" xr3:uid="{70010F89-8D30-4114-9AD0-154244DAB0D3}" uniqueName="43" name="BAR55VPSA\75012" queryTableFieldId="43"/>
    <tableColumn id="44" xr3:uid="{8BEA13DD-3E14-4F9B-A63B-77843260C52B}" uniqueName="44" name="BAR55ZSB\75018" queryTableFieldId="44"/>
    <tableColumn id="45" xr3:uid="{44FE04B3-9C55-47F6-AE3C-FBF84E0EBD25}" uniqueName="45" name="BAR55ZSB\75023" queryTableFieldId="45"/>
    <tableColumn id="46" xr3:uid="{BF4EE6DC-C721-4BFE-BF2B-0DA354E59668}" uniqueName="46" name="BAR55VPEM\75037" queryTableFieldId="46"/>
    <tableColumn id="47" xr3:uid="{98D10CC1-2F1E-4699-BE2E-C7EEAD098523}" uniqueName="47" name="BAR55ZSB\75055" queryTableFieldId="47"/>
    <tableColumn id="48" xr3:uid="{BE848E07-CC6D-49F3-85BB-2FA7AE3085E2}" uniqueName="48" name="BAR55VPSA\75056" queryTableFieldId="48"/>
    <tableColumn id="49" xr3:uid="{6FEE8043-9B2F-43C2-881A-A2B650946C2F}" uniqueName="49" name="BAR55VPSA\75060" queryTableFieldId="49"/>
    <tableColumn id="50" xr3:uid="{744A9F9D-6937-4B01-AF10-D053AF7A167C}" uniqueName="50" name="BAR55VPEM\75065" queryTableFieldId="50"/>
    <tableColumn id="51" xr3:uid="{D31A2A15-45F8-46BF-A376-BB323EE9FE82}" uniqueName="51" name="BAR55Acad Aff\75070" queryTableFieldId="51"/>
    <tableColumn id="52" xr3:uid="{176657AD-A99E-4275-A8C6-CC7A22ED286D}" uniqueName="52" name="BAR55WSAS\75073" queryTableFieldId="52"/>
    <tableColumn id="53" xr3:uid="{E8B526A8-F0DD-4576-9144-73799256C102}" uniqueName="53" name="BAR55VPSA\75126" queryTableFieldId="53"/>
    <tableColumn id="54" xr3:uid="{0374973B-0E8C-422B-91BB-588DA48E11C5}" uniqueName="54" name="BAR55VPAF\80002" queryTableFieldId="54"/>
    <tableColumn id="55" xr3:uid="{BC32FE96-A6D7-4ECD-963D-3CEF47A9B531}" uniqueName="55" name="BAR55VPAF\80037" queryTableFieldId="55"/>
    <tableColumn id="56" xr3:uid="{A4062617-AD1A-4DF5-9B33-49DBB20A9DAB}" uniqueName="56" name="BAR55VPAF\80042" queryTableFieldId="56"/>
    <tableColumn id="57" xr3:uid="{BBA9498B-8FD4-4C2E-92F4-72FC6226E9FF}" uniqueName="57" name="BAR55VPAF\80045" queryTableFieldId="57"/>
    <tableColumn id="58" xr3:uid="{1EB6A9AE-44ED-42F7-BB3A-701DE646277B}" uniqueName="58" name="BAR55VPAF\80048" queryTableFieldId="58"/>
    <tableColumn id="59" xr3:uid="{1E3EBA99-CFCE-4E79-905F-3DF8119999C4}" uniqueName="59" name="BAR55VPAF\80049" queryTableFieldId="59"/>
    <tableColumn id="60" xr3:uid="{ECB20ECD-5BAC-454E-9351-177C8D7BA458}" uniqueName="60" name="BAR55VPCA\80069" queryTableFieldId="60"/>
    <tableColumn id="61" xr3:uid="{99D9F1D1-A8DB-4BEC-A2D8-A40AC686DFE2}" uniqueName="61" name="BAR55VPISD\80073" queryTableFieldId="61"/>
    <tableColumn id="62" xr3:uid="{4B338A0B-F1EC-40E0-8AE0-13EB0BD5732D}" uniqueName="62" name="BAR55ZSB\80101" queryTableFieldId="62"/>
    <tableColumn id="63" xr3:uid="{C4304C7C-7E67-41D0-A275-26BB321733AA}" uniqueName="63" name="BAR55WSAS\80109" queryTableFieldId="63"/>
    <tableColumn id="64" xr3:uid="{EC8B259A-D1AF-4EBA-AE86-7FF2F8DE4BFC}" uniqueName="64" name="BAR55VPAF\80149" queryTableFieldId="64"/>
    <tableColumn id="65" xr3:uid="{9422941A-E39B-47A6-887E-4E0E45B56123}" uniqueName="65" name="BAR55VPAF\80174" queryTableFieldId="65"/>
    <tableColumn id="66" xr3:uid="{580D0D38-8F43-447B-BD86-7C14250CEAAB}" uniqueName="66" name="BAR55President\80199" queryTableFieldId="66"/>
    <tableColumn id="67" xr3:uid="{D6B6CFB4-5AA7-4BD7-936F-E5EC05C6A088}" uniqueName="67" name="BAR55President\80250" queryTableFieldId="67"/>
    <tableColumn id="68" xr3:uid="{CCC4F545-5319-4316-AF1B-72991C23BC22}" uniqueName="68" name="BAR55Acad Aff\80259" queryTableFieldId="68"/>
    <tableColumn id="69" xr3:uid="{27B4BBDD-5E40-458C-B279-E590E0AA1930}" uniqueName="69" name="BAR55VPAF\80264" queryTableFieldId="69"/>
    <tableColumn id="70" xr3:uid="{595A07AC-EDE4-4198-898C-D087B0B2DA24}" uniqueName="70" name="BAR55VPEM\80268" queryTableFieldId="70"/>
    <tableColumn id="71" xr3:uid="{931746E2-7FAB-42BA-B5A2-657C10DE280A}" uniqueName="71" name="BAR55VPAF\80274" queryTableFieldId="71"/>
    <tableColumn id="72" xr3:uid="{DEDD3E5A-4157-4815-A259-2809AD0A9D3B}" uniqueName="72" name="BAR55VPAF\80299" queryTableFieldId="72"/>
    <tableColumn id="73" xr3:uid="{C921290B-D3C9-477C-AD09-AA23904C289F}" uniqueName="73" name="BAR55WSAS\10245" queryTableFieldId="73"/>
    <tableColumn id="74" xr3:uid="{ABD72AF2-5A23-4527-8C05-C4B03E79140B}" uniqueName="74" name="BAR55Acad Aff\75001" queryTableFieldId="74"/>
    <tableColumn id="75" xr3:uid="{469D31E6-18FF-48D0-995D-AEF221A088F6}" uniqueName="75" name="BAR55VPEM\75002" queryTableFieldId="75"/>
    <tableColumn id="76" xr3:uid="{26A73874-C162-4A89-B2E5-D6C0B8C73B0F}" uniqueName="76" name="BAR55VPEM\75078" queryTableFieldId="76"/>
  </tableColumns>
  <tableStyleInfo name="TableStyleMedium7"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4000000}" name="Level_4" displayName="Level_4" ref="A1:LJ21" tableType="queryTable" totalsRowShown="0">
  <autoFilter ref="A1:LJ21" xr:uid="{00000000-000C-0000-FFFF-FFFF04000000}"/>
  <tableColumns count="322">
    <tableColumn id="99" xr3:uid="{BC57A80D-DF28-4DC0-85A6-E15438FED12E}" uniqueName="99" name="BAR02VPSA\75056\999999" queryTableFieldId="1" dataDxfId="194"/>
    <tableColumn id="100" xr3:uid="{F105F537-D925-4437-B39A-07F9B1B7DD36}" uniqueName="100" name="BAR02VPAF\80045\500000" queryTableFieldId="2"/>
    <tableColumn id="101" xr3:uid="{DF46D889-8F55-4FD3-BCE1-758532B0380E}" uniqueName="101" name="BAR02VPAF\80045\999999" queryTableFieldId="3" dataDxfId="193"/>
    <tableColumn id="102" xr3:uid="{8AAC1125-6B14-4A06-B29A-CE2FA657B617}" uniqueName="102" name="BAR02VPSA\75060\500001" queryTableFieldId="4"/>
    <tableColumn id="103" xr3:uid="{71524034-6253-445F-BBA9-A78490617E46}" uniqueName="103" name="BAR03VPSA\75012\400001" queryTableFieldId="5"/>
    <tableColumn id="104" xr3:uid="{ADED36EC-7E42-4B22-BB5D-AAC8927002D0}" uniqueName="104" name="BAR03VPSA\75012\999999" queryTableFieldId="6"/>
    <tableColumn id="105" xr3:uid="{FED169D5-06F4-42E4-94C3-4B2B41D50D8D}" uniqueName="105" name="BAR03VPSA\75046\999999" queryTableFieldId="7"/>
    <tableColumn id="106" xr3:uid="{B2B45E99-0996-4AA2-89C0-FB29DC8F7782}" uniqueName="106" name="BAR03VPSA\75046\400058" queryTableFieldId="8"/>
    <tableColumn id="107" xr3:uid="{CBB8E157-FF4B-41D2-9B0D-C58F38ADB72B}" uniqueName="107" name="BAR03VPSA\75050\999999" queryTableFieldId="9"/>
    <tableColumn id="108" xr3:uid="{03A7A106-4E59-4ABB-8254-864907FF1D56}" uniqueName="108" name="BAR03VPSA\75050\400051" queryTableFieldId="10"/>
    <tableColumn id="109" xr3:uid="{E1586A62-78AB-40A1-841D-3B97EC16AF25}" uniqueName="109" name="BAR03VPSA\75050\400052" queryTableFieldId="11"/>
    <tableColumn id="110" xr3:uid="{95AC27F2-465D-44E8-938B-669CD16DDF97}" uniqueName="110" name="BAR03VPSA\75050\400053" queryTableFieldId="12"/>
    <tableColumn id="111" xr3:uid="{91BFEA5B-D840-42C0-8609-E71F059A91E8}" uniqueName="111" name="BAR03VPSA\75050\400054" queryTableFieldId="13" dataDxfId="192"/>
    <tableColumn id="112" xr3:uid="{1DBD8D28-90FB-4A57-AD8F-ED54595E92BB}" uniqueName="112" name="BAR03VPSA\75050\400056" queryTableFieldId="14"/>
    <tableColumn id="113" xr3:uid="{321E0F54-F21B-44EE-BB51-0999F606C73B}" uniqueName="113" name="BAR03VPSA\75050\400057" queryTableFieldId="15"/>
    <tableColumn id="114" xr3:uid="{055F4417-9205-4818-A674-ADEB0CC86821}" uniqueName="114" name="BAR03VPSA\75050\400113" queryTableFieldId="16"/>
    <tableColumn id="115" xr3:uid="{281B1030-64BF-421A-A294-84425B0F6AA6}" uniqueName="115" name="BAR03VPSA\75050\400114" queryTableFieldId="17"/>
    <tableColumn id="116" xr3:uid="{4EEA61C0-A7A9-49E5-ADFA-04E0F24E800A}" uniqueName="116" name="BAR03VPSA\75050\400115" queryTableFieldId="18"/>
    <tableColumn id="117" xr3:uid="{18A22A45-544B-48D5-8DA4-35A4C2B2ACDB}" uniqueName="117" name="BAR03VPSA\75050\400117" queryTableFieldId="19"/>
    <tableColumn id="118" xr3:uid="{E523FCC3-38F2-4D2F-8039-B4463013BBA4}" uniqueName="118" name="BAR03VPSA\75050\400122" queryTableFieldId="20"/>
    <tableColumn id="119" xr3:uid="{0F1D41DE-3E3C-4AD5-95D9-B45C8154D087}" uniqueName="119" name="BAR03VPSA\75050\400141" queryTableFieldId="21"/>
    <tableColumn id="120" xr3:uid="{65893A82-507D-4CD6-B11E-70B060BE7C8B}" uniqueName="120" name="BAR03VPSA\75050\400166" queryTableFieldId="22" dataDxfId="191"/>
    <tableColumn id="121" xr3:uid="{6A36BC9F-4608-48F4-81EE-424D1FE55934}" uniqueName="121" name="BAR03VPSA\75050\400185" queryTableFieldId="23"/>
    <tableColumn id="122" xr3:uid="{8B057AD8-5069-4FEB-AFA9-9A73142EE0BF}" uniqueName="122" name="BAR03VPSA\75050\400186" queryTableFieldId="24"/>
    <tableColumn id="123" xr3:uid="{677822BB-8841-4D15-826B-C0409B90458D}" uniqueName="123" name="BAR03VPSA\75050\400187" queryTableFieldId="25"/>
    <tableColumn id="124" xr3:uid="{8E484882-62AC-4002-B878-B8B37797CA1F}" uniqueName="124" name="BAR03VPSA\75051\400000" queryTableFieldId="26" dataDxfId="190"/>
    <tableColumn id="125" xr3:uid="{9707D329-D12C-429E-97AA-29F12C7259A0}" uniqueName="125" name="BAR03VPSA\75051\400003" queryTableFieldId="27" dataDxfId="189"/>
    <tableColumn id="126" xr3:uid="{395766B4-E2A4-4A20-ABE3-9A6C1B931089}" uniqueName="126" name="BAR03VPSA\75051\400004" queryTableFieldId="28" dataDxfId="188"/>
    <tableColumn id="127" xr3:uid="{9EAB656A-C172-4BBE-ACBC-F71B4C8260BA}" uniqueName="127" name="BAR03VPSA\75051\400005" queryTableFieldId="29" dataDxfId="187"/>
    <tableColumn id="128" xr3:uid="{E8340665-034F-4AFE-B2B6-764265DD8256}" uniqueName="128" name="BAR03VPSA\75051\400006" queryTableFieldId="30" dataDxfId="186"/>
    <tableColumn id="129" xr3:uid="{7CEE7593-32ED-4EB9-AF52-40E53611981E}" uniqueName="129" name="BAR03VPSA\75051\400007" queryTableFieldId="31" dataDxfId="185"/>
    <tableColumn id="130" xr3:uid="{FAD72FA8-6595-4E9B-9033-BFD061E7440A}" uniqueName="130" name="BAR03VPSA\75051\400008" queryTableFieldId="32" dataDxfId="184"/>
    <tableColumn id="131" xr3:uid="{30516823-D96A-44CC-8F6C-399E3B53F801}" uniqueName="131" name="BAR03VPSA\75051\400009" queryTableFieldId="33" dataDxfId="183"/>
    <tableColumn id="132" xr3:uid="{9C0A10A3-EC70-41E6-AE5F-93FF73658F64}" uniqueName="132" name="BAR03VPSA\75051\400011" queryTableFieldId="34" dataDxfId="182"/>
    <tableColumn id="133" xr3:uid="{7B2623E7-EF59-40D8-AF8D-9DBB8E265395}" uniqueName="133" name="BAR03VPSA\75051\400012" queryTableFieldId="35" dataDxfId="181"/>
    <tableColumn id="134" xr3:uid="{79C00F82-04AE-457C-B3B3-7032C9C6F2E7}" uniqueName="134" name="BAR03VPSA\75051\400013" queryTableFieldId="36" dataDxfId="180"/>
    <tableColumn id="135" xr3:uid="{75177032-22AE-459B-8472-D606D3B74A10}" uniqueName="135" name="BAR03VPSA\75051\400014" queryTableFieldId="37" dataDxfId="179"/>
    <tableColumn id="136" xr3:uid="{4448CF43-54DE-4BCF-939A-18ECB940B2AA}" uniqueName="136" name="BAR03VPSA\75051\400017" queryTableFieldId="38" dataDxfId="178"/>
    <tableColumn id="137" xr3:uid="{79E54A7F-810E-4111-A699-7FE13036F2A8}" uniqueName="137" name="BAR03VPSA\75051\400018" queryTableFieldId="39" dataDxfId="177"/>
    <tableColumn id="138" xr3:uid="{5CC5F47C-29C9-4147-99D5-57D1B0E8534C}" uniqueName="138" name="BAR03VPSA\75051\400019" queryTableFieldId="40" dataDxfId="176"/>
    <tableColumn id="139" xr3:uid="{FF07DAE1-49C0-4AD5-B9CF-8864E543D6D4}" uniqueName="139" name="BAR03VPSA\75051\400020" queryTableFieldId="41" dataDxfId="175"/>
    <tableColumn id="140" xr3:uid="{DB41F6D4-A1B4-495A-A966-24F9025688D7}" uniqueName="140" name="BAR03VPSA\75051\400023" queryTableFieldId="42" dataDxfId="174"/>
    <tableColumn id="141" xr3:uid="{0D542151-6074-484B-958F-DC6CC69DEA85}" uniqueName="141" name="BAR03VPSA\75051\400025" queryTableFieldId="43" dataDxfId="173"/>
    <tableColumn id="142" xr3:uid="{45CC0730-47B8-4BCD-8BDD-E1DCD2EC8EE0}" uniqueName="142" name="BAR03VPSA\75051\400026" queryTableFieldId="44" dataDxfId="172"/>
    <tableColumn id="143" xr3:uid="{D47615BF-0A36-4668-9DA2-0BD6F3684872}" uniqueName="143" name="BAR03VPSA\75051\400028" queryTableFieldId="45" dataDxfId="171"/>
    <tableColumn id="144" xr3:uid="{6B6B62EC-3E71-4B55-926A-451A7B812EBE}" uniqueName="144" name="BAR03VPSA\75051\400033" queryTableFieldId="46" dataDxfId="170"/>
    <tableColumn id="145" xr3:uid="{5E200BB9-4814-4F3A-B45F-7AF8E6444017}" uniqueName="145" name="BAR03VPSA\75051\400034" queryTableFieldId="47" dataDxfId="169"/>
    <tableColumn id="146" xr3:uid="{67B09401-D3D3-4AD2-B510-BCF5B9203BE6}" uniqueName="146" name="BAR03VPSA\75051\400037" queryTableFieldId="48" dataDxfId="168"/>
    <tableColumn id="147" xr3:uid="{B87F2504-764F-41E4-B5BC-FD06F9A701BB}" uniqueName="147" name="BAR03VPSA\75051\400038" queryTableFieldId="49" dataDxfId="167"/>
    <tableColumn id="148" xr3:uid="{7491BB22-281B-430B-BF67-3D8B97F2C718}" uniqueName="148" name="BAR03VPSA\75051\400042" queryTableFieldId="50" dataDxfId="166"/>
    <tableColumn id="149" xr3:uid="{EBB8F630-D53B-4C01-92DC-3C137C270D98}" uniqueName="149" name="BAR03VPSA\75051\400045" queryTableFieldId="51" dataDxfId="165"/>
    <tableColumn id="150" xr3:uid="{FC2FEB11-FF0F-4F72-9759-FA36CEDF2804}" uniqueName="150" name="BAR03VPSA\75051\400046" queryTableFieldId="52" dataDxfId="164"/>
    <tableColumn id="151" xr3:uid="{087BC0C2-1372-487B-AFE1-AEBC3ECEF046}" uniqueName="151" name="BAR03VPSA\75051\400048" queryTableFieldId="53" dataDxfId="163"/>
    <tableColumn id="152" xr3:uid="{EE7EEE0D-D612-4429-BA5E-7B473DCD429D}" uniqueName="152" name="BAR03VPSA\75051\400060" queryTableFieldId="54" dataDxfId="162"/>
    <tableColumn id="153" xr3:uid="{D4BF6545-2A0E-4BEF-8F44-8590BD791199}" uniqueName="153" name="BAR03VPSA\75051\400061" queryTableFieldId="55" dataDxfId="161"/>
    <tableColumn id="154" xr3:uid="{8CF72C32-3CF4-4945-95EF-E2F6FEE0D25E}" uniqueName="154" name="BAR03VPSA\75051\400062" queryTableFieldId="56" dataDxfId="160"/>
    <tableColumn id="155" xr3:uid="{B0D05F74-6575-49A9-A5C9-E29D8F936DBA}" uniqueName="155" name="BAR03VPSA\75051\400063" queryTableFieldId="57" dataDxfId="159"/>
    <tableColumn id="156" xr3:uid="{72E7EEB8-CF70-4436-AC92-DAAFD5B19C7C}" uniqueName="156" name="BAR03VPSA\75051\400064" queryTableFieldId="58" dataDxfId="158"/>
    <tableColumn id="157" xr3:uid="{CCF20B9E-2B2F-449D-8037-12D22CF66F51}" uniqueName="157" name="BAR03VPSA\75051\400066" queryTableFieldId="59" dataDxfId="157"/>
    <tableColumn id="158" xr3:uid="{67A71E84-CB41-48E6-9D8D-9705EFC9406F}" uniqueName="158" name="BAR03VPSA\75051\400067" queryTableFieldId="60" dataDxfId="156"/>
    <tableColumn id="159" xr3:uid="{0E1A7C72-4B95-4EC6-921D-AA2C73847D3C}" uniqueName="159" name="BAR03VPSA\75051\400070" queryTableFieldId="61" dataDxfId="155"/>
    <tableColumn id="160" xr3:uid="{D750F314-1648-4FE5-90A7-37F44D42D0F3}" uniqueName="160" name="BAR03VPSA\75051\400071" queryTableFieldId="62" dataDxfId="154"/>
    <tableColumn id="161" xr3:uid="{1FF2E532-462C-42BF-819D-4235CCC671B8}" uniqueName="161" name="BAR03VPSA\75051\400072" queryTableFieldId="63" dataDxfId="153"/>
    <tableColumn id="162" xr3:uid="{FAD7453B-0699-41A9-B0AF-30070F2A3402}" uniqueName="162" name="BAR03VPSA\75051\400073" queryTableFieldId="64" dataDxfId="152"/>
    <tableColumn id="163" xr3:uid="{DF3A04EE-1A05-48E1-B063-8B0DA2B45F19}" uniqueName="163" name="BAR03VPSA\75051\400074" queryTableFieldId="65" dataDxfId="151"/>
    <tableColumn id="164" xr3:uid="{8D66E0A5-8E03-4C54-88CE-E6A3A3FE9FEB}" uniqueName="164" name="BAR03VPSA\75051\400075" queryTableFieldId="66" dataDxfId="150"/>
    <tableColumn id="165" xr3:uid="{D234A677-31BC-478F-B896-E947D0ACE711}" uniqueName="165" name="BAR03VPSA\75051\400076" queryTableFieldId="67" dataDxfId="149"/>
    <tableColumn id="166" xr3:uid="{145BC3D9-1080-4B66-956E-13858C1A89FD}" uniqueName="166" name="BAR03VPSA\75051\400077" queryTableFieldId="68" dataDxfId="148"/>
    <tableColumn id="167" xr3:uid="{E1C5EBE4-43BE-4006-8BED-CEC2FD28C233}" uniqueName="167" name="BAR03VPSA\75051\400079" queryTableFieldId="69" dataDxfId="147"/>
    <tableColumn id="168" xr3:uid="{BCF6F4FC-7BC6-4F0C-A38F-14FACF19B6CF}" uniqueName="168" name="BAR03VPSA\75051\400080" queryTableFieldId="70" dataDxfId="146"/>
    <tableColumn id="169" xr3:uid="{635029CF-56B9-44BE-9643-BAC99828FFA3}" uniqueName="169" name="BAR03VPSA\75051\400087" queryTableFieldId="71" dataDxfId="145"/>
    <tableColumn id="170" xr3:uid="{3F2D1FF6-A2BC-4E14-A02B-5C698EF890BE}" uniqueName="170" name="BAR03VPSA\75051\400088" queryTableFieldId="72" dataDxfId="144"/>
    <tableColumn id="171" xr3:uid="{FEA7F4B3-2B99-46C9-8AD8-BBBB683041C5}" uniqueName="171" name="BAR03VPSA\75051\400089" queryTableFieldId="73" dataDxfId="143"/>
    <tableColumn id="172" xr3:uid="{DB270433-EBB9-4333-BFBA-82329597683A}" uniqueName="172" name="BAR03VPSA\75051\400090" queryTableFieldId="74" dataDxfId="142"/>
    <tableColumn id="173" xr3:uid="{FD7A9593-CCC1-42E3-8920-487C0D8E5A02}" uniqueName="173" name="BAR03VPSA\75051\400091" queryTableFieldId="75" dataDxfId="141"/>
    <tableColumn id="174" xr3:uid="{095F796B-B740-4EDD-9691-96BAE5D1520A}" uniqueName="174" name="BAR03VPSA\75051\400094" queryTableFieldId="76" dataDxfId="140"/>
    <tableColumn id="175" xr3:uid="{64AC3756-90E2-459E-9960-9B89EDB651D1}" uniqueName="175" name="BAR03VPSA\75051\400098" queryTableFieldId="77" dataDxfId="139"/>
    <tableColumn id="176" xr3:uid="{B1C6B43D-F7AB-480C-A327-64CF2D87A755}" uniqueName="176" name="BAR03VPSA\75051\400099" queryTableFieldId="78" dataDxfId="138"/>
    <tableColumn id="177" xr3:uid="{AD17137E-E538-44FE-A6B3-6BCD1ACB33CB}" uniqueName="177" name="BAR03VPSA\75051\400100" queryTableFieldId="79" dataDxfId="137"/>
    <tableColumn id="178" xr3:uid="{5B15C2A4-25F1-40AC-B0AE-04CAF34BE712}" uniqueName="178" name="BAR03VPSA\75051\400101" queryTableFieldId="80" dataDxfId="136"/>
    <tableColumn id="179" xr3:uid="{24F54C3C-780D-4DBA-8AC1-607937FFDD11}" uniqueName="179" name="BAR03VPSA\75051\400102" queryTableFieldId="81" dataDxfId="135"/>
    <tableColumn id="180" xr3:uid="{5D20DDB5-F71F-4884-9B21-DCFBB10343DF}" uniqueName="180" name="BAR03VPSA\75051\400104" queryTableFieldId="82" dataDxfId="134"/>
    <tableColumn id="181" xr3:uid="{D67D249B-96C0-4D49-AE0D-5DFED4F78140}" uniqueName="181" name="BAR03VPSA\75051\400107" queryTableFieldId="83" dataDxfId="133"/>
    <tableColumn id="182" xr3:uid="{74A372CE-453B-4712-A003-40DADE7E2D92}" uniqueName="182" name="BAR03VPSA\75051\400108" queryTableFieldId="84" dataDxfId="132"/>
    <tableColumn id="183" xr3:uid="{5B580C2E-9B6E-47F5-98AC-5DE3440583F7}" uniqueName="183" name="BAR03VPSA\75051\400109" queryTableFieldId="85" dataDxfId="131"/>
    <tableColumn id="184" xr3:uid="{ABEE11AA-B361-4746-BC3F-2F7B0C8E45B7}" uniqueName="184" name="BAR03VPSA\75051\400110" queryTableFieldId="86" dataDxfId="130"/>
    <tableColumn id="185" xr3:uid="{42F961AB-4561-4091-BE48-9FACAED3003A}" uniqueName="185" name="BAR03VPSA\75051\400114" queryTableFieldId="87" dataDxfId="129"/>
    <tableColumn id="186" xr3:uid="{46F62B20-258C-43D2-9A4F-EC608F50B414}" uniqueName="186" name="BAR03VPSA\75051\400116" queryTableFieldId="88" dataDxfId="128"/>
    <tableColumn id="187" xr3:uid="{A9125A52-0F52-49DB-9C45-E527C11CC362}" uniqueName="187" name="BAR03VPSA\75051\400124" queryTableFieldId="89" dataDxfId="127"/>
    <tableColumn id="188" xr3:uid="{5503F7A4-B92F-41FB-8081-E3ADE1564610}" uniqueName="188" name="BAR03VPSA\75051\400125" queryTableFieldId="90" dataDxfId="126"/>
    <tableColumn id="189" xr3:uid="{03737E13-6AAC-4FA8-9B4F-4BDD8D667AB3}" uniqueName="189" name="BAR03VPSA\75051\400126" queryTableFieldId="91" dataDxfId="125"/>
    <tableColumn id="190" xr3:uid="{9DA7887B-2E49-4B88-A307-98B7BFEB8264}" uniqueName="190" name="BAR03VPSA\75051\400127" queryTableFieldId="92" dataDxfId="124"/>
    <tableColumn id="191" xr3:uid="{C7C84C8D-20AF-4596-971B-311EA99B17A3}" uniqueName="191" name="BAR03VPSA\75051\400128" queryTableFieldId="93" dataDxfId="123"/>
    <tableColumn id="192" xr3:uid="{95B5C2A0-4573-40D6-9DB6-BEA4DB98828C}" uniqueName="192" name="BAR03VPSA\75051\400129" queryTableFieldId="94" dataDxfId="122"/>
    <tableColumn id="193" xr3:uid="{30CBEF85-EF8E-4E02-BCA1-C5962DB43862}" uniqueName="193" name="BAR03VPSA\75051\400130" queryTableFieldId="95" dataDxfId="121"/>
    <tableColumn id="194" xr3:uid="{657C26A1-3220-4007-9037-98A0599A046A}" uniqueName="194" name="BAR03VPSA\75051\400131" queryTableFieldId="96" dataDxfId="120"/>
    <tableColumn id="195" xr3:uid="{68C1D2C0-4C72-4875-AF91-E431F1EE6204}" uniqueName="195" name="BAR03VPSA\75051\400132" queryTableFieldId="97" dataDxfId="119"/>
    <tableColumn id="196" xr3:uid="{0ABBA8C6-A612-48EC-A3F5-44C3AC754FC0}" uniqueName="196" name="BAR03VPSA\75051\400134" queryTableFieldId="98" dataDxfId="118"/>
    <tableColumn id="197" xr3:uid="{E949EC7E-7CED-4EF1-8328-651FDC92DB88}" uniqueName="197" name="BAR03VPSA\75051\400135" queryTableFieldId="99" dataDxfId="117"/>
    <tableColumn id="198" xr3:uid="{4AA54488-25FF-442E-A69A-C30E9BE9899E}" uniqueName="198" name="BAR03VPSA\75051\400136" queryTableFieldId="100" dataDxfId="116"/>
    <tableColumn id="199" xr3:uid="{8BB3119C-46FE-4D9E-8A3D-4E137EC47F3A}" uniqueName="199" name="BAR03VPSA\75051\400137" queryTableFieldId="101" dataDxfId="115"/>
    <tableColumn id="200" xr3:uid="{DEB2C273-1F22-4807-B071-C7B9BBEE0313}" uniqueName="200" name="BAR03VPSA\75051\400138" queryTableFieldId="102" dataDxfId="114"/>
    <tableColumn id="201" xr3:uid="{542157D4-AD9E-4C57-84D5-CD8881FF2990}" uniqueName="201" name="BAR03VPSA\75051\400139" queryTableFieldId="103" dataDxfId="113"/>
    <tableColumn id="202" xr3:uid="{68A4DBAE-C151-4139-97E7-5DFA8027FAF1}" uniqueName="202" name="BAR03VPSA\75051\400142" queryTableFieldId="104" dataDxfId="112"/>
    <tableColumn id="203" xr3:uid="{11FCA3E7-0BC3-4EE7-9FFE-EDAF8D289546}" uniqueName="203" name="BAR03VPSA\75051\400151" queryTableFieldId="105" dataDxfId="111"/>
    <tableColumn id="204" xr3:uid="{DA39DCD4-3F9F-4BAC-82E8-DB4002B52D31}" uniqueName="204" name="BAR03VPSA\75051\400500" queryTableFieldId="106" dataDxfId="110"/>
    <tableColumn id="205" xr3:uid="{BAC78921-25CF-442B-9B01-4825BBAF3B97}" uniqueName="205" name="BAR03VPSA\75051\400501" queryTableFieldId="107" dataDxfId="109"/>
    <tableColumn id="206" xr3:uid="{9C27F37F-E372-4550-BB3E-34D7E9BC20F7}" uniqueName="206" name="BAR03VPSA\75051\400502" queryTableFieldId="108" dataDxfId="108"/>
    <tableColumn id="207" xr3:uid="{C9861F6E-2486-407B-B3D0-24371CF2F418}" uniqueName="207" name="BAR03VPSA\75051\400503" queryTableFieldId="109" dataDxfId="107"/>
    <tableColumn id="208" xr3:uid="{026F5DF3-1CA6-4A9B-9F0E-8040C145F29C}" uniqueName="208" name="BAR03VPSA\75053\999999" queryTableFieldId="110"/>
    <tableColumn id="209" xr3:uid="{0EB60700-30FC-4CF8-9DF3-C0622083C91A}" uniqueName="209" name="BAR03VPSA\75053\400082" queryTableFieldId="111"/>
    <tableColumn id="210" xr3:uid="{BFB67254-432C-4CDF-8E8D-38001C5AD4B2}" uniqueName="210" name="BAR03VPSA\75054\999999" queryTableFieldId="112"/>
    <tableColumn id="211" xr3:uid="{1726392C-E2F7-428E-B9B9-97D6AD3AB81C}" uniqueName="211" name="BAR03VPSA\75054\331124" queryTableFieldId="113"/>
    <tableColumn id="212" xr3:uid="{0097093C-4FD1-4609-8E10-F9758B86CBC2}" uniqueName="212" name="BAR03VPSA\75054\400002" queryTableFieldId="114"/>
    <tableColumn id="213" xr3:uid="{D9D687FF-B68F-4A5C-8280-1808A1FB035D}" uniqueName="213" name="BAR03VPSA\75054\400004" queryTableFieldId="115"/>
    <tableColumn id="214" xr3:uid="{8A3FDF12-791D-4070-B78E-6143E69D9E4C}" uniqueName="214" name="BAR03VPSA\75054\400005" queryTableFieldId="116"/>
    <tableColumn id="215" xr3:uid="{E860C3E0-0BB6-4316-B502-F188B538BE4A}" uniqueName="215" name="BAR03VPSA\75054\400007" queryTableFieldId="117"/>
    <tableColumn id="216" xr3:uid="{F92E035B-E194-40A9-ABBB-AE63044BB81C}" uniqueName="216" name="BAR03VPSA\75054\400010" queryTableFieldId="118"/>
    <tableColumn id="217" xr3:uid="{42F7F07F-8FA7-4FD3-A49A-73C785ABF38F}" uniqueName="217" name="BAR03VPSA\75054\400012" queryTableFieldId="119"/>
    <tableColumn id="218" xr3:uid="{148E7DC3-017E-4A10-910E-8FCB5A953CDB}" uniqueName="218" name="BAR03VPSA\75054\400014" queryTableFieldId="120"/>
    <tableColumn id="219" xr3:uid="{47E7C402-1AF7-459E-821E-997613E3D489}" uniqueName="219" name="BAR03VPSA\75054\400015" queryTableFieldId="121"/>
    <tableColumn id="220" xr3:uid="{CDE8B2AF-31CC-45DA-A8A3-6B2F13A723B2}" uniqueName="220" name="BAR03VPSA\75054\400017" queryTableFieldId="122"/>
    <tableColumn id="221" xr3:uid="{79581057-1881-43B2-AF3E-AC273F771B32}" uniqueName="221" name="BAR03VPSA\75054\400018" queryTableFieldId="123"/>
    <tableColumn id="222" xr3:uid="{CC6C24BE-7EDC-493C-A391-E99058891B7A}" uniqueName="222" name="BAR03VPSA\75054\400019" queryTableFieldId="124"/>
    <tableColumn id="223" xr3:uid="{2DF263CD-52F8-40AF-8E48-656D45904874}" uniqueName="223" name="BAR03VPSA\75054\400020" queryTableFieldId="125"/>
    <tableColumn id="224" xr3:uid="{00EFA619-2A9B-4975-B9F0-53E18CE048C7}" uniqueName="224" name="BAR03VPSA\75054\400022" queryTableFieldId="126"/>
    <tableColumn id="225" xr3:uid="{2FF19155-BFE6-48FD-80E4-C59213C10D2B}" uniqueName="225" name="BAR03VPSA\75054\400023" queryTableFieldId="127"/>
    <tableColumn id="226" xr3:uid="{ED970B22-9B35-4B9A-8FD1-A1912C4CA897}" uniqueName="226" name="BAR03VPSA\75054\400024" queryTableFieldId="128"/>
    <tableColumn id="227" xr3:uid="{43864A5E-E839-4139-903E-6ABCC85B2CF8}" uniqueName="227" name="BAR03VPSA\75054\400025" queryTableFieldId="129"/>
    <tableColumn id="228" xr3:uid="{0C6A7A23-477F-40F7-A5C2-F7D6FFA78783}" uniqueName="228" name="BAR03VPSA\75054\400028" queryTableFieldId="130"/>
    <tableColumn id="229" xr3:uid="{417DA6A9-FAA3-4B50-98C2-128CC5085E4F}" uniqueName="229" name="BAR03VPSA\75054\400031" queryTableFieldId="131"/>
    <tableColumn id="230" xr3:uid="{DDB0373D-5721-4EA3-8528-CFCC7E30C258}" uniqueName="230" name="BAR03VPSA\75054\400033" queryTableFieldId="132"/>
    <tableColumn id="231" xr3:uid="{85592D37-A112-43F6-ABA9-508F2E1FF5C8}" uniqueName="231" name="BAR03VPSA\75054\400034" queryTableFieldId="133"/>
    <tableColumn id="232" xr3:uid="{75DF3107-68BD-4152-A52B-962C77FC5704}" uniqueName="232" name="BAR03VPSA\75054\400035" queryTableFieldId="134"/>
    <tableColumn id="233" xr3:uid="{7846D32F-D831-40F1-8842-993FD7BBA946}" uniqueName="233" name="BAR03VPSA\75054\400036" queryTableFieldId="135"/>
    <tableColumn id="234" xr3:uid="{9A9469DC-D51C-44DF-94C9-3842095721D3}" uniqueName="234" name="BAR03VPSA\75054\400037" queryTableFieldId="136"/>
    <tableColumn id="235" xr3:uid="{F3A295C6-2E6D-46AF-A19F-54AA94EBF667}" uniqueName="235" name="BAR03VPSA\75054\400039" queryTableFieldId="137"/>
    <tableColumn id="236" xr3:uid="{C533CFE2-BFE1-45F1-8920-00F640120726}" uniqueName="236" name="BAR03VPSA\75054\400041" queryTableFieldId="138"/>
    <tableColumn id="237" xr3:uid="{D6907BC4-34F1-4114-88B5-4CDB12223719}" uniqueName="237" name="BAR03VPSA\75054\400042" queryTableFieldId="139"/>
    <tableColumn id="238" xr3:uid="{53263640-DEF4-4159-B7ED-4E33E2E7B615}" uniqueName="238" name="BAR03VPSA\75054\400044" queryTableFieldId="140"/>
    <tableColumn id="239" xr3:uid="{3A7BEB81-667A-4BCF-9451-8C58EE1793CC}" uniqueName="239" name="BAR03VPSA\75054\400045" queryTableFieldId="141"/>
    <tableColumn id="240" xr3:uid="{39115998-C8F7-4958-A0AC-69402573FDE7}" uniqueName="240" name="BAR03VPSA\75054\400060" queryTableFieldId="142"/>
    <tableColumn id="241" xr3:uid="{E3A034AB-D0AC-44C3-8F0B-6E47493BD1D4}" uniqueName="241" name="BAR03VPSA\75054\400061" queryTableFieldId="143"/>
    <tableColumn id="242" xr3:uid="{B4650DC9-9D3A-490C-9435-70D6A8FBDCDE}" uniqueName="242" name="BAR03VPSA\75054\400064" queryTableFieldId="144"/>
    <tableColumn id="243" xr3:uid="{92FF22F8-FA67-4E3E-88C1-83D08A8C5481}" uniqueName="243" name="BAR03VPSA\75054\400065" queryTableFieldId="145"/>
    <tableColumn id="244" xr3:uid="{63FEBD22-281E-40CB-9BB2-F98538048D28}" uniqueName="244" name="BAR03VPSA\75054\400066" queryTableFieldId="146"/>
    <tableColumn id="245" xr3:uid="{86E4B89E-51F9-498D-BA09-FA770BFDE272}" uniqueName="245" name="BAR03VPSA\75054\400067" queryTableFieldId="147"/>
    <tableColumn id="246" xr3:uid="{BD59280D-595F-4359-A488-113CEA4F10BF}" uniqueName="246" name="BAR03VPSA\75054\400070" queryTableFieldId="148"/>
    <tableColumn id="247" xr3:uid="{8D04365D-2D18-4BAC-90F3-0D9083F33095}" uniqueName="247" name="BAR03VPSA\75054\400072" queryTableFieldId="149"/>
    <tableColumn id="248" xr3:uid="{9EEBF39E-2830-49BB-BDBF-FA6471A301E9}" uniqueName="248" name="BAR03VPSA\75054\400073" queryTableFieldId="150"/>
    <tableColumn id="249" xr3:uid="{2673D0B8-55EB-4C11-AF89-6C2A144623A4}" uniqueName="249" name="BAR03VPSA\75054\400074" queryTableFieldId="151"/>
    <tableColumn id="250" xr3:uid="{67C1352D-BBA9-44BB-B990-9D737DF47979}" uniqueName="250" name="BAR03VPSA\75054\400075" queryTableFieldId="152"/>
    <tableColumn id="251" xr3:uid="{2F8749E9-4C71-4C42-840F-AB0041215789}" uniqueName="251" name="BAR03VPSA\75054\400076" queryTableFieldId="153"/>
    <tableColumn id="252" xr3:uid="{65CEEDB6-691B-4FD1-AB3D-4512AF92B269}" uniqueName="252" name="BAR03VPSA\75054\400079" queryTableFieldId="154" dataDxfId="106"/>
    <tableColumn id="253" xr3:uid="{563F8DDA-2E98-4F42-9D9C-5188FBCED0BA}" uniqueName="253" name="BAR03VPSA\75054\400080" queryTableFieldId="155"/>
    <tableColumn id="254" xr3:uid="{E88D88F0-4C08-42AB-8786-C498CC0530FE}" uniqueName="254" name="BAR03VPSA\75054\400081" queryTableFieldId="156"/>
    <tableColumn id="255" xr3:uid="{5917B449-FF1B-4EAF-A472-C5E14B95F247}" uniqueName="255" name="BAR03VPSA\75054\400084" queryTableFieldId="157"/>
    <tableColumn id="256" xr3:uid="{BA4783DC-D92E-44E4-9E2C-FEE7E484FFBC}" uniqueName="256" name="BAR03VPSA\75054\400085" queryTableFieldId="158"/>
    <tableColumn id="257" xr3:uid="{D9492B34-CFD1-4A39-B850-BE6F324D7E89}" uniqueName="257" name="BAR03VPSA\75054\400087" queryTableFieldId="159" dataDxfId="105"/>
    <tableColumn id="258" xr3:uid="{69B94FF2-77F4-4928-9140-19D80A4466C0}" uniqueName="258" name="BAR03VPSA\75054\400090" queryTableFieldId="160"/>
    <tableColumn id="259" xr3:uid="{DD9DCEF2-8B6E-4A29-8FD0-C7F48B08A6BA}" uniqueName="259" name="BAR03VPSA\75054\400093" queryTableFieldId="161"/>
    <tableColumn id="260" xr3:uid="{DB0E9009-63CE-4707-B6DF-2ED87B3D9AC7}" uniqueName="260" name="BAR03VPSA\75054\400094" queryTableFieldId="162"/>
    <tableColumn id="261" xr3:uid="{6D18564D-AAA6-448F-A664-F75B0C8D1142}" uniqueName="261" name="BAR03VPSA\75054\400098" queryTableFieldId="163"/>
    <tableColumn id="262" xr3:uid="{191AADA7-CAD9-4EB5-BF35-90954B72C4A6}" uniqueName="262" name="BAR03VPSA\75054\400100" queryTableFieldId="164"/>
    <tableColumn id="263" xr3:uid="{1B1B340C-3763-4A1D-A2C7-CFD8CBE29DF0}" uniqueName="263" name="BAR03VPSA\75054\400101" queryTableFieldId="165"/>
    <tableColumn id="264" xr3:uid="{594E8945-5E6E-4D85-9F31-56FCA966ECF9}" uniqueName="264" name="BAR03VPSA\75054\400102" queryTableFieldId="166"/>
    <tableColumn id="265" xr3:uid="{44F35822-A538-4D01-B79F-AD89CAF3AFB9}" uniqueName="265" name="BAR03VPSA\75054\400104" queryTableFieldId="167"/>
    <tableColumn id="266" xr3:uid="{E32E06FC-3485-47C6-B2E8-AD6241972C74}" uniqueName="266" name="BAR03VPSA\75054\400106" queryTableFieldId="168"/>
    <tableColumn id="267" xr3:uid="{DD89983B-E128-4A94-AD7F-FBADED5D7739}" uniqueName="267" name="BAR03VPSA\75054\400108" queryTableFieldId="169"/>
    <tableColumn id="268" xr3:uid="{DD882E35-85D0-468C-8A5D-AA535ED21DDA}" uniqueName="268" name="BAR03VPSA\75054\400109" queryTableFieldId="170"/>
    <tableColumn id="269" xr3:uid="{EA468DAE-8014-4C65-80C5-FE74528099E8}" uniqueName="269" name="BAR03VPSA\75054\400110" queryTableFieldId="171"/>
    <tableColumn id="270" xr3:uid="{165BF614-F397-45E4-8F7F-3762FB203EA6}" uniqueName="270" name="BAR03VPSA\75054\400112" queryTableFieldId="172"/>
    <tableColumn id="271" xr3:uid="{B313A7D3-5B6B-499E-BB93-548F04E1FD4A}" uniqueName="271" name="BAR03VPSA\75054\400116" queryTableFieldId="173"/>
    <tableColumn id="272" xr3:uid="{7CF681F5-0E09-4393-BE50-19B59C28BC56}" uniqueName="272" name="BAR03VPSA\75054\400118" queryTableFieldId="174"/>
    <tableColumn id="273" xr3:uid="{A8D13080-41BC-46ED-A5DD-CCFD29CCD930}" uniqueName="273" name="BAR03VPSA\75054\400119" queryTableFieldId="175"/>
    <tableColumn id="274" xr3:uid="{27C7BD95-5DFD-4B8E-BD5F-E516EECF565D}" uniqueName="274" name="BAR03VPSA\75054\400120" queryTableFieldId="176"/>
    <tableColumn id="275" xr3:uid="{672EC6FC-07A4-4A85-BCF7-50A7AEF8ECC2}" uniqueName="275" name="BAR03VPSA\75054\400123" queryTableFieldId="177"/>
    <tableColumn id="276" xr3:uid="{F1F0043C-7C51-4CBF-A245-048B18730617}" uniqueName="276" name="BAR03VPSA\75054\400136" queryTableFieldId="178"/>
    <tableColumn id="277" xr3:uid="{139408A3-FA61-4BD1-ACD5-13F8F1A5CE43}" uniqueName="277" name="BAR03VPSA\75054\400142" queryTableFieldId="179"/>
    <tableColumn id="278" xr3:uid="{F03AFE83-3850-4F5F-8A9F-A09B772AB2E3}" uniqueName="278" name="BAR03VPSA\75054\400145" queryTableFieldId="180"/>
    <tableColumn id="279" xr3:uid="{EB404EFF-48D7-47FE-92FC-67A7D38A9DFE}" uniqueName="279" name="BAR03VPSA\75054\400147" queryTableFieldId="181"/>
    <tableColumn id="280" xr3:uid="{62C36CD1-F275-494F-9546-302273220580}" uniqueName="280" name="BAR03VPSA\75054\400148" queryTableFieldId="182"/>
    <tableColumn id="281" xr3:uid="{9C340C11-CE4D-4CBA-B093-6A62641C6C9F}" uniqueName="281" name="BAR03VPSA\75054\400149" queryTableFieldId="183"/>
    <tableColumn id="282" xr3:uid="{27DCB241-B2ED-404C-98A0-B05A2EA92D2E}" uniqueName="282" name="BAR03VPSA\75054\400150" queryTableFieldId="184"/>
    <tableColumn id="283" xr3:uid="{AE668E81-8958-4B12-A785-4D2E25677D57}" uniqueName="283" name="BAR03VPSA\75054\400151" queryTableFieldId="185"/>
    <tableColumn id="284" xr3:uid="{75E01D2B-0D2F-427A-AD74-7909A368323F}" uniqueName="284" name="BAR03VPSA\75054\400153" queryTableFieldId="186"/>
    <tableColumn id="285" xr3:uid="{2FB4F410-3258-4D39-B62F-FF2B5087AAD0}" uniqueName="285" name="BAR03VPSA\75054\400155" queryTableFieldId="187"/>
    <tableColumn id="286" xr3:uid="{CB764E0D-8D50-448F-951C-9E38314387E2}" uniqueName="286" name="BAR03VPSA\75054\400156" queryTableFieldId="188"/>
    <tableColumn id="287" xr3:uid="{0ED64FD5-66E5-4483-A3FE-D73C04997ED0}" uniqueName="287" name="BAR03VPSA\75054\400157" queryTableFieldId="189"/>
    <tableColumn id="288" xr3:uid="{ABFA8EF7-DCD2-4B62-8751-9931E0973894}" uniqueName="288" name="BAR03VPSA\75054\400158" queryTableFieldId="190"/>
    <tableColumn id="289" xr3:uid="{1B97C393-6465-479C-9B87-358084FC0B20}" uniqueName="289" name="BAR03VPSA\75054\400159" queryTableFieldId="191"/>
    <tableColumn id="290" xr3:uid="{93C53EB5-36F0-404C-AD2D-4F222467B196}" uniqueName="290" name="BAR03VPSA\75054\400161" queryTableFieldId="192" dataDxfId="104"/>
    <tableColumn id="291" xr3:uid="{1493708D-BE6A-42C9-8AAD-FD6C29FCBC23}" uniqueName="291" name="BAR03VPSA\75054\400162" queryTableFieldId="193"/>
    <tableColumn id="292" xr3:uid="{9EA9BCA1-35D0-4404-A427-6AD53427FA2B}" uniqueName="292" name="BAR03VPSA\75054\400163" queryTableFieldId="194"/>
    <tableColumn id="293" xr3:uid="{9C0EE7F8-4F2D-4662-A69D-0074C491DD17}" uniqueName="293" name="BAR03VPSA\75054\400164" queryTableFieldId="195"/>
    <tableColumn id="294" xr3:uid="{7C59058E-2FAC-4FA8-94FD-4F2CB5A9A34D}" uniqueName="294" name="BAR03VPSA\75054\400165" queryTableFieldId="196" dataDxfId="103"/>
    <tableColumn id="295" xr3:uid="{3F54AF3A-0314-4549-87AC-C7556B114AF7}" uniqueName="295" name="BAR03VPSA\75054\400167" queryTableFieldId="197"/>
    <tableColumn id="296" xr3:uid="{D835D208-8B92-4F47-B7CF-4F0555D66EE9}" uniqueName="296" name="BAR03VPSA\75054\400168" queryTableFieldId="198" dataDxfId="102"/>
    <tableColumn id="297" xr3:uid="{7C804807-126C-4528-A8BF-8E70532EB165}" uniqueName="297" name="BAR03VPSA\75054\400169" queryTableFieldId="199"/>
    <tableColumn id="298" xr3:uid="{4B3E90BC-8DCD-40E9-A15A-1403BA9E8797}" uniqueName="298" name="BAR03VPSA\75054\400170" queryTableFieldId="200"/>
    <tableColumn id="299" xr3:uid="{374B989B-0D9B-4995-8E1F-EA70E4549D82}" uniqueName="299" name="BAR03VPSA\75054\400171" queryTableFieldId="201"/>
    <tableColumn id="300" xr3:uid="{7199B565-6164-4967-91E1-1205513489B0}" uniqueName="300" name="BAR03VPSA\75054\400172" queryTableFieldId="202"/>
    <tableColumn id="301" xr3:uid="{4AF049CC-767F-4A9B-95DD-B06BF7AABF85}" uniqueName="301" name="BAR03VPSA\75054\400173" queryTableFieldId="203" dataDxfId="101"/>
    <tableColumn id="302" xr3:uid="{82BC717D-A7B3-4983-8E2A-DF8FA5261E25}" uniqueName="302" name="BAR03VPSA\75054\400174" queryTableFieldId="204"/>
    <tableColumn id="303" xr3:uid="{C9E81E1C-BD4D-4573-A4EB-46A41513C144}" uniqueName="303" name="BAR03VPSA\75054\400175" queryTableFieldId="205"/>
    <tableColumn id="304" xr3:uid="{EDD8FDEA-E28E-4C1C-9C52-6844B7D4D55A}" uniqueName="304" name="BAR03VPSA\75054\400176" queryTableFieldId="206"/>
    <tableColumn id="305" xr3:uid="{197766C3-5995-4F2E-A7CD-0362FD3E603A}" uniqueName="305" name="BAR03VPSA\75054\400177" queryTableFieldId="207"/>
    <tableColumn id="306" xr3:uid="{F6C28319-C701-4BD2-B9F0-323839FEAC84}" uniqueName="306" name="BAR03VPSA\75054\400178" queryTableFieldId="208" dataDxfId="100"/>
    <tableColumn id="307" xr3:uid="{2AD5AFD7-14F3-4B88-9558-4C32589AE406}" uniqueName="307" name="BAR03VPSA\75054\400179" queryTableFieldId="209"/>
    <tableColumn id="308" xr3:uid="{7BEFA267-A420-488D-A1EC-52C4718D4AC8}" uniqueName="308" name="BAR03VPSA\75054\400180" queryTableFieldId="210" dataDxfId="99"/>
    <tableColumn id="309" xr3:uid="{767C29D0-D4E6-46DB-A28A-7DA07AE7A79A}" uniqueName="309" name="BAR03VPSA\75054\400181" queryTableFieldId="211"/>
    <tableColumn id="310" xr3:uid="{A3C39B8A-9BEF-42DE-875E-20E1154F4EC9}" uniqueName="310" name="BAR03VPSA\75054\400182" queryTableFieldId="212"/>
    <tableColumn id="311" xr3:uid="{B646F9C2-8C3C-457D-9F5C-7759FF8B44DC}" uniqueName="311" name="BAR03VPSA\75054\400183" queryTableFieldId="213" dataDxfId="98"/>
    <tableColumn id="312" xr3:uid="{4BB32CEE-B257-4C1E-A44E-4DDF4E1BE2E3}" uniqueName="312" name="BAR03VPSA\75054\400184" queryTableFieldId="214"/>
    <tableColumn id="313" xr3:uid="{B1F085D1-D290-4A5A-841C-943AC0AC54B8}" uniqueName="313" name="BAR03VPSA\75054\400188" queryTableFieldId="215"/>
    <tableColumn id="314" xr3:uid="{9E29449B-C346-4856-B546-966211D6ADFC}" uniqueName="314" name="BAR03VPSA\75060\999999" queryTableFieldId="216"/>
    <tableColumn id="315" xr3:uid="{34C126E1-9E5B-44F1-ADB8-866A2BF5B9BC}" uniqueName="315" name="BAR03VPSA\75062\999999" queryTableFieldId="217"/>
    <tableColumn id="316" xr3:uid="{6DB396BA-1F61-429B-83BE-26E00933CEDA}" uniqueName="316" name="BAR03VPSA\75066\999999" queryTableFieldId="218"/>
    <tableColumn id="317" xr3:uid="{B4223FFC-EF61-47C7-98C2-D9A1281C3294}" uniqueName="317" name="BAR03VPSA\75075\999999" queryTableFieldId="219"/>
    <tableColumn id="318" xr3:uid="{0C1FAD60-2E3E-4307-BFD7-9B739969776A}" uniqueName="318" name="BAR03VPSA\75075\400099" queryTableFieldId="220"/>
    <tableColumn id="319" xr3:uid="{8696172D-90F7-4AD2-8898-33C871D19AC1}" uniqueName="319" name="BAR03VPSA\75110\999999" queryTableFieldId="221"/>
    <tableColumn id="320" xr3:uid="{F731E7DA-E071-46C3-B146-461ACCB9C5B2}" uniqueName="320" name="BAR03VPSA\75111\999999" queryTableFieldId="222"/>
    <tableColumn id="321" xr3:uid="{EED8408C-9603-4FF8-BBE9-1CE736871481}" uniqueName="321" name="BAR03VPSA\75111\400040" queryTableFieldId="223"/>
    <tableColumn id="322" xr3:uid="{A2485361-8FD2-4908-A08A-72B779F9798D}" uniqueName="322" name="BAR03VPSA\75111\400095" queryTableFieldId="224"/>
    <tableColumn id="323" xr3:uid="{9CE188F1-8242-46D4-9856-6A6FB2AD8C16}" uniqueName="323" name="BAR03VPSA\75111\400107" queryTableFieldId="225" dataDxfId="97"/>
    <tableColumn id="324" xr3:uid="{985B0F87-A048-430E-9EF1-263ED73807A9}" uniqueName="324" name="BAR04VPSA\60021\999999" queryTableFieldId="226" dataDxfId="96"/>
    <tableColumn id="325" xr3:uid="{D44600C3-0A55-483A-8957-F23A728BBC15}" uniqueName="325" name="BAR55ZSB\10005\202500" queryTableFieldId="227" dataDxfId="95"/>
    <tableColumn id="326" xr3:uid="{A8776F74-A6B3-4CBB-B9A8-E4FB919BE17F}" uniqueName="326" name="BAR55ZSB\10005\302500" queryTableFieldId="228" dataDxfId="94"/>
    <tableColumn id="327" xr3:uid="{1B01DF52-2297-4FD8-A02A-AA942925F08F}" uniqueName="327" name="BAR55WSAS\10060\203000" queryTableFieldId="229" dataDxfId="93"/>
    <tableColumn id="328" xr3:uid="{6B9F2836-ABF4-400A-9BD9-BE943AF8BF1F}" uniqueName="328" name="BAR55ZSB\10088\202500" queryTableFieldId="230" dataDxfId="92"/>
    <tableColumn id="329" xr3:uid="{006F6E17-6022-40DC-B979-EDB15BA099EF}" uniqueName="329" name="BAR55ZSB\10088\302500" queryTableFieldId="231" dataDxfId="91"/>
    <tableColumn id="330" xr3:uid="{6BCE5A9A-C385-4D43-AD32-60709E82B3E4}" uniqueName="330" name="BAR55WSAS\10105\203000" queryTableFieldId="232" dataDxfId="90"/>
    <tableColumn id="331" xr3:uid="{9647BA67-3B50-4D0D-B2B8-AEFF45CA7148}" uniqueName="331" name="BAR55WSAS\10115\203000" queryTableFieldId="233" dataDxfId="89"/>
    <tableColumn id="332" xr3:uid="{DD99A9AF-518D-4000-9AF9-9A448ADF240E}" uniqueName="332" name="BAR55ZSB\10181\202500" queryTableFieldId="234" dataDxfId="88"/>
    <tableColumn id="333" xr3:uid="{04F82134-AD62-45D0-BC56-4D768A81A0E8}" uniqueName="333" name="BAR55ZSB\10181\302500" queryTableFieldId="235" dataDxfId="87"/>
    <tableColumn id="334" xr3:uid="{A7D02C37-2158-4E12-A924-7665733D37C1}" uniqueName="334" name="BAR55ZSB\10190\202500" queryTableFieldId="236" dataDxfId="86"/>
    <tableColumn id="335" xr3:uid="{DBE18DD0-BB4C-41DA-A7EC-5D3E340B6872}" uniqueName="335" name="BAR55ZSB\10190\302500" queryTableFieldId="237" dataDxfId="85"/>
    <tableColumn id="336" xr3:uid="{E5E735F6-EF1E-46DA-961B-1464F6DF7ED2}" uniqueName="336" name="BAR55ZSB\10192\202500" queryTableFieldId="238" dataDxfId="84"/>
    <tableColumn id="337" xr3:uid="{543490F0-AFD4-471D-9DED-58012B1FEDDB}" uniqueName="337" name="BAR55ZSB\10192\302500" queryTableFieldId="239" dataDxfId="83"/>
    <tableColumn id="338" xr3:uid="{3644C76A-6B02-436E-847C-619C0B39D7CF}" uniqueName="338" name="BAR55WSAS\10195\203000" queryTableFieldId="240" dataDxfId="82"/>
    <tableColumn id="339" xr3:uid="{E5DECC10-B03D-44D7-86CA-944A61743B6B}" uniqueName="339" name="BAR55WSAS\10221\203000" queryTableFieldId="241" dataDxfId="81"/>
    <tableColumn id="340" xr3:uid="{D19BB885-7111-4B03-ABA6-132F37336D05}" uniqueName="340" name="BAR55MSPIA\10250\303500" queryTableFieldId="242" dataDxfId="80"/>
    <tableColumn id="341" xr3:uid="{F7561255-D6C7-4F89-8C45-11F88866956F}" uniqueName="341" name="BAR55ZSB\10256\202500" queryTableFieldId="243" dataDxfId="79"/>
    <tableColumn id="342" xr3:uid="{3A243B45-AF12-4557-B6A8-500FA68FC5C0}" uniqueName="342" name="BAR55ZSB\10256\302500" queryTableFieldId="244" dataDxfId="78"/>
    <tableColumn id="343" xr3:uid="{4EB25D95-43E7-4E83-BF7A-954659AE29F0}" uniqueName="343" name="BAR55ZSB\10291\202500" queryTableFieldId="245" dataDxfId="77"/>
    <tableColumn id="344" xr3:uid="{1F3180DA-3F92-4626-98C8-1A2571EEF6C5}" uniqueName="344" name="BAR55ZSB\10291\302500" queryTableFieldId="246" dataDxfId="76"/>
    <tableColumn id="345" xr3:uid="{434064A8-B1DA-45A4-8250-E29041468D39}" uniqueName="345" name="BAR55ZSB\10351\202500" queryTableFieldId="247" dataDxfId="75"/>
    <tableColumn id="346" xr3:uid="{5A77D28B-FB87-4017-8357-5A8EC07E8085}" uniqueName="346" name="BAR55ZSB\10381\202500" queryTableFieldId="248" dataDxfId="74"/>
    <tableColumn id="347" xr3:uid="{85E0A919-46C3-4B1B-8CD7-021417CE8096}" uniqueName="347" name="BAR55ZSB\10381\302500" queryTableFieldId="249" dataDxfId="73"/>
    <tableColumn id="348" xr3:uid="{88781E0A-3860-4681-B390-88D954FD7A35}" uniqueName="348" name="BAR55VPEM\10393\202001" queryTableFieldId="250" dataDxfId="72"/>
    <tableColumn id="349" xr3:uid="{31FCEC7E-C335-4C03-A557-F0532FFB42EE}" uniqueName="349" name="BAR55MSPIA\10405\203500" queryTableFieldId="251" dataDxfId="71"/>
    <tableColumn id="350" xr3:uid="{6EA83167-6EC2-4686-BD15-43FDBFF3452D}" uniqueName="350" name="BAR55ZSB\10471\202500" queryTableFieldId="252" dataDxfId="70"/>
    <tableColumn id="351" xr3:uid="{BCA9638A-DF56-4265-B3D1-F3B8CD6BAE3C}" uniqueName="351" name="BAR55ZSB\10471\302500" queryTableFieldId="253" dataDxfId="69"/>
    <tableColumn id="352" xr3:uid="{321775C6-967A-4463-8DA6-92A4D0B65512}" uniqueName="352" name="BAR55WSAS\60023\203000" queryTableFieldId="254" dataDxfId="68"/>
    <tableColumn id="353" xr3:uid="{266B0705-F87D-4EEA-8716-9CACEA0559BA}" uniqueName="353" name="BAR55ZSB\60074\302500" queryTableFieldId="255" dataDxfId="67"/>
    <tableColumn id="354" xr3:uid="{5DD6A87B-A98D-4937-87FD-8AB557BAAD67}" uniqueName="354" name="BAR55ZSB\60195\202500" queryTableFieldId="256" dataDxfId="66"/>
    <tableColumn id="355" xr3:uid="{44EA9575-CA8C-4169-B091-4F7C7F2488A5}" uniqueName="355" name="BAR55ZSB\60195\302500" queryTableFieldId="257" dataDxfId="65"/>
    <tableColumn id="356" xr3:uid="{FEA9D30D-1BC4-4F21-83BF-973A2A17841A}" uniqueName="356" name="BAR55ZSB\60198\302500" queryTableFieldId="258" dataDxfId="64"/>
    <tableColumn id="357" xr3:uid="{F76446C5-51F9-459D-8B30-593C1AFF48E8}" uniqueName="357" name="BAR55ZSB\60199\202500" queryTableFieldId="259" dataDxfId="63"/>
    <tableColumn id="358" xr3:uid="{CE1EC9A9-687D-4FAC-8D62-00C7DC1EBCFF}" uniqueName="358" name="BAR55ZSB\60199\302500" queryTableFieldId="260" dataDxfId="62"/>
    <tableColumn id="359" xr3:uid="{616F2179-F157-4ABC-B169-8D92AAE22E98}" uniqueName="359" name="BAR55ZSB\60200\202500" queryTableFieldId="261" dataDxfId="61"/>
    <tableColumn id="360" xr3:uid="{A77A1370-50AF-4A2E-B70D-B1C1AD9C2563}" uniqueName="360" name="BAR55ZSB\60200\302500" queryTableFieldId="262" dataDxfId="60"/>
    <tableColumn id="361" xr3:uid="{BB2D80CC-474C-4C00-AC58-5D8A89089E30}" uniqueName="361" name="BAR55WSAS\65009\203000" queryTableFieldId="263" dataDxfId="59"/>
    <tableColumn id="362" xr3:uid="{7F07BC2B-198C-4C5E-948F-85E97B2B41FC}" uniqueName="362" name="BAR55ZSB\65040\302500" queryTableFieldId="264" dataDxfId="58"/>
    <tableColumn id="363" xr3:uid="{A398EDDF-99D8-4AF8-B0AE-05905DBC8EBF}" uniqueName="363" name="BAR55Library\70054\204000" queryTableFieldId="265" dataDxfId="57"/>
    <tableColumn id="364" xr3:uid="{70B9140D-DCF4-4FD4-A284-1F6E9971EE8F}" uniqueName="364" name="BAR55Acad Aff\70062\201000" queryTableFieldId="266" dataDxfId="56"/>
    <tableColumn id="365" xr3:uid="{D2FC9FD3-DE5C-4590-8E7B-02BF1106ED9E}" uniqueName="365" name="BAR55VPSA\75012\202000" queryTableFieldId="267" dataDxfId="55"/>
    <tableColumn id="366" xr3:uid="{7BC82C98-3D22-40B9-A5A9-DCE0845BCFE7}" uniqueName="366" name="BAR55ZSB\75018\202500" queryTableFieldId="268" dataDxfId="54"/>
    <tableColumn id="367" xr3:uid="{5A2C3DCD-CB32-45BB-BD97-C758A1128197}" uniqueName="367" name="BAR55ZSB\75018\302500" queryTableFieldId="269" dataDxfId="53"/>
    <tableColumn id="368" xr3:uid="{4D7DD96C-6C1B-4773-9CD5-086B1454973E}" uniqueName="368" name="BAR55ZSB\75023\202500" queryTableFieldId="270" dataDxfId="52"/>
    <tableColumn id="369" xr3:uid="{42150721-FA8D-45BA-AA3E-40A3E3D6321E}" uniqueName="369" name="BAR55ZSB\75023\302500" queryTableFieldId="271" dataDxfId="51"/>
    <tableColumn id="370" xr3:uid="{E5398E29-3933-41D5-9051-69017C91723F}" uniqueName="370" name="BAR55VPEM\75037\202001" queryTableFieldId="272" dataDxfId="50"/>
    <tableColumn id="371" xr3:uid="{574128CF-0805-411B-9E41-4ADCAEEBD9B6}" uniqueName="371" name="BAR55ZSB\75055\202500" queryTableFieldId="273" dataDxfId="49"/>
    <tableColumn id="372" xr3:uid="{85184D71-AC18-4E8D-97A9-37D4FBE51C0D}" uniqueName="372" name="BAR55ZSB\75055\302500" queryTableFieldId="274" dataDxfId="48"/>
    <tableColumn id="373" xr3:uid="{7500D736-A401-4CC3-B1D0-A8E72E6F81E3}" uniqueName="373" name="BAR55VPSA\75056\202000" queryTableFieldId="275" dataDxfId="47"/>
    <tableColumn id="374" xr3:uid="{8A26B028-019E-4289-9220-172BC3928927}" uniqueName="374" name="BAR55VPSA\75060\200300" queryTableFieldId="276" dataDxfId="46"/>
    <tableColumn id="375" xr3:uid="{E5643D2B-6E16-4D88-9A49-883874AF6740}" uniqueName="375" name="BAR55VPSA\75060\202000" queryTableFieldId="277" dataDxfId="45"/>
    <tableColumn id="376" xr3:uid="{62B017FC-1B9C-44FE-9AAC-68AB0E4D75D5}" uniqueName="376" name="BAR55VPEM\75065\202001" queryTableFieldId="278" dataDxfId="44"/>
    <tableColumn id="377" xr3:uid="{E9339A9A-82A5-42BB-AB84-23C08EED770E}" uniqueName="377" name="BAR55Acad Aff\75070\202000" queryTableFieldId="279" dataDxfId="43"/>
    <tableColumn id="378" xr3:uid="{DBA9B48A-D0BA-49AA-94AD-CBA6C2ED5E3A}" uniqueName="378" name="BAR55WSAS\75073\203000" queryTableFieldId="280" dataDxfId="42"/>
    <tableColumn id="379" xr3:uid="{67C17EFA-316F-41B1-9DF1-A97D91DA2C97}" uniqueName="379" name="BAR55VPSA\75126\202000" queryTableFieldId="281" dataDxfId="41"/>
    <tableColumn id="380" xr3:uid="{C95AC34C-FA28-4F0C-983D-561A40E25600}" uniqueName="380" name="BAR55VPAF\80002\201500" queryTableFieldId="282" dataDxfId="40"/>
    <tableColumn id="381" xr3:uid="{E4712DB2-D33F-44DB-B787-10B26C1708BE}" uniqueName="381" name="BAR55VPAF\80037\201500" queryTableFieldId="283" dataDxfId="39"/>
    <tableColumn id="382" xr3:uid="{AB934A54-4B9E-445C-9D8D-802E08069F4F}" uniqueName="382" name="BAR55VPAF\80042\201500" queryTableFieldId="284" dataDxfId="38"/>
    <tableColumn id="383" xr3:uid="{245507ED-5E68-46A1-B392-CE82000039F3}" uniqueName="383" name="BAR55VPAF\80045\201500" queryTableFieldId="285" dataDxfId="37"/>
    <tableColumn id="384" xr3:uid="{871DD044-E3AD-4412-AEFB-F8ED3C583991}" uniqueName="384" name="BAR55VPAF\80048\201500" queryTableFieldId="286" dataDxfId="36"/>
    <tableColumn id="385" xr3:uid="{6EC127A4-D124-4F42-BAED-1DBAD985FE76}" uniqueName="385" name="BAR55VPAF\80049\201500" queryTableFieldId="287" dataDxfId="35"/>
    <tableColumn id="386" xr3:uid="{63C8E855-A565-4132-93F8-2FB792A6DC51}" uniqueName="386" name="BAR55VPCA\80069\200800" queryTableFieldId="288" dataDxfId="34"/>
    <tableColumn id="387" xr3:uid="{A18B319D-043E-4BD3-A2FA-77D87C2475C8}" uniqueName="387" name="BAR55VPISD\80073\204500" queryTableFieldId="289" dataDxfId="33"/>
    <tableColumn id="388" xr3:uid="{0B0E7689-920D-4F73-BC65-FC9EDDA4C762}" uniqueName="388" name="BAR55ZSB\80101\202500" queryTableFieldId="290" dataDxfId="32"/>
    <tableColumn id="389" xr3:uid="{0C959537-FE36-44F6-97DD-A62DF5D8D04E}" uniqueName="389" name="BAR55ZSB\80101\302500" queryTableFieldId="291" dataDxfId="31"/>
    <tableColumn id="390" xr3:uid="{FFCFF5B3-B8D9-46A8-8FE6-39DC592F2C88}" uniqueName="390" name="BAR55WSAS\80109\203000" queryTableFieldId="292" dataDxfId="30"/>
    <tableColumn id="391" xr3:uid="{C341494C-D02B-4FE8-9C91-D8C5D5550E4B}" uniqueName="391" name="BAR55VPAF\80149\201500" queryTableFieldId="293" dataDxfId="29"/>
    <tableColumn id="392" xr3:uid="{32F4EF84-4BA5-4A01-9A0D-7E14527DBE98}" uniqueName="392" name="BAR55VPAF\80174\201500" queryTableFieldId="294" dataDxfId="28"/>
    <tableColumn id="393" xr3:uid="{BD3AE7C2-BCC3-4A58-9CEA-590010B8EF69}" uniqueName="393" name="BAR55President\80199\200300" queryTableFieldId="295" dataDxfId="27"/>
    <tableColumn id="394" xr3:uid="{3D0E5EE3-CA17-4161-BFD9-9205A212D43A}" uniqueName="394" name="BAR55President\80250\200300" queryTableFieldId="296" dataDxfId="26"/>
    <tableColumn id="395" xr3:uid="{90D7F01C-4158-4ECB-B78E-CAA4E737CC47}" uniqueName="395" name="BAR55Acad Aff\80259\201000" queryTableFieldId="297" dataDxfId="25"/>
    <tableColumn id="396" xr3:uid="{46CB0022-0CF8-4DA3-8514-EACED22F51F2}" uniqueName="396" name="BAR55VPAF\80264\201500" queryTableFieldId="298" dataDxfId="24"/>
    <tableColumn id="397" xr3:uid="{27D4989D-1415-4E03-A6D0-12EC0F4D7666}" uniqueName="397" name="BAR55VPEM\80268\202001" queryTableFieldId="299" dataDxfId="23"/>
    <tableColumn id="398" xr3:uid="{7AF1E149-8AA4-45B4-B815-F2352D68A1BB}" uniqueName="398" name="BAR55VPAF\80274\201500" queryTableFieldId="300" dataDxfId="22"/>
    <tableColumn id="399" xr3:uid="{B0B3E858-7967-4A45-A37A-DEDB62BFC2A6}" uniqueName="399" name="BAR55VPAF\80299\201500" queryTableFieldId="301" dataDxfId="21"/>
    <tableColumn id="400" xr3:uid="{113BFB4C-B3DB-4BBA-A476-CBA2FC841972}" uniqueName="400" name="BAR55WSAS\10245\209000" queryTableFieldId="302" dataDxfId="20"/>
    <tableColumn id="401" xr3:uid="{8BD9446A-6D53-4973-AEF2-8CC121394836}" uniqueName="401" name="BAR55ZSB\10381\209000" queryTableFieldId="303" dataDxfId="19"/>
    <tableColumn id="402" xr3:uid="{D1EB3A8F-3448-403D-8845-F53E63390D45}" uniqueName="402" name="BAR55MSPIA\10405\209000" queryTableFieldId="304" dataDxfId="18"/>
    <tableColumn id="403" xr3:uid="{B0E79AC0-1813-4E61-8DB0-BC3E15A4AF6A}" uniqueName="403" name="BAR55Library\70054\209000" queryTableFieldId="305" dataDxfId="17"/>
    <tableColumn id="404" xr3:uid="{59DB0BA8-77BA-4631-BBDA-2213DF76715F}" uniqueName="404" name="BAR55Acad Aff\75001\209000" queryTableFieldId="306" dataDxfId="16"/>
    <tableColumn id="405" xr3:uid="{DEF97C77-9F8F-4C35-9C44-8BC367C219D0}" uniqueName="405" name="BAR55VPEM\75002\209000" queryTableFieldId="307" dataDxfId="15"/>
    <tableColumn id="406" xr3:uid="{970AE3FE-E5D4-469C-A63B-8732FAA012A1}" uniqueName="406" name="BAR55VPSA\75012\209000" queryTableFieldId="308" dataDxfId="14"/>
    <tableColumn id="407" xr3:uid="{1EAC507C-0C69-4981-B419-655E3813B13E}" uniqueName="407" name="BAR55ZSB\75018\209000" queryTableFieldId="309" dataDxfId="13"/>
    <tableColumn id="408" xr3:uid="{79A83C27-914F-4E73-AF53-8355C2E169B5}" uniqueName="408" name="BAR55VPEM\75037\209000" queryTableFieldId="310" dataDxfId="12"/>
    <tableColumn id="409" xr3:uid="{393B0264-3287-4EF6-8031-BD867C3797DC}" uniqueName="409" name="BAR55VPSA\75060\209000" queryTableFieldId="311" dataDxfId="11"/>
    <tableColumn id="410" xr3:uid="{2C5CF6E3-4A2D-4176-8ECA-7A0C3A348398}" uniqueName="410" name="BAR55VPEM\75065\209000" queryTableFieldId="312" dataDxfId="10"/>
    <tableColumn id="411" xr3:uid="{3507B158-0295-406A-9668-99C71C768FB7}" uniqueName="411" name="BAR55VPEM\75078\209000" queryTableFieldId="313" dataDxfId="9"/>
    <tableColumn id="412" xr3:uid="{506F42AB-7CA6-474D-B7B7-41210C6F4A62}" uniqueName="412" name="BAR55VPAF\80002\209000" queryTableFieldId="314" dataDxfId="8"/>
    <tableColumn id="413" xr3:uid="{A64BCD0A-AE7B-4EAD-8972-85F28B3FBE46}" uniqueName="413" name="BAR55VPAF\80042\209000" queryTableFieldId="315" dataDxfId="7"/>
    <tableColumn id="414" xr3:uid="{A1FAF79A-221D-4767-9A08-71383D12F97A}" uniqueName="414" name="BAR55VPAF\80045\209000" queryTableFieldId="316" dataDxfId="6"/>
    <tableColumn id="415" xr3:uid="{BBE5C00B-642E-41A4-BDF4-47613B6E91D0}" uniqueName="415" name="BAR55VPAF\80048\209000" queryTableFieldId="317" dataDxfId="5"/>
    <tableColumn id="416" xr3:uid="{7B0B1FF8-4E7F-470D-8AB1-478FFFA1CA4F}" uniqueName="416" name="BAR55VPCA\80069\209000" queryTableFieldId="318" dataDxfId="4"/>
    <tableColumn id="417" xr3:uid="{FB5FA593-15D6-4A17-919D-311FE3E9DE0A}" uniqueName="417" name="BAR55VPISD\80073\209000" queryTableFieldId="319" dataDxfId="3"/>
    <tableColumn id="418" xr3:uid="{8CD710BF-B872-400A-A6FD-39F1AD350F14}" uniqueName="418" name="BAR55WSAS\80109\209000" queryTableFieldId="320" dataDxfId="2"/>
    <tableColumn id="419" xr3:uid="{C27237F9-6916-40E9-8B44-F9C5D68C21B7}" uniqueName="419" name="BAR55President\80250\209000" queryTableFieldId="321" dataDxfId="1"/>
    <tableColumn id="420" xr3:uid="{CFBFA5A8-0A30-4A75-90C4-C3C217E7C1F3}" uniqueName="420" name="BAR55VPEM\80268\209000" queryTableFieldId="322" dataDxfId="0"/>
  </tableColumns>
  <tableStyleInfo name="TableStyleMedium7"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5000000}" name="Level_5" displayName="Level_5" ref="A1:NL3" tableType="queryTable" totalsRowShown="0">
  <autoFilter ref="A1:NL3" xr:uid="{00000000-000C-0000-FFFF-FFFF05000000}"/>
  <tableColumns count="376">
    <tableColumn id="1" xr3:uid="{F7762310-AEB7-4D3B-937D-F3C400A57D29}" uniqueName="1" name="BAR02VPSA\75060\500001\10127" queryTableFieldId="1"/>
    <tableColumn id="2" xr3:uid="{14947DD5-E484-40F2-BC8D-911C40F07A65}" uniqueName="2" name="BAR02VPAF\80045\500000\10294" queryTableFieldId="2"/>
    <tableColumn id="3" xr3:uid="{66179E47-DFE4-498D-A890-9328C02626DB}" uniqueName="3" name="BAR02VPAF\80045\500000\10510" queryTableFieldId="3"/>
    <tableColumn id="4" xr3:uid="{85BD7E2B-D459-4218-861C-F6E3443CBBB9}" uniqueName="4" name="BAR02VPAF\80045\500000\10527" queryTableFieldId="4"/>
    <tableColumn id="5" xr3:uid="{C6ABCC3A-C9BB-4395-B278-786B58913898}" uniqueName="5" name="BAR02VPAF\80045\500000\10528" queryTableFieldId="5"/>
    <tableColumn id="6" xr3:uid="{AA918399-2EFD-49CD-826E-F98D17EE51D6}" uniqueName="6" name="BAR02VPAF\80045\500000\10529" queryTableFieldId="6"/>
    <tableColumn id="7" xr3:uid="{9BA5AD8F-967B-46C8-9483-3C49AEC4896A}" uniqueName="7" name="BAR02VPAF\80045\500000\10530" queryTableFieldId="7"/>
    <tableColumn id="8" xr3:uid="{B50141DB-3F1F-4402-9613-2FFA006655D2}" uniqueName="8" name="BAR02VPAF\80045\500000\10531" queryTableFieldId="8"/>
    <tableColumn id="9" xr3:uid="{ABA3639A-1C83-4D22-AA92-9BDD976B8340}" uniqueName="9" name="BAR02VPAF\80045\500000\10542" queryTableFieldId="9"/>
    <tableColumn id="10" xr3:uid="{A37CEAD3-90B5-413B-8F8D-652399E0ACF3}" uniqueName="10" name="BAR02VPAF\80045\500000\99999" queryTableFieldId="10"/>
    <tableColumn id="11" xr3:uid="{48864C17-6610-4221-8D19-985927AAA874}" uniqueName="11" name="BAR03VPSA\75012\400001\10034" queryTableFieldId="11"/>
    <tableColumn id="12" xr3:uid="{DE780466-7294-41C0-BE23-50817255914D}" uniqueName="12" name="BAR03VPSA\75012\400001\10040" queryTableFieldId="12"/>
    <tableColumn id="13" xr3:uid="{5F0C2430-13BD-4FA5-96D7-9B15823075FB}" uniqueName="13" name="BAR03VPSA\75012\400001\10051" queryTableFieldId="13"/>
    <tableColumn id="14" xr3:uid="{DFCF29B2-EEFC-453B-8A36-CD33AAF35667}" uniqueName="14" name="BAR03VPSA\75012\400001\10417" queryTableFieldId="14"/>
    <tableColumn id="15" xr3:uid="{00FF00CE-A598-4F24-9F46-D254DC12D2F3}" uniqueName="15" name="BAR03VPSA\75012\400001\10510" queryTableFieldId="15"/>
    <tableColumn id="16" xr3:uid="{8453F787-2B79-41FB-A59A-E0360B73DD5A}" uniqueName="16" name="BAR03VPSA\75012\999999\10521" queryTableFieldId="16"/>
    <tableColumn id="17" xr3:uid="{D920E301-7196-4FB3-AAC9-403F663DADA2}" uniqueName="17" name="BAR03VPSA\75012\400001\10527" queryTableFieldId="17"/>
    <tableColumn id="18" xr3:uid="{5153C1E5-0C97-4C4D-AB24-C2CB2CBC5497}" uniqueName="18" name="BAR03VPSA\75012\999999\10531" queryTableFieldId="18"/>
    <tableColumn id="19" xr3:uid="{91E44D80-F5A4-4CB9-A487-123234BF3C7E}" uniqueName="19" name="BAR03VPSA\75012\400001\10535" queryTableFieldId="19"/>
    <tableColumn id="20" xr3:uid="{FA2502B7-0189-49DF-85CE-80D90DF20A87}" uniqueName="20" name="BAR03VPSA\75012\400001\10541" queryTableFieldId="20"/>
    <tableColumn id="21" xr3:uid="{09E3DBF1-8A51-44B2-A9CB-9B41633F00E0}" uniqueName="21" name="BAR03VPSA\75012\400001\10566" queryTableFieldId="21"/>
    <tableColumn id="22" xr3:uid="{D804D5C2-BA40-4C67-9713-0376A1042606}" uniqueName="22" name="BAR03VPSA\75012\400001\10570" queryTableFieldId="22"/>
    <tableColumn id="23" xr3:uid="{421BD5A0-D4D4-487A-9AA0-103294D4825A}" uniqueName="23" name="BAR03VPSA\75012\999999\40003" queryTableFieldId="23"/>
    <tableColumn id="24" xr3:uid="{1847E20D-6F08-4063-9970-BA2ED26BC3B0}" uniqueName="24" name="BAR03VPSA\75046\999999\10521" queryTableFieldId="24"/>
    <tableColumn id="25" xr3:uid="{3FD7AEFE-7FE0-422C-8AB3-03A82FF627BB}" uniqueName="25" name="BAR03VPSA\75046\999999\10531" queryTableFieldId="25"/>
    <tableColumn id="26" xr3:uid="{DF7CE38D-0D3D-43C0-B954-E5528DB8A6C0}" uniqueName="26" name="BAR03VPSA\75046\999999\20200" queryTableFieldId="26"/>
    <tableColumn id="27" xr3:uid="{6F7F2A65-07FD-42FB-A984-950B07055C7C}" uniqueName="27" name="BAR03VPSA\75046\999999\40003" queryTableFieldId="27"/>
    <tableColumn id="28" xr3:uid="{DE47C67C-2C3B-4412-86CB-6398336C8D31}" uniqueName="28" name="BAR03VPSA\75046\400058\99999" queryTableFieldId="28"/>
    <tableColumn id="29" xr3:uid="{2FF6F389-FFDF-41E4-8F33-3A48B650538B}" uniqueName="29" name="BAR03VPSA\75050\999999\10521" queryTableFieldId="29"/>
    <tableColumn id="30" xr3:uid="{79CD06DA-87A6-4FB8-A78D-B0538C50001C}" uniqueName="30" name="BAR03VPSA\75050\999999\10531" queryTableFieldId="30"/>
    <tableColumn id="31" xr3:uid="{4F85F570-1FAE-4AFF-8935-7C1718F89743}" uniqueName="31" name="BAR03VPSA\75050\999999\40003" queryTableFieldId="31"/>
    <tableColumn id="32" xr3:uid="{4A730F5F-1CCB-48D5-A985-E0AAF96EBA29}" uniqueName="32" name="BAR03VPSA\75050\400051\99999" queryTableFieldId="32"/>
    <tableColumn id="33" xr3:uid="{BFC6A7E4-B702-4526-AB92-0589B6AD634A}" uniqueName="33" name="BAR03VPSA\75050\400052\99999" queryTableFieldId="33"/>
    <tableColumn id="34" xr3:uid="{CD74105A-5B07-4A55-902B-04A560651303}" uniqueName="34" name="BAR03VPSA\75050\400053\99999" queryTableFieldId="34"/>
    <tableColumn id="35" xr3:uid="{0AA9C8B9-2284-4667-9F02-86E6C2C31421}" uniqueName="35" name="BAR03VPSA\75050\400056\99999" queryTableFieldId="35"/>
    <tableColumn id="36" xr3:uid="{9147E656-951A-4E1C-B5AF-45E63E294C77}" uniqueName="36" name="BAR03VPSA\75050\400057\99999" queryTableFieldId="36"/>
    <tableColumn id="37" xr3:uid="{3B566D19-CFA3-4CA4-8544-7F1DC9B75EE8}" uniqueName="37" name="BAR03VPSA\75050\400113\99999" queryTableFieldId="37"/>
    <tableColumn id="38" xr3:uid="{F6FD0DE4-3F6F-4450-B0FA-12045186391B}" uniqueName="38" name="BAR03VPSA\75050\400114\99999" queryTableFieldId="38"/>
    <tableColumn id="39" xr3:uid="{D222E579-47B0-4962-9630-8E3D7EF9F652}" uniqueName="39" name="BAR03VPSA\75050\400115\99999" queryTableFieldId="39"/>
    <tableColumn id="40" xr3:uid="{E9AAB3E7-3CCA-42AD-9C6B-43A2CF2C7652}" uniqueName="40" name="BAR03VPSA\75050\400117\99999" queryTableFieldId="40"/>
    <tableColumn id="41" xr3:uid="{F0992EB0-3321-43A8-B77B-F5A151A76D60}" uniqueName="41" name="BAR03VPSA\75050\400122\99999" queryTableFieldId="41"/>
    <tableColumn id="42" xr3:uid="{B542B494-F781-405F-AF18-5CB4FED94F74}" uniqueName="42" name="BAR03VPSA\75050\400141\99999" queryTableFieldId="42"/>
    <tableColumn id="43" xr3:uid="{E30A4F9E-B4BE-48B7-9A01-E29090F94E4F}" uniqueName="43" name="BAR03VPSA\75050\400185\99999" queryTableFieldId="43"/>
    <tableColumn id="44" xr3:uid="{3CD89464-27EB-476E-A314-F43E97A15D0C}" uniqueName="44" name="BAR03VPSA\75050\400186\99999" queryTableFieldId="44"/>
    <tableColumn id="45" xr3:uid="{0EACC734-7EA0-4863-BE47-9FA27DCCB5A9}" uniqueName="45" name="BAR03VPSA\75050\400187\99999" queryTableFieldId="45"/>
    <tableColumn id="46" xr3:uid="{4A4B06A8-91A8-4D53-9C1B-43FEAB23CBDE}" uniqueName="46" name="BAR03VPSA\75053\999999\10521" queryTableFieldId="46"/>
    <tableColumn id="47" xr3:uid="{B33FF363-1C55-4BD8-BDC4-F8A42043D90F}" uniqueName="47" name="BAR03VPSA\75053\999999\10531" queryTableFieldId="47"/>
    <tableColumn id="48" xr3:uid="{A34B11A3-F3D9-479F-9340-EF7DB8381067}" uniqueName="48" name="BAR03VPSA\75053\999999\40003" queryTableFieldId="48"/>
    <tableColumn id="49" xr3:uid="{0146047D-4AE7-44BF-9E93-C14C861751A1}" uniqueName="49" name="BAR03VPSA\75053\400082\99999" queryTableFieldId="49"/>
    <tableColumn id="50" xr3:uid="{7DDE118B-EE0C-483B-917E-05E65D75BB0B}" uniqueName="50" name="BAR03VPSA\75054\999999\10521" queryTableFieldId="50"/>
    <tableColumn id="51" xr3:uid="{E471A7AD-83FA-4A61-8DE7-DDC7FF519AB4}" uniqueName="51" name="BAR03VPSA\75054\999999\10531" queryTableFieldId="51"/>
    <tableColumn id="52" xr3:uid="{E936C8EC-54A7-45C6-B9E0-E22167CDD986}" uniqueName="52" name="BAR03VPSA\75054\999999\40003" queryTableFieldId="52"/>
    <tableColumn id="53" xr3:uid="{1EAF0016-7204-4CE1-8532-6063B709A74A}" uniqueName="53" name="BAR03VPSA\75054\331124\99999" queryTableFieldId="53"/>
    <tableColumn id="54" xr3:uid="{41E25304-CFCC-497D-B7EB-08C27BFA34BE}" uniqueName="54" name="BAR03VPSA\75054\400002\99999" queryTableFieldId="54"/>
    <tableColumn id="55" xr3:uid="{DA79B71B-0268-416D-8F41-2A2138FF7C89}" uniqueName="55" name="BAR03VPSA\75054\400004\99999" queryTableFieldId="55"/>
    <tableColumn id="56" xr3:uid="{2D50AA31-6B60-4931-A9C3-AC56C6A1006B}" uniqueName="56" name="BAR03VPSA\75054\400005\99999" queryTableFieldId="56"/>
    <tableColumn id="57" xr3:uid="{AD921D2B-6246-4E0D-9A01-42AD00FE788D}" uniqueName="57" name="BAR03VPSA\75054\400007\99999" queryTableFieldId="57"/>
    <tableColumn id="58" xr3:uid="{A4F59647-F37D-429E-BDB6-1030DFEE65B8}" uniqueName="58" name="BAR03VPSA\75054\400010\99999" queryTableFieldId="58"/>
    <tableColumn id="59" xr3:uid="{E47799D5-9E8B-4ED6-8FEE-70E30F17EDA5}" uniqueName="59" name="BAR03VPSA\75054\400012\99999" queryTableFieldId="59"/>
    <tableColumn id="60" xr3:uid="{4728B7DC-A556-4FAC-86ED-1358851500C8}" uniqueName="60" name="BAR03VPSA\75054\400014\99999" queryTableFieldId="60"/>
    <tableColumn id="61" xr3:uid="{C3B7D2FD-2667-4D0D-A149-870A1F12D8A8}" uniqueName="61" name="BAR03VPSA\75054\400015\99999" queryTableFieldId="61"/>
    <tableColumn id="62" xr3:uid="{135A67CF-6A68-4869-9584-E7EEE003F08F}" uniqueName="62" name="BAR03VPSA\75054\400017\99999" queryTableFieldId="62"/>
    <tableColumn id="63" xr3:uid="{E95166C6-3CD2-4136-8AAD-253DF8F0A4D0}" uniqueName="63" name="BAR03VPSA\75054\400018\99999" queryTableFieldId="63"/>
    <tableColumn id="64" xr3:uid="{97896DD0-C56B-48B9-AE58-F5606B58062F}" uniqueName="64" name="BAR03VPSA\75054\400019\99999" queryTableFieldId="64"/>
    <tableColumn id="65" xr3:uid="{A9C00B60-3B69-46B0-B5C1-C82B60EB4447}" uniqueName="65" name="BAR03VPSA\75054\400020\99999" queryTableFieldId="65"/>
    <tableColumn id="66" xr3:uid="{1453FBD4-2814-4D58-ADAE-AE6009A9837A}" uniqueName="66" name="BAR03VPSA\75054\400022\99999" queryTableFieldId="66"/>
    <tableColumn id="67" xr3:uid="{87C506E4-B694-40FE-BC64-478E7E4F3602}" uniqueName="67" name="BAR03VPSA\75054\400023\99999" queryTableFieldId="67"/>
    <tableColumn id="68" xr3:uid="{627E5B12-FD69-4585-A6D1-B764036D1EED}" uniqueName="68" name="BAR03VPSA\75054\400024\99999" queryTableFieldId="68"/>
    <tableColumn id="69" xr3:uid="{CC03EB41-1ADF-4416-AA70-377C9699B0DA}" uniqueName="69" name="BAR03VPSA\75054\400025\99999" queryTableFieldId="69"/>
    <tableColumn id="70" xr3:uid="{C9BA0E76-F36A-4897-B06C-4FF888B8916F}" uniqueName="70" name="BAR03VPSA\75054\400028\99999" queryTableFieldId="70"/>
    <tableColumn id="71" xr3:uid="{5AF821D3-CE3F-41FB-BFC0-CA5602FD0B92}" uniqueName="71" name="BAR03VPSA\75054\400031\99999" queryTableFieldId="71"/>
    <tableColumn id="72" xr3:uid="{21483173-DAFD-45CC-9EA3-A201632C0471}" uniqueName="72" name="BAR03VPSA\75054\400033\99999" queryTableFieldId="72"/>
    <tableColumn id="73" xr3:uid="{D6EEC5E4-BB60-4980-B951-02C9EBEAEBAA}" uniqueName="73" name="BAR03VPSA\75054\400034\99999" queryTableFieldId="73"/>
    <tableColumn id="74" xr3:uid="{4108E2DE-682A-4716-8B7B-B3511504079C}" uniqueName="74" name="BAR03VPSA\75054\400035\99999" queryTableFieldId="74"/>
    <tableColumn id="75" xr3:uid="{FD44387C-46E5-4718-BB98-38A7776954E5}" uniqueName="75" name="BAR03VPSA\75054\400036\99999" queryTableFieldId="75"/>
    <tableColumn id="76" xr3:uid="{ACFC5666-4B46-472E-BC19-2CBD99CFD35B}" uniqueName="76" name="BAR03VPSA\75054\400037\99999" queryTableFieldId="76"/>
    <tableColumn id="77" xr3:uid="{6E9C14AF-E9E6-45FD-947E-F7E397845488}" uniqueName="77" name="BAR03VPSA\75054\400039\99999" queryTableFieldId="77"/>
    <tableColumn id="78" xr3:uid="{D9B1C060-9D9E-4A87-B25A-4A284E6485A2}" uniqueName="78" name="BAR03VPSA\75054\400041\99999" queryTableFieldId="78"/>
    <tableColumn id="79" xr3:uid="{9C40AEF1-409D-4DCD-9226-08B331A831E7}" uniqueName="79" name="BAR03VPSA\75054\400042\99999" queryTableFieldId="79"/>
    <tableColumn id="80" xr3:uid="{4EF4C631-5A8A-406A-93C3-B727A58D9F63}" uniqueName="80" name="BAR03VPSA\75054\400044\99999" queryTableFieldId="80"/>
    <tableColumn id="81" xr3:uid="{FB567787-034A-42C6-B4D1-2670C15CBC1F}" uniqueName="81" name="BAR03VPSA\75054\400045\99999" queryTableFieldId="81"/>
    <tableColumn id="82" xr3:uid="{B7A36319-61A1-45DF-AA82-6B16A613CE92}" uniqueName="82" name="BAR03VPSA\75054\400060\99999" queryTableFieldId="82"/>
    <tableColumn id="83" xr3:uid="{6C58A8E3-9228-4B36-A059-82057D1C919A}" uniqueName="83" name="BAR03VPSA\75054\400061\99999" queryTableFieldId="83"/>
    <tableColumn id="84" xr3:uid="{D93265F2-96F0-40D7-B749-E9A3964E9675}" uniqueName="84" name="BAR03VPSA\75054\400064\99999" queryTableFieldId="84"/>
    <tableColumn id="85" xr3:uid="{2CA09037-B83C-45D2-AF52-680E00153185}" uniqueName="85" name="BAR03VPSA\75054\400065\99999" queryTableFieldId="85"/>
    <tableColumn id="86" xr3:uid="{5663D9E4-FD66-4F8C-A655-637D6361CDB7}" uniqueName="86" name="BAR03VPSA\75054\400066\99999" queryTableFieldId="86"/>
    <tableColumn id="87" xr3:uid="{3771097C-16D4-4FE6-A844-5ECED5327A3A}" uniqueName="87" name="BAR03VPSA\75054\400067\99999" queryTableFieldId="87"/>
    <tableColumn id="88" xr3:uid="{365127C4-B1BE-40DB-9F86-276B25E353E0}" uniqueName="88" name="BAR03VPSA\75054\400070\99999" queryTableFieldId="88"/>
    <tableColumn id="89" xr3:uid="{E7FAB826-E41D-470B-B28B-F0A1C027960C}" uniqueName="89" name="BAR03VPSA\75054\400072\99999" queryTableFieldId="89"/>
    <tableColumn id="90" xr3:uid="{F16A939B-6FEF-4CDD-8A09-34E18AE771F1}" uniqueName="90" name="BAR03VPSA\75054\400073\99999" queryTableFieldId="90"/>
    <tableColumn id="91" xr3:uid="{5511D64C-67D6-4A90-B223-C6659C2F4FAA}" uniqueName="91" name="BAR03VPSA\75054\400074\99999" queryTableFieldId="91"/>
    <tableColumn id="92" xr3:uid="{098CA456-4F91-4138-87F7-C7648BD13B3C}" uniqueName="92" name="BAR03VPSA\75054\400075\99999" queryTableFieldId="92"/>
    <tableColumn id="93" xr3:uid="{8E993445-191A-4F08-AC50-52DCA1F6ABA4}" uniqueName="93" name="BAR03VPSA\75054\400076\99999" queryTableFieldId="93"/>
    <tableColumn id="94" xr3:uid="{F59C1C14-933B-4C92-8647-CC1AD8E71D4E}" uniqueName="94" name="BAR03VPSA\75054\400080\99999" queryTableFieldId="94"/>
    <tableColumn id="95" xr3:uid="{2424487B-39F7-4799-BCC4-A498B528A6FD}" uniqueName="95" name="BAR03VPSA\75054\400081\99999" queryTableFieldId="95"/>
    <tableColumn id="96" xr3:uid="{DC1F156F-F96C-41BB-9222-361CFE0B7C06}" uniqueName="96" name="BAR03VPSA\75054\400084\99999" queryTableFieldId="96"/>
    <tableColumn id="97" xr3:uid="{F96C9574-6488-4780-A00F-027E9BC76AC3}" uniqueName="97" name="BAR03VPSA\75054\400085\99999" queryTableFieldId="97"/>
    <tableColumn id="98" xr3:uid="{B358BB3A-C013-4DEF-B00A-039354E2A725}" uniqueName="98" name="BAR03VPSA\75054\400090\99999" queryTableFieldId="98"/>
    <tableColumn id="99" xr3:uid="{B2460B66-8BFE-4D49-92DC-2CF7E0DBC79F}" uniqueName="99" name="BAR03VPSA\75054\400093\99999" queryTableFieldId="99"/>
    <tableColumn id="100" xr3:uid="{A3349992-85ED-4A82-BBD3-F9E7FDAD0F78}" uniqueName="100" name="BAR03VPSA\75054\400094\99999" queryTableFieldId="100"/>
    <tableColumn id="101" xr3:uid="{DBF85065-EDC4-48E7-8C5E-470DD6D2F7DF}" uniqueName="101" name="BAR03VPSA\75054\400098\99999" queryTableFieldId="101"/>
    <tableColumn id="102" xr3:uid="{01E7731F-9B0D-4C6E-A424-E4ED27B56F73}" uniqueName="102" name="BAR03VPSA\75054\400100\99999" queryTableFieldId="102"/>
    <tableColumn id="103" xr3:uid="{360128B2-C5D8-45BE-BD6D-A067A5CA5314}" uniqueName="103" name="BAR03VPSA\75054\400101\99999" queryTableFieldId="103"/>
    <tableColumn id="104" xr3:uid="{CA32E0DF-1C19-4C56-991E-F31198AA2435}" uniqueName="104" name="BAR03VPSA\75054\400102\99999" queryTableFieldId="104"/>
    <tableColumn id="105" xr3:uid="{518A3E1E-8BDD-4373-A073-46073B86B819}" uniqueName="105" name="BAR03VPSA\75054\400104\99999" queryTableFieldId="105"/>
    <tableColumn id="106" xr3:uid="{C424AE53-7BA4-49C3-8CCC-26D154C0AB21}" uniqueName="106" name="BAR03VPSA\75054\400106\99999" queryTableFieldId="106"/>
    <tableColumn id="107" xr3:uid="{B332954B-1FB7-4CC4-A74C-BBB4581B185B}" uniqueName="107" name="BAR03VPSA\75054\400108\99999" queryTableFieldId="107"/>
    <tableColumn id="108" xr3:uid="{F29D44D7-BF68-4DBB-A625-A902FD05C704}" uniqueName="108" name="BAR03VPSA\75054\400109\99999" queryTableFieldId="108"/>
    <tableColumn id="109" xr3:uid="{8FFC1599-2490-4BD3-8222-3493B1603266}" uniqueName="109" name="BAR03VPSA\75054\400110\99999" queryTableFieldId="109"/>
    <tableColumn id="110" xr3:uid="{73A600F5-A377-405C-9E36-7ED4C500256E}" uniqueName="110" name="BAR03VPSA\75054\400112\99999" queryTableFieldId="110"/>
    <tableColumn id="111" xr3:uid="{B3C282D1-38E1-4B35-95BA-B1F7860CFE78}" uniqueName="111" name="BAR03VPSA\75054\400116\99999" queryTableFieldId="111"/>
    <tableColumn id="112" xr3:uid="{79AB2711-C042-4AF3-B91F-D21E80B33862}" uniqueName="112" name="BAR03VPSA\75054\400118\99999" queryTableFieldId="112"/>
    <tableColumn id="113" xr3:uid="{EAC16AC8-A439-475D-820B-0354B08BB532}" uniqueName="113" name="BAR03VPSA\75054\400119\99999" queryTableFieldId="113"/>
    <tableColumn id="114" xr3:uid="{5E8A70A2-2CD5-4F9E-AB7C-E6C7E88FC3DB}" uniqueName="114" name="BAR03VPSA\75054\400120\99999" queryTableFieldId="114"/>
    <tableColumn id="115" xr3:uid="{8116845B-A9CA-46C2-A531-5A633502F547}" uniqueName="115" name="BAR03VPSA\75054\400123\99999" queryTableFieldId="115"/>
    <tableColumn id="116" xr3:uid="{0185BC86-366D-42BD-8704-9943B96D2321}" uniqueName="116" name="BAR03VPSA\75054\400136\99999" queryTableFieldId="116"/>
    <tableColumn id="117" xr3:uid="{74E448FA-CC62-46E3-8D02-D0931A9E9352}" uniqueName="117" name="BAR03VPSA\75054\400142\99999" queryTableFieldId="117"/>
    <tableColumn id="118" xr3:uid="{2E5F7D9C-4C70-412F-B72D-27AD5E8E0823}" uniqueName="118" name="BAR03VPSA\75054\400145\99999" queryTableFieldId="118"/>
    <tableColumn id="119" xr3:uid="{20F1D311-E8B9-4BDE-A2B9-3FACCF13597B}" uniqueName="119" name="BAR03VPSA\75054\400147\99999" queryTableFieldId="119"/>
    <tableColumn id="120" xr3:uid="{A8EF1001-8B60-48C3-8308-70A92A58C21C}" uniqueName="120" name="BAR03VPSA\75054\400148\99999" queryTableFieldId="120"/>
    <tableColumn id="121" xr3:uid="{A1292FF1-A618-42C6-8B3D-981503F1AE40}" uniqueName="121" name="BAR03VPSA\75054\400149\99999" queryTableFieldId="121"/>
    <tableColumn id="122" xr3:uid="{C0838F00-E6A3-470C-9737-7A5832D35F55}" uniqueName="122" name="BAR03VPSA\75054\400150\99999" queryTableFieldId="122"/>
    <tableColumn id="123" xr3:uid="{7C41A47F-C566-4B5C-A19C-A52F3D624567}" uniqueName="123" name="BAR03VPSA\75054\400151\99999" queryTableFieldId="123"/>
    <tableColumn id="124" xr3:uid="{BE61FE7F-63DA-488F-9A40-DAF8CB6642C9}" uniqueName="124" name="BAR03VPSA\75054\400153\99999" queryTableFieldId="124"/>
    <tableColumn id="125" xr3:uid="{9F913F79-9B16-46A2-B0A0-9F1FC0EBB258}" uniqueName="125" name="BAR03VPSA\75054\400155\99999" queryTableFieldId="125"/>
    <tableColumn id="126" xr3:uid="{3EE8A4A9-77EF-4D4B-8D37-361B68BE468F}" uniqueName="126" name="BAR03VPSA\75054\400156\99999" queryTableFieldId="126"/>
    <tableColumn id="127" xr3:uid="{27A4F3F5-6E60-43AE-81AF-7EFE0FBCD431}" uniqueName="127" name="BAR03VPSA\75054\400157\99999" queryTableFieldId="127"/>
    <tableColumn id="128" xr3:uid="{56E5021E-F807-470E-B266-A343D9B115C7}" uniqueName="128" name="BAR03VPSA\75054\400158\99999" queryTableFieldId="128"/>
    <tableColumn id="129" xr3:uid="{885811B7-BC2C-419B-B5CF-5560E5CA76C1}" uniqueName="129" name="BAR03VPSA\75054\400159\99999" queryTableFieldId="129"/>
    <tableColumn id="130" xr3:uid="{07BE7A7B-B8FB-45DC-824C-2270F55723E0}" uniqueName="130" name="BAR03VPSA\75054\400162\99999" queryTableFieldId="130"/>
    <tableColumn id="131" xr3:uid="{0BF247E4-5E64-4F8C-9C53-7287D91F7BF1}" uniqueName="131" name="BAR03VPSA\75054\400163\99999" queryTableFieldId="131"/>
    <tableColumn id="132" xr3:uid="{5560121C-8175-4C0F-8B08-5A4EC68008C9}" uniqueName="132" name="BAR03VPSA\75054\400164\99999" queryTableFieldId="132"/>
    <tableColumn id="133" xr3:uid="{1280CC51-66AE-4A11-AE67-1CC6E9372661}" uniqueName="133" name="BAR03VPSA\75054\400167\99999" queryTableFieldId="133"/>
    <tableColumn id="134" xr3:uid="{F5C24324-6C15-4AEC-AC95-CEC9ECA0E54A}" uniqueName="134" name="BAR03VPSA\75054\400169\99999" queryTableFieldId="134"/>
    <tableColumn id="135" xr3:uid="{97C42226-C6FA-4891-9C80-73F0A5B3294F}" uniqueName="135" name="BAR03VPSA\75054\400170\99999" queryTableFieldId="135"/>
    <tableColumn id="136" xr3:uid="{F2578AC3-4395-4CD9-9E7A-A905D52A7877}" uniqueName="136" name="BAR03VPSA\75054\400171\99999" queryTableFieldId="136"/>
    <tableColumn id="137" xr3:uid="{4EB5D07F-DF8E-4461-9EE8-95F264D31208}" uniqueName="137" name="BAR03VPSA\75054\400172\99999" queryTableFieldId="137"/>
    <tableColumn id="138" xr3:uid="{8F6670F9-9C75-4E3E-8528-A5F69319B819}" uniqueName="138" name="BAR03VPSA\75054\400174\99999" queryTableFieldId="138"/>
    <tableColumn id="139" xr3:uid="{B166CBFA-797C-48A9-B7C4-9E467C34DDD7}" uniqueName="139" name="BAR03VPSA\75054\400175\99999" queryTableFieldId="139"/>
    <tableColumn id="140" xr3:uid="{38E53A8D-9B05-4B43-92EA-DBFA763B7B53}" uniqueName="140" name="BAR03VPSA\75054\400176\99999" queryTableFieldId="140"/>
    <tableColumn id="141" xr3:uid="{E6BAAA68-F46F-4D38-BEC3-E5130429957E}" uniqueName="141" name="BAR03VPSA\75054\400177\99999" queryTableFieldId="141"/>
    <tableColumn id="142" xr3:uid="{9277C960-6A4D-4CC5-BEF9-45DC46F44B9E}" uniqueName="142" name="BAR03VPSA\75054\400179\99999" queryTableFieldId="142"/>
    <tableColumn id="143" xr3:uid="{7CFE85B1-E550-4C40-8F96-F4EE1CA46463}" uniqueName="143" name="BAR03VPSA\75054\400181\99999" queryTableFieldId="143"/>
    <tableColumn id="144" xr3:uid="{A28F7D5D-C676-410D-82E9-67CE8261B1B6}" uniqueName="144" name="BAR03VPSA\75054\400182\99999" queryTableFieldId="144"/>
    <tableColumn id="145" xr3:uid="{47ED35A0-B7AB-4AFE-B58D-8CD8A3C78E25}" uniqueName="145" name="BAR03VPSA\75054\400184\99999" queryTableFieldId="145"/>
    <tableColumn id="146" xr3:uid="{6708B957-5DA1-4A54-A03D-77F3AA738402}" uniqueName="146" name="BAR03VPSA\75054\400188\99999" queryTableFieldId="146"/>
    <tableColumn id="147" xr3:uid="{F031495E-763C-4E60-B94E-2560C4AA6063}" uniqueName="147" name="BAR03VPSA\75060\999999\10292" queryTableFieldId="147"/>
    <tableColumn id="148" xr3:uid="{E54DC966-6CE5-4161-9391-E91FE505798E}" uniqueName="148" name="BAR03VPSA\75060\999999\10341" queryTableFieldId="148"/>
    <tableColumn id="149" xr3:uid="{B86B49B3-F111-4551-9816-8CF347907CD4}" uniqueName="149" name="BAR03VPSA\75060\999999\10380" queryTableFieldId="149"/>
    <tableColumn id="150" xr3:uid="{80B6F291-2274-49E5-B874-5BCC56CE23C2}" uniqueName="150" name="BAR03VPSA\75060\999999\10413" queryTableFieldId="150"/>
    <tableColumn id="151" xr3:uid="{F99F909A-CAD3-4C97-8FDE-5E9C93BCE2B5}" uniqueName="151" name="BAR03VPSA\75060\999999\10422" queryTableFieldId="151"/>
    <tableColumn id="152" xr3:uid="{4CED38EA-C424-492C-AF65-2D3D46C2C9ED}" uniqueName="152" name="BAR03VPSA\75060\999999\10510" queryTableFieldId="152"/>
    <tableColumn id="153" xr3:uid="{66BCEB78-C9AA-4978-BEF8-D8D1955731F7}" uniqueName="153" name="BAR03VPSA\75060\999999\10521" queryTableFieldId="153"/>
    <tableColumn id="154" xr3:uid="{16D76064-995C-4219-90FD-3A83FFF79598}" uniqueName="154" name="BAR03VPSA\75060\999999\10524" queryTableFieldId="154"/>
    <tableColumn id="155" xr3:uid="{69E6B905-D74C-4FFE-AA6B-E2DDFDE0B203}" uniqueName="155" name="BAR03VPSA\75060\999999\10526" queryTableFieldId="155"/>
    <tableColumn id="156" xr3:uid="{D45DFA26-52FA-4E64-BED7-4F44D7A15D37}" uniqueName="156" name="BAR03VPSA\75060\999999\10529" queryTableFieldId="156"/>
    <tableColumn id="157" xr3:uid="{3C40E6F7-3839-42A1-ABFB-8127CA4C2158}" uniqueName="157" name="BAR03VPSA\75060\999999\10531" queryTableFieldId="157"/>
    <tableColumn id="158" xr3:uid="{301BB7D1-5FE2-4329-A77E-0254B7C9E833}" uniqueName="158" name="BAR03VPSA\75060\999999\10545" queryTableFieldId="158"/>
    <tableColumn id="159" xr3:uid="{3D9EEFA6-8C15-404D-A36B-5962F56C12F1}" uniqueName="159" name="BAR03VPSA\75060\999999\10546" queryTableFieldId="159"/>
    <tableColumn id="160" xr3:uid="{7A03F4FE-90D8-4638-A7BC-432099B90352}" uniqueName="160" name="BAR03VPSA\75060\999999\10574" queryTableFieldId="160"/>
    <tableColumn id="161" xr3:uid="{48D14311-2510-431B-8AD6-8A67E07AAAA0}" uniqueName="161" name="BAR03VPSA\75060\999999\10575" queryTableFieldId="161"/>
    <tableColumn id="162" xr3:uid="{F53B09CA-CD66-4027-BB5C-060545C380FA}" uniqueName="162" name="BAR03VPSA\75060\999999\10578" queryTableFieldId="162"/>
    <tableColumn id="163" xr3:uid="{2AE6B549-AAFA-4120-8A0D-B730566FDCB3}" uniqueName="163" name="BAR03VPSA\75060\999999\20401" queryTableFieldId="163"/>
    <tableColumn id="164" xr3:uid="{CE198FCE-3302-496E-BADB-F2ABC77E4D9E}" uniqueName="164" name="BAR03VPSA\75060\999999\40003" queryTableFieldId="164"/>
    <tableColumn id="165" xr3:uid="{219B2E94-C874-4F0E-97F7-1737348D0404}" uniqueName="165" name="BAR03VPSA\75060\999999\40154" queryTableFieldId="165"/>
    <tableColumn id="166" xr3:uid="{CD77F1D0-A576-40F0-BD85-721EC76C3212}" uniqueName="166" name="BAR03VPSA\75060\999999\99999" queryTableFieldId="166"/>
    <tableColumn id="167" xr3:uid="{77AC9969-B577-4269-9A6D-C3368AAF7DB0}" uniqueName="167" name="BAR03VPSA\75062\999999\10119" queryTableFieldId="167"/>
    <tableColumn id="168" xr3:uid="{751D5756-F360-4FE5-8BFC-27A85F953B4D}" uniqueName="168" name="BAR03VPSA\75062\999999\10510" queryTableFieldId="168"/>
    <tableColumn id="169" xr3:uid="{37350B0A-3B9C-42AF-A457-E217571C3566}" uniqueName="169" name="BAR03VPSA\75062\999999\10521" queryTableFieldId="169"/>
    <tableColumn id="170" xr3:uid="{EA86AA50-E650-48D2-995C-27919747B612}" uniqueName="170" name="BAR03VPSA\75062\999999\10526" queryTableFieldId="170"/>
    <tableColumn id="171" xr3:uid="{5A93D176-C802-4CA2-8A12-D943F0DC9317}" uniqueName="171" name="BAR03VPSA\75062\999999\10527" queryTableFieldId="171"/>
    <tableColumn id="172" xr3:uid="{EABE056A-17D2-4C62-8023-E2CFDEFA47B3}" uniqueName="172" name="BAR03VPSA\75062\999999\10529" queryTableFieldId="172"/>
    <tableColumn id="173" xr3:uid="{A03409E3-A307-4A54-A4D6-A93EF11ADAEE}" uniqueName="173" name="BAR03VPSA\75062\999999\10531" queryTableFieldId="173"/>
    <tableColumn id="174" xr3:uid="{5F41267C-D7C6-431E-82ED-0D87AC47FB00}" uniqueName="174" name="BAR03VPSA\75062\999999\10546" queryTableFieldId="174"/>
    <tableColumn id="175" xr3:uid="{71044557-34D0-4C34-B624-49738624176A}" uniqueName="175" name="BAR03VPSA\75062\999999\10547" queryTableFieldId="175"/>
    <tableColumn id="176" xr3:uid="{D34B42C9-37F9-4AC9-8686-63A2E8CC3D35}" uniqueName="176" name="BAR03VPSA\75062\999999\10548" queryTableFieldId="176"/>
    <tableColumn id="177" xr3:uid="{88E51562-528F-4665-92E6-C07722760972}" uniqueName="177" name="BAR03VPSA\75062\999999\10550" queryTableFieldId="177"/>
    <tableColumn id="178" xr3:uid="{A0E5D94D-1D88-4137-AC94-E12B24EDE228}" uniqueName="178" name="BAR03VPSA\75062\999999\10551" queryTableFieldId="178"/>
    <tableColumn id="179" xr3:uid="{F765196C-827F-4555-8B8D-9F9D5379AFCF}" uniqueName="179" name="BAR03VPSA\75062\999999\10552" queryTableFieldId="179"/>
    <tableColumn id="180" xr3:uid="{34FE60BD-840D-4C2F-9240-74397D9016A4}" uniqueName="180" name="BAR03VPSA\75062\999999\10553" queryTableFieldId="180"/>
    <tableColumn id="181" xr3:uid="{AF105069-FE8A-47F4-BC5E-D1A96AEC8726}" uniqueName="181" name="BAR03VPSA\75062\999999\10555" queryTableFieldId="181"/>
    <tableColumn id="182" xr3:uid="{5FAE4F0C-167D-42E2-A846-5093AE561AD1}" uniqueName="182" name="BAR03VPSA\75062\999999\10556" queryTableFieldId="182"/>
    <tableColumn id="183" xr3:uid="{6D052BFD-21BE-4E05-96BB-FDD40D5C62BA}" uniqueName="183" name="BAR03VPSA\75062\999999\10557" queryTableFieldId="183"/>
    <tableColumn id="184" xr3:uid="{60558285-6AFF-4FFB-8E8E-EBCB65472BC8}" uniqueName="184" name="BAR03VPSA\75062\999999\10574" queryTableFieldId="184"/>
    <tableColumn id="185" xr3:uid="{96E733B3-4D64-4C4D-A40F-5071E25EFECE}" uniqueName="185" name="BAR03VPSA\75062\999999\40003" queryTableFieldId="185"/>
    <tableColumn id="186" xr3:uid="{35386D71-8364-4F0C-ABC1-C0F30BD20335}" uniqueName="186" name="BAR03VPSA\75062\999999\40344" queryTableFieldId="186"/>
    <tableColumn id="187" xr3:uid="{FDB26893-E73C-4884-94AB-427BAF30AA40}" uniqueName="187" name="BAR03VPSA\75066\999999\10413" queryTableFieldId="187"/>
    <tableColumn id="188" xr3:uid="{B78E259C-4ADD-4B2D-B229-9B4E9B91558A}" uniqueName="188" name="BAR03VPSA\75066\999999\10463" queryTableFieldId="188"/>
    <tableColumn id="189" xr3:uid="{6E098087-5EEE-434F-8365-167D49D59061}" uniqueName="189" name="BAR03VPSA\75066\999999\10510" queryTableFieldId="189"/>
    <tableColumn id="190" xr3:uid="{D4C2105E-77DC-41CD-9EAF-C1BE15EDC3B1}" uniqueName="190" name="BAR03VPSA\75066\999999\10521" queryTableFieldId="190"/>
    <tableColumn id="191" xr3:uid="{A827A6EA-BC43-4B12-B3AE-741B3FE8B6E8}" uniqueName="191" name="BAR03VPSA\75066\999999\10524" queryTableFieldId="191"/>
    <tableColumn id="192" xr3:uid="{2C5D4B06-A23A-4A0D-ABDA-52A16945BBC1}" uniqueName="192" name="BAR03VPSA\75066\999999\10526" queryTableFieldId="192"/>
    <tableColumn id="193" xr3:uid="{A8BAA4B7-5AD1-4064-9FC7-2C35DB65C113}" uniqueName="193" name="BAR03VPSA\75066\999999\10529" queryTableFieldId="193"/>
    <tableColumn id="194" xr3:uid="{1A1EF7A8-9CAF-4BA7-995E-2DE6EDF92C4E}" uniqueName="194" name="BAR03VPSA\75066\999999\10531" queryTableFieldId="194"/>
    <tableColumn id="195" xr3:uid="{F4D9CF98-62BB-4C4B-9560-841D958DD897}" uniqueName="195" name="BAR03VPSA\75066\999999\10546" queryTableFieldId="195"/>
    <tableColumn id="196" xr3:uid="{7AE0D533-C783-43CB-B21E-C4FCF346D0DD}" uniqueName="196" name="BAR03VPSA\75066\999999\10559" queryTableFieldId="196"/>
    <tableColumn id="197" xr3:uid="{1D7C8E66-2672-40E0-A65E-FBC67D14684B}" uniqueName="197" name="BAR03VPSA\75066\999999\10560" queryTableFieldId="197"/>
    <tableColumn id="198" xr3:uid="{7BBCD842-0599-45DA-872A-F3C0038E9461}" uniqueName="198" name="BAR03VPSA\75066\999999\10561" queryTableFieldId="198"/>
    <tableColumn id="199" xr3:uid="{0D638770-8FA1-4DF7-878D-BC653AE5E962}" uniqueName="199" name="BAR03VPSA\75066\999999\10562" queryTableFieldId="199"/>
    <tableColumn id="200" xr3:uid="{85A5DC53-35B8-4A20-9C18-08992101D561}" uniqueName="200" name="BAR03VPSA\75066\999999\10605" queryTableFieldId="200"/>
    <tableColumn id="201" xr3:uid="{EFFBC94B-C249-4EA0-97AA-28660A1DFB3E}" uniqueName="201" name="BAR03VPSA\75066\999999\40003" queryTableFieldId="201"/>
    <tableColumn id="202" xr3:uid="{AAB4841B-6142-45B3-BE83-3EFA47900CA3}" uniqueName="202" name="BAR03VPSA\75075\999999\10521" queryTableFieldId="202"/>
    <tableColumn id="203" xr3:uid="{E7E98321-B9A1-4CC7-9EF3-C074774C013C}" uniqueName="203" name="BAR03VPSA\75075\999999\10531" queryTableFieldId="203"/>
    <tableColumn id="204" xr3:uid="{547A06FF-E30B-4543-A05C-7FB3EAEDDBCE}" uniqueName="204" name="BAR03VPSA\75075\999999\20200" queryTableFieldId="204"/>
    <tableColumn id="205" xr3:uid="{9CAED56F-F3F9-4527-9B7D-57D9D940BF5F}" uniqueName="205" name="BAR03VPSA\75075\999999\40003" queryTableFieldId="205"/>
    <tableColumn id="206" xr3:uid="{AE6E6287-17BE-4E25-B5E1-01C4B29867CF}" uniqueName="206" name="BAR03VPSA\75075\400099\99999" queryTableFieldId="206"/>
    <tableColumn id="207" xr3:uid="{322CEE20-CD73-4FB4-AAA7-B21749D769DF}" uniqueName="207" name="BAR03VPSA\75110\999999\10521" queryTableFieldId="207"/>
    <tableColumn id="208" xr3:uid="{5DD21A92-5C0F-4396-BAEB-187A2C98D558}" uniqueName="208" name="BAR03VPSA\75110\999999\10531" queryTableFieldId="208"/>
    <tableColumn id="209" xr3:uid="{C8F3DC3E-0E51-49B2-889E-3FEB7A8D157E}" uniqueName="209" name="BAR03VPSA\75110\999999\40003" queryTableFieldId="209"/>
    <tableColumn id="210" xr3:uid="{9C1ACA50-DAA5-4107-9BBC-CD0B26C78A6A}" uniqueName="210" name="BAR03VPSA\75111\999999\10521" queryTableFieldId="210"/>
    <tableColumn id="211" xr3:uid="{0495C6E2-E32D-45EF-B48B-270778BA477B}" uniqueName="211" name="BAR03VPSA\75111\999999\10531" queryTableFieldId="211"/>
    <tableColumn id="212" xr3:uid="{2FCF4157-B65B-4789-B3C3-1A513EED7F9F}" uniqueName="212" name="BAR03VPSA\75111\999999\40003" queryTableFieldId="212"/>
    <tableColumn id="213" xr3:uid="{E473422C-E016-4EFB-8220-E7C684C3F970}" uniqueName="213" name="BAR03VPSA\75111\400040\99999" queryTableFieldId="213"/>
    <tableColumn id="214" xr3:uid="{083C730D-8070-4E26-BD0F-5B64B99688D6}" uniqueName="214" name="BAR03VPSA\75111\400095\99999" queryTableFieldId="214"/>
    <tableColumn id="215" xr3:uid="{DE113402-77E0-4C0B-B8E2-E45D103CE440}" uniqueName="215" name="BAR03VPSA\75111\400107\99999" queryTableFieldId="215"/>
    <tableColumn id="216" xr3:uid="{B09604A5-0529-4BA8-9EA0-BE378D354453}" uniqueName="216" name="BAR04VPSA\60021\999999\10202" queryTableFieldId="216"/>
    <tableColumn id="217" xr3:uid="{B431DBD3-F443-48C4-9AC2-C6D95F9BF820}" uniqueName="217" name="BAR04VPSA\60021\999999\10502" queryTableFieldId="217"/>
    <tableColumn id="218" xr3:uid="{F1538D98-757D-481A-85AB-1A3DFA40A149}" uniqueName="218" name="BAR04VPSA\60021\999999\10504" queryTableFieldId="218"/>
    <tableColumn id="219" xr3:uid="{660E7056-70F4-4E45-916A-3BB18B07339F}" uniqueName="219" name="BAR04VPSA\60021\999999\10506" queryTableFieldId="219"/>
    <tableColumn id="220" xr3:uid="{C6A922EB-4FF2-4373-92A3-F27870442CC6}" uniqueName="220" name="BAR04VPSA\60021\999999\10510" queryTableFieldId="220"/>
    <tableColumn id="221" xr3:uid="{13C6E4D7-E89D-4781-80D0-5678F0E22BE2}" uniqueName="221" name="BAR04VPSA\60021\999999\10521" queryTableFieldId="221"/>
    <tableColumn id="222" xr3:uid="{0F56B522-8683-4538-9D8B-C23765497BA5}" uniqueName="222" name="BAR04VPSA\60021\999999\10522" queryTableFieldId="222"/>
    <tableColumn id="223" xr3:uid="{FC4A2520-9CAF-4BD5-BAEF-4D01E6ADD11F}" uniqueName="223" name="BAR04VPSA\60021\999999\10523" queryTableFieldId="223"/>
    <tableColumn id="224" xr3:uid="{19C1D181-E1E2-4EF2-8048-386B49FBF3B7}" uniqueName="224" name="BAR04VPSA\60021\999999\10525" queryTableFieldId="224"/>
    <tableColumn id="225" xr3:uid="{0943DDCA-D90E-4924-A8B7-712C26B5E43B}" uniqueName="225" name="BAR04VPSA\60021\999999\10527" queryTableFieldId="225"/>
    <tableColumn id="226" xr3:uid="{D644EBC5-7A6D-4C85-9E70-A5A97B8D8458}" uniqueName="226" name="BAR04VPSA\60021\999999\10528" queryTableFieldId="226"/>
    <tableColumn id="227" xr3:uid="{5B5AA9F3-8E2C-48E2-A863-28843135D8BE}" uniqueName="227" name="BAR04VPSA\60021\999999\10530" queryTableFieldId="227"/>
    <tableColumn id="228" xr3:uid="{EEF31F8D-5A9D-4F86-B279-014D5D7626F8}" uniqueName="228" name="BAR04VPSA\60021\999999\10531" queryTableFieldId="228"/>
    <tableColumn id="229" xr3:uid="{2D96B560-2BB6-45DA-A3FE-68711595AF58}" uniqueName="229" name="BAR04VPSA\60021\999999\10532" queryTableFieldId="229"/>
    <tableColumn id="230" xr3:uid="{96052A85-37C9-4D05-8226-8D5490CA9542}" uniqueName="230" name="BAR04VPSA\60021\999999\10533" queryTableFieldId="230"/>
    <tableColumn id="231" xr3:uid="{EE5AC664-7333-4575-9C34-B1BE74B2C392}" uniqueName="231" name="BAR04VPSA\60021\999999\10572" queryTableFieldId="231"/>
    <tableColumn id="232" xr3:uid="{F142907E-4B7F-4857-A31E-63D2F73171B1}" uniqueName="232" name="BAR04VPSA\60021\999999\10579" queryTableFieldId="232"/>
    <tableColumn id="233" xr3:uid="{AD60149E-C75E-4D93-A6D3-2C05141F5320}" uniqueName="233" name="BAR04VPSA\60021\999999\40028" queryTableFieldId="233"/>
    <tableColumn id="234" xr3:uid="{B23A0F5D-3DE0-48B9-BC25-C6C5B109A835}" uniqueName="234" name="BAR55ZSB\10005\202500\40143" queryTableFieldId="234"/>
    <tableColumn id="235" xr3:uid="{A1096E22-B1A6-4126-BC47-D877CA7B90B0}" uniqueName="235" name="BAR55ZSB\10005\302500\40311" queryTableFieldId="235"/>
    <tableColumn id="236" xr3:uid="{614BCE4F-B852-4FC0-848B-C429732336DC}" uniqueName="236" name="BAR55ZSB\10005\302500\40312" queryTableFieldId="236"/>
    <tableColumn id="237" xr3:uid="{55EA854E-6531-42CF-BD50-DDD51EE13A9E}" uniqueName="237" name="BAR55WSAS\10060\203000\40212" queryTableFieldId="237"/>
    <tableColumn id="238" xr3:uid="{5A00448B-9E28-4566-A17B-0EB016A6BAB3}" uniqueName="238" name="BAR55ZSB\10088\202500\40100" queryTableFieldId="238"/>
    <tableColumn id="239" xr3:uid="{C1CCD39D-30D4-46E1-B098-3CA123E42E1D}" uniqueName="239" name="BAR55ZSB\10088\202500\40133" queryTableFieldId="239"/>
    <tableColumn id="240" xr3:uid="{D4E01A02-53C4-4AAA-B9E5-69096F5022C0}" uniqueName="240" name="BAR55ZSB\10088\202500\40143" queryTableFieldId="240"/>
    <tableColumn id="241" xr3:uid="{8CC99EA2-72D2-4732-8614-23FC9E16C9F4}" uniqueName="241" name="BAR55ZSB\10088\302500\40311" queryTableFieldId="241"/>
    <tableColumn id="242" xr3:uid="{BAFDD789-A094-4B86-A3FF-B683B25054EC}" uniqueName="242" name="BAR55ZSB\10088\302500\40340" queryTableFieldId="242"/>
    <tableColumn id="243" xr3:uid="{C5957D7C-C454-4BB0-8D4C-3EAA51781599}" uniqueName="243" name="BAR55WSAS\10105\203000\40212" queryTableFieldId="243"/>
    <tableColumn id="244" xr3:uid="{8BF64292-88FF-44C1-94E4-AD892AB7A40F}" uniqueName="244" name="BAR55WSAS\10105\203000\40214" queryTableFieldId="244"/>
    <tableColumn id="245" xr3:uid="{632D4A11-21A7-40D0-9349-7A94237613F6}" uniqueName="245" name="BAR55WSAS\10115\203000\40206" queryTableFieldId="245"/>
    <tableColumn id="246" xr3:uid="{6412033B-47EF-4E12-B3B1-3334B02B9CCC}" uniqueName="246" name="BAR55WSAS\10115\203000\40212" queryTableFieldId="246"/>
    <tableColumn id="247" xr3:uid="{F67ED09A-7E0B-4A93-BD60-FC4BEE634CAC}" uniqueName="247" name="BAR55ZSB\10181\202500\40143" queryTableFieldId="247"/>
    <tableColumn id="248" xr3:uid="{CCDF6DF2-D60F-4BB9-B9F2-BCFFA450340E}" uniqueName="248" name="BAR55ZSB\10181\302500\40311" queryTableFieldId="248"/>
    <tableColumn id="249" xr3:uid="{955B89C9-1F45-4C9E-9404-0B6D1DF83CBF}" uniqueName="249" name="BAR55ZSB\10181\302500\40312" queryTableFieldId="249"/>
    <tableColumn id="250" xr3:uid="{35C70BEF-E126-4702-B051-F1DF3EA7EB4B}" uniqueName="250" name="BAR55ZSB\10190\202500\40106" queryTableFieldId="250"/>
    <tableColumn id="251" xr3:uid="{716ACF8D-4573-4E63-96CA-4E14A24F77D8}" uniqueName="251" name="BAR55ZSB\10190\202500\40143" queryTableFieldId="251"/>
    <tableColumn id="252" xr3:uid="{173D0180-6BB9-41FB-8040-1FB537013A60}" uniqueName="252" name="BAR55ZSB\10190\302500\40311" queryTableFieldId="252"/>
    <tableColumn id="253" xr3:uid="{DF129549-E4EC-47DD-A0A3-A4F0E15C1505}" uniqueName="253" name="BAR55ZSB\10190\302500\40312" queryTableFieldId="253"/>
    <tableColumn id="254" xr3:uid="{C723AA3E-970A-4C7F-A752-642A692E7DFD}" uniqueName="254" name="BAR55ZSB\10192\202500\40143" queryTableFieldId="254"/>
    <tableColumn id="255" xr3:uid="{B568F297-3E1B-403C-BE62-E3F0FAAAEB9B}" uniqueName="255" name="BAR55ZSB\10192\302500\40311" queryTableFieldId="255"/>
    <tableColumn id="256" xr3:uid="{A81FBA36-2071-49FE-8AB8-8BE82114C7FD}" uniqueName="256" name="BAR55ZSB\10192\302500\40312" queryTableFieldId="256"/>
    <tableColumn id="257" xr3:uid="{61E88B76-CA1D-4770-A976-96D93ED5BBAC}" uniqueName="257" name="BAR55WSAS\10195\203000\40207" queryTableFieldId="257"/>
    <tableColumn id="258" xr3:uid="{A31F91BC-0D81-43C8-9849-0F7F15880126}" uniqueName="258" name="BAR55WSAS\10221\203000\40212" queryTableFieldId="258"/>
    <tableColumn id="259" xr3:uid="{65D88D11-F467-4178-A465-2296245CF753}" uniqueName="259" name="BAR55MSPIA\10250\303500\40330" queryTableFieldId="259"/>
    <tableColumn id="260" xr3:uid="{1D9055A6-63FF-45A8-8258-712A81D50AB9}" uniqueName="260" name="BAR55ZSB\10256\202500\40143" queryTableFieldId="260"/>
    <tableColumn id="261" xr3:uid="{84980DCA-9D91-484B-865C-9C144A5F916A}" uniqueName="261" name="BAR55ZSB\10256\302500\40311" queryTableFieldId="261"/>
    <tableColumn id="262" xr3:uid="{D346E786-D42A-42B2-8BEA-CC39CC1CF506}" uniqueName="262" name="BAR55ZSB\10256\302500\40312" queryTableFieldId="262"/>
    <tableColumn id="263" xr3:uid="{0DBA268D-1F78-40CF-878C-B742E74BD9A9}" uniqueName="263" name="BAR55ZSB\10291\202500\40143" queryTableFieldId="263"/>
    <tableColumn id="264" xr3:uid="{66A98A73-C9C9-4B66-BFB1-56B61EF252B3}" uniqueName="264" name="BAR55ZSB\10291\302500\40311" queryTableFieldId="264"/>
    <tableColumn id="265" xr3:uid="{DDA380D5-6F0E-46DC-9B34-585E48ED063A}" uniqueName="265" name="BAR55ZSB\10291\302500\40312" queryTableFieldId="265"/>
    <tableColumn id="266" xr3:uid="{0CDAFDFB-225A-422C-A383-52B897C5F05F}" uniqueName="266" name="BAR55ZSB\10351\202500\40133" queryTableFieldId="266"/>
    <tableColumn id="267" xr3:uid="{C0948BBF-E3A3-477C-89DE-71B4ADA0E693}" uniqueName="267" name="BAR55ZSB\10381\202500\40124" queryTableFieldId="267"/>
    <tableColumn id="268" xr3:uid="{CD727A25-5DCB-4EA9-9A09-0909DE8AE9DF}" uniqueName="268" name="BAR55ZSB\10381\202500\40129" queryTableFieldId="268"/>
    <tableColumn id="269" xr3:uid="{3E3A54AE-0B2D-4174-9A7D-245D55E00FA4}" uniqueName="269" name="BAR55ZSB\10381\202500\40140" queryTableFieldId="269"/>
    <tableColumn id="270" xr3:uid="{0D405391-AF1B-4041-96F8-DB0E503C57D3}" uniqueName="270" name="BAR55ZSB\10381\202500\40143" queryTableFieldId="270"/>
    <tableColumn id="271" xr3:uid="{BAE405AE-0A77-41FF-A5A7-931839E61739}" uniqueName="271" name="BAR55ZSB\10381\202500\40153" queryTableFieldId="271"/>
    <tableColumn id="272" xr3:uid="{F5783A37-EE0D-4139-89C5-191A668632AF}" uniqueName="272" name="BAR55ZSB\10381\302500\40311" queryTableFieldId="272"/>
    <tableColumn id="273" xr3:uid="{0866B178-BEE8-4230-8497-6F86F750C519}" uniqueName="273" name="BAR55ZSB\10381\302500\40312" queryTableFieldId="273"/>
    <tableColumn id="274" xr3:uid="{2311BEAB-1BAD-4AD1-98A3-443A72A2E083}" uniqueName="274" name="BAR55ZSB\10381\302500\40340" queryTableFieldId="274"/>
    <tableColumn id="275" xr3:uid="{6C3EBCF6-C834-4686-8A7C-2A448F936A53}" uniqueName="275" name="BAR55VPEM\10393\202001\40061" queryTableFieldId="275"/>
    <tableColumn id="276" xr3:uid="{1D13781F-8763-4737-9878-E42C7076722F}" uniqueName="276" name="BAR55MSPIA\10405\203500\40230" queryTableFieldId="276"/>
    <tableColumn id="277" xr3:uid="{7A294C86-BFAD-481D-ADDF-3C9DB02A1365}" uniqueName="277" name="BAR55ZSB\10471\202500\40143" queryTableFieldId="277"/>
    <tableColumn id="278" xr3:uid="{83B66FD8-B16F-4EBC-ACDF-DB49B76A488B}" uniqueName="278" name="BAR55ZSB\10471\302500\40311" queryTableFieldId="278"/>
    <tableColumn id="279" xr3:uid="{E945A7CC-E7E9-4BD5-A590-45BA149951A3}" uniqueName="279" name="BAR55ZSB\10471\302500\40312" queryTableFieldId="279"/>
    <tableColumn id="280" xr3:uid="{B0CC3EC0-686E-4179-8E51-C1B17C49D840}" uniqueName="280" name="BAR55WSAS\60023\203000\40203" queryTableFieldId="280"/>
    <tableColumn id="281" xr3:uid="{BB6DB2F0-869B-4830-BAFB-B3C190011838}" uniqueName="281" name="BAR55WSAS\60023\203000\40204" queryTableFieldId="281"/>
    <tableColumn id="282" xr3:uid="{66A0ED49-4BAA-4BF3-B87C-963036026C26}" uniqueName="282" name="BAR55WSAS\60023\203000\40213" queryTableFieldId="282"/>
    <tableColumn id="283" xr3:uid="{C024E1C7-0AA4-47D5-81BA-A3B29C09CA96}" uniqueName="283" name="BAR55ZSB\60074\302500\40311" queryTableFieldId="283"/>
    <tableColumn id="284" xr3:uid="{CCE5176F-63DB-43F8-9972-21279EBDC3DC}" uniqueName="284" name="BAR55ZSB\60074\302500\40312" queryTableFieldId="284"/>
    <tableColumn id="285" xr3:uid="{6BEEBE4D-E600-4231-B654-736AC0650236}" uniqueName="285" name="BAR55ZSB\60195\202500\40128" queryTableFieldId="285"/>
    <tableColumn id="286" xr3:uid="{1445B9E6-156D-49B8-B424-DFD97AF9EAD9}" uniqueName="286" name="BAR55ZSB\60195\302500\40311" queryTableFieldId="286"/>
    <tableColumn id="287" xr3:uid="{6231BF1D-713A-413E-8FBE-4FC20A1919B1}" uniqueName="287" name="BAR55ZSB\60195\302500\40312" queryTableFieldId="287"/>
    <tableColumn id="288" xr3:uid="{D276A44D-FE8E-4FE7-83C3-06B078F77851}" uniqueName="288" name="BAR55ZSB\60198\302500\40312" queryTableFieldId="288"/>
    <tableColumn id="289" xr3:uid="{69A1E8B7-6811-460B-ADB8-0ED42046361F}" uniqueName="289" name="BAR55ZSB\60199\202500\40118" queryTableFieldId="289"/>
    <tableColumn id="290" xr3:uid="{2300BE1B-215A-4754-91FD-FE77C6F5DE48}" uniqueName="290" name="BAR55ZSB\60199\302500\40311" queryTableFieldId="290"/>
    <tableColumn id="291" xr3:uid="{0EBDB864-E28D-4DE3-8AEE-682641D510B1}" uniqueName="291" name="BAR55ZSB\60199\302500\40312" queryTableFieldId="291"/>
    <tableColumn id="292" xr3:uid="{160EE696-128A-424E-BE54-AA4780FF1CFC}" uniqueName="292" name="BAR55ZSB\60200\202500\40117" queryTableFieldId="292"/>
    <tableColumn id="293" xr3:uid="{39CEC73A-F17A-4CB1-8514-21ECEB634936}" uniqueName="293" name="BAR55ZSB\60200\202500\40143" queryTableFieldId="293"/>
    <tableColumn id="294" xr3:uid="{42DC8532-CCC7-42D1-ACD7-ED7119D12FF9}" uniqueName="294" name="BAR55ZSB\60200\302500\40312" queryTableFieldId="294"/>
    <tableColumn id="295" xr3:uid="{507585D7-2424-474F-9604-82E04A4E6CE3}" uniqueName="295" name="BAR55WSAS\65009\203000\40210" queryTableFieldId="295"/>
    <tableColumn id="296" xr3:uid="{C04E9648-7B6B-4A9D-914A-4EBAF3D90367}" uniqueName="296" name="BAR55ZSB\65040\302500\40300" queryTableFieldId="296"/>
    <tableColumn id="297" xr3:uid="{5580781E-F90B-41D9-BAB7-0A3DE113773C}" uniqueName="297" name="BAR55ZSB\65040\302500\40301" queryTableFieldId="297"/>
    <tableColumn id="298" xr3:uid="{D86B90BA-8308-4E93-B16E-E21CC1FB807D}" uniqueName="298" name="BAR55ZSB\65040\302500\40305" queryTableFieldId="298"/>
    <tableColumn id="299" xr3:uid="{66D434E0-FF11-4D6C-84C5-4295723EF43B}" uniqueName="299" name="BAR55ZSB\65040\302500\40308" queryTableFieldId="299"/>
    <tableColumn id="300" xr3:uid="{8B4B9900-2F3D-4CDC-85DE-A0AA1E139C9A}" uniqueName="300" name="BAR55ZSB\65040\302500\40309" queryTableFieldId="300"/>
    <tableColumn id="301" xr3:uid="{078A4165-6A76-419D-92C7-70ABCDA4C879}" uniqueName="301" name="BAR55ZSB\65040\302500\40311" queryTableFieldId="301"/>
    <tableColumn id="302" xr3:uid="{BE089EE2-7622-445E-BA3C-7F1C1DF6D5CB}" uniqueName="302" name="BAR55ZSB\65040\302500\40312" queryTableFieldId="302"/>
    <tableColumn id="303" xr3:uid="{25B61A12-087D-4109-ABB6-8E1870C42ADE}" uniqueName="303" name="BAR55Library\70054\204000\40252" queryTableFieldId="303"/>
    <tableColumn id="304" xr3:uid="{6352CA1A-1C3F-43FB-A343-F0DC16B7C66D}" uniqueName="304" name="BAR55Library\70054\204000\40253" queryTableFieldId="304"/>
    <tableColumn id="305" xr3:uid="{806DCD19-F948-4BA8-9D8B-06DE0F601B9D}" uniqueName="305" name="BAR55Library\70054\204000\40254" queryTableFieldId="305"/>
    <tableColumn id="306" xr3:uid="{8542DC90-FC03-4B2A-8F51-9567E48A67EB}" uniqueName="306" name="BAR55Acad Aff\70062\201000\40022" queryTableFieldId="306"/>
    <tableColumn id="307" xr3:uid="{24273D38-848A-4C76-89E1-353D51F44DE0}" uniqueName="307" name="BAR55VPSA\75012\202000\40081" queryTableFieldId="307"/>
    <tableColumn id="308" xr3:uid="{970227F7-12DC-4DD7-A569-986B666E6740}" uniqueName="308" name="BAR55VPSA\75012\202000\40083" queryTableFieldId="308"/>
    <tableColumn id="309" xr3:uid="{4372F098-136F-4BA8-A03E-83C9D4AA547F}" uniqueName="309" name="BAR55ZSB\75018\202500\40127" queryTableFieldId="309"/>
    <tableColumn id="310" xr3:uid="{D104C035-1987-43A8-81A2-30F9BBB5206F}" uniqueName="310" name="BAR55ZSB\75018\302500\40311" queryTableFieldId="310"/>
    <tableColumn id="311" xr3:uid="{4B562A93-BC9C-4D24-9A06-4F206AD840C2}" uniqueName="311" name="BAR55ZSB\75018\302500\40312" queryTableFieldId="311"/>
    <tableColumn id="312" xr3:uid="{E39E89DF-F870-4175-86E3-63175FCAAB3B}" uniqueName="312" name="BAR55ZSB\75023\202500\40143" queryTableFieldId="312"/>
    <tableColumn id="313" xr3:uid="{3533AF36-761B-4FA3-AEC0-C86F099E8115}" uniqueName="313" name="BAR55ZSB\75023\202500\40110" queryTableFieldId="313"/>
    <tableColumn id="314" xr3:uid="{BEB628E8-18F0-43A5-A8DA-844C9C9973E8}" uniqueName="314" name="BAR55ZSB\75023\302500\40311" queryTableFieldId="314"/>
    <tableColumn id="315" xr3:uid="{B81839F4-7112-46F3-9176-EB89B56691C7}" uniqueName="315" name="BAR55ZSB\75023\302500\40312" queryTableFieldId="315"/>
    <tableColumn id="316" xr3:uid="{9C5ABBF3-4B99-42A3-AA2A-6C1618DF58D7}" uniqueName="316" name="BAR55VPEM\75037\202001\40063" queryTableFieldId="316"/>
    <tableColumn id="317" xr3:uid="{850DEA52-2383-45D6-8B1A-10F581219B43}" uniqueName="317" name="BAR55ZSB\75055\202500\40127" queryTableFieldId="317"/>
    <tableColumn id="318" xr3:uid="{3C2A4A62-9ACA-449B-9C7F-6D7AF9E960EE}" uniqueName="318" name="BAR55ZSB\75055\302500\40311" queryTableFieldId="318"/>
    <tableColumn id="319" xr3:uid="{9E7F009F-DFD3-40B8-94C2-5950AB681BF2}" uniqueName="319" name="BAR55ZSB\75055\302500\40312" queryTableFieldId="319"/>
    <tableColumn id="320" xr3:uid="{4641B5C3-0FAA-4DF3-A477-D2C3DDB3E8CB}" uniqueName="320" name="BAR55VPSA\75056\202000\40086" queryTableFieldId="320"/>
    <tableColumn id="321" xr3:uid="{963963D5-17BE-46B5-BCD1-C76745130ECE}" uniqueName="321" name="BAR55VPSA\75060\200300\40003" queryTableFieldId="321"/>
    <tableColumn id="322" xr3:uid="{6B7AE768-A859-4492-A887-70640080B4BA}" uniqueName="322" name="BAR55VPSA\75060\202000\40085" queryTableFieldId="322"/>
    <tableColumn id="323" xr3:uid="{BA841065-395B-4330-A2DA-3B48A0123ADC}" uniqueName="323" name="BAR55VPEM\75065\202001\40060" queryTableFieldId="323"/>
    <tableColumn id="324" xr3:uid="{D369F1A6-745F-4AF3-9641-3873B0EBD511}" uniqueName="324" name="BAR55Acad Aff\75070\202000\40082" queryTableFieldId="324"/>
    <tableColumn id="325" xr3:uid="{8F4CB08C-52F2-4F6C-9889-E7FBC4C00824}" uniqueName="325" name="BAR55WSAS\75073\203000\40211" queryTableFieldId="325"/>
    <tableColumn id="326" xr3:uid="{712EDA2C-FD75-4571-869D-A558C82089D8}" uniqueName="326" name="BAR55VPSA\75126\202000\40084" queryTableFieldId="326"/>
    <tableColumn id="327" xr3:uid="{2DA0816E-EBF1-4BC8-9AA1-6AA4B0633751}" uniqueName="327" name="BAR55VPAF\80002\201500\40041" queryTableFieldId="327"/>
    <tableColumn id="328" xr3:uid="{075AEC63-E33B-4EC1-9C91-E7F29CE25D57}" uniqueName="328" name="BAR55VPAF\80002\201500\40282" queryTableFieldId="328"/>
    <tableColumn id="329" xr3:uid="{C51B6811-04FB-481A-80D8-3F852B7DF26D}" uniqueName="329" name="BAR55VPAF\80037\201500\40042" queryTableFieldId="329"/>
    <tableColumn id="330" xr3:uid="{DD9E0BA4-6C0B-453E-B5A9-D4F85DB3DAF0}" uniqueName="330" name="BAR55VPAF\80042\201500\40042" queryTableFieldId="330"/>
    <tableColumn id="331" xr3:uid="{72C02B3C-101A-4E74-B55A-2DA7BCB6A102}" uniqueName="331" name="BAR55VPAF\80045\201500\40282" queryTableFieldId="331"/>
    <tableColumn id="332" xr3:uid="{7B5CB901-5CB4-481D-813C-80CEBFBCD9E2}" uniqueName="332" name="BAR55VPAF\80048\201500\40042" queryTableFieldId="332"/>
    <tableColumn id="333" xr3:uid="{A4A15945-44ED-4DD0-A6E0-405216E75C33}" uniqueName="333" name="BAR55VPAF\80049\201500\40040" queryTableFieldId="333"/>
    <tableColumn id="334" xr3:uid="{94BDCD2D-0DB8-4CD0-8D51-0F1EBCEAA52C}" uniqueName="334" name="BAR55VPCA\80069\200800\40012" queryTableFieldId="334"/>
    <tableColumn id="335" xr3:uid="{69800DE6-3CBB-4887-B527-8304BDCC2748}" uniqueName="335" name="BAR55VPCA\80069\200800\40014" queryTableFieldId="335"/>
    <tableColumn id="336" xr3:uid="{5BAC696A-E6A8-4B37-A57B-505F9FB953D7}" uniqueName="336" name="BAR55VPISD\80073\204500\40255" queryTableFieldId="336"/>
    <tableColumn id="337" xr3:uid="{69CB71E5-2D8E-457D-83DB-AE8BE81DB2D2}" uniqueName="337" name="BAR55VPISD\80073\204500\40256" queryTableFieldId="337"/>
    <tableColumn id="338" xr3:uid="{890C41DE-889F-4925-BD03-15563D3179D5}" uniqueName="338" name="BAR55ZSB\80101\202500\40127" queryTableFieldId="338"/>
    <tableColumn id="339" xr3:uid="{83554BFC-A6BC-4CB5-B0A2-872B4275D7A6}" uniqueName="339" name="BAR55ZSB\80101\202500\40133" queryTableFieldId="339"/>
    <tableColumn id="340" xr3:uid="{5917D4D5-9C7C-4408-9716-D40A2A924722}" uniqueName="340" name="BAR55ZSB\80101\202500\40143" queryTableFieldId="340"/>
    <tableColumn id="341" xr3:uid="{48E64E60-06A2-4E5B-A1B7-416363150258}" uniqueName="341" name="BAR55ZSB\80101\302500\40311" queryTableFieldId="341"/>
    <tableColumn id="342" xr3:uid="{F17CFF59-0F85-4D3B-8199-23B20BCD414E}" uniqueName="342" name="BAR55ZSB\80101\302500\40312" queryTableFieldId="342"/>
    <tableColumn id="343" xr3:uid="{9AEA1B31-074D-41C0-A144-7976BE54DE8B}" uniqueName="343" name="BAR55WSAS\80109\203000\40200" queryTableFieldId="343"/>
    <tableColumn id="344" xr3:uid="{394B7E89-C02D-4F30-A354-9ACF459B4029}" uniqueName="344" name="BAR55WSAS\80109\203000\40212" queryTableFieldId="344"/>
    <tableColumn id="345" xr3:uid="{FD88C58C-7505-45C0-9102-0A831AAC75C4}" uniqueName="345" name="BAR55WSAS\80109\203000\40214" queryTableFieldId="345"/>
    <tableColumn id="346" xr3:uid="{728E2B7F-724E-491F-92E5-159AA0CD40A9}" uniqueName="346" name="BAR55VPAF\80149\201500\40042" queryTableFieldId="346"/>
    <tableColumn id="347" xr3:uid="{86903761-4C92-44F7-B9C3-56D5FEEF58D7}" uniqueName="347" name="BAR55VPAF\80174\201500\40042" queryTableFieldId="347"/>
    <tableColumn id="348" xr3:uid="{0E024256-F0BF-4D35-B890-CD5E6E890806}" uniqueName="348" name="BAR55President\80199\200300\40004" queryTableFieldId="348"/>
    <tableColumn id="349" xr3:uid="{07285D6C-F284-4ABF-A0FC-B0FC80E8B682}" uniqueName="349" name="BAR55President\80250\200300\40005" queryTableFieldId="349"/>
    <tableColumn id="350" xr3:uid="{FF419B98-F32D-4E56-93AA-9BF3CD0EC495}" uniqueName="350" name="BAR55President\80250\200300\40003" queryTableFieldId="350"/>
    <tableColumn id="351" xr3:uid="{66176BC6-B154-4948-9F25-2939E13AF52C}" uniqueName="351" name="BAR55Acad Aff\80259\201000\40021" queryTableFieldId="351"/>
    <tableColumn id="352" xr3:uid="{69DD7431-602B-48F7-A8E4-82199DFC5665}" uniqueName="352" name="BAR55VPAF\80264\201500\40042" queryTableFieldId="352"/>
    <tableColumn id="353" xr3:uid="{795AFBDE-CA54-4357-975A-33A88851B5FA}" uniqueName="353" name="BAR55VPEM\80268\202001\40064" queryTableFieldId="353"/>
    <tableColumn id="354" xr3:uid="{83B314D9-2FCB-4FBA-B22F-A9A3A202ED50}" uniqueName="354" name="BAR55VPAF\80274\201500\40042" queryTableFieldId="354"/>
    <tableColumn id="355" xr3:uid="{57A0023A-9C02-4686-8860-77226E738E6A}" uniqueName="355" name="BAR55VPAF\80299\201500\40042" queryTableFieldId="355"/>
    <tableColumn id="356" xr3:uid="{D1C73A7C-298A-41D8-9927-5BB899192887}" uniqueName="356" name="BAR55ZSB\10005\209000\40180" queryTableFieldId="356"/>
    <tableColumn id="357" xr3:uid="{68843A0A-F86C-4FF3-90F6-FEF42828A59E}" uniqueName="357" name="BAR55WSAS\10245\209000\40180" queryTableFieldId="357"/>
    <tableColumn id="358" xr3:uid="{9A3E4125-078F-4CAF-8545-24B51016574A}" uniqueName="358" name="BAR55ZSB\10381\209000\40180" queryTableFieldId="358"/>
    <tableColumn id="359" xr3:uid="{715B5CBB-CE51-44C2-96D2-B377F3D7AC94}" uniqueName="359" name="BAR55ZSB\10381\209000\40181" queryTableFieldId="359"/>
    <tableColumn id="360" xr3:uid="{027A8BA8-407C-4142-A932-0B6E5E96C674}" uniqueName="360" name="BAR55MSPIA\10405\209000\40180" queryTableFieldId="360"/>
    <tableColumn id="361" xr3:uid="{F67707DB-4943-4E21-9010-0A01EC275ACE}" uniqueName="361" name="BAR55Library\70054\209000\40180" queryTableFieldId="361"/>
    <tableColumn id="362" xr3:uid="{62F4C153-68E1-4842-A620-0509D204E160}" uniqueName="362" name="BAR55Acad Aff\75001\209000\40180" queryTableFieldId="362"/>
    <tableColumn id="363" xr3:uid="{6814EBFF-F671-497D-8D13-0B71888B2897}" uniqueName="363" name="BAR55VPEM\75002\209000\40180" queryTableFieldId="363"/>
    <tableColumn id="364" xr3:uid="{E3EA8D50-8EDC-4128-BFBF-A6C68BDCC0A2}" uniqueName="364" name="BAR55VPSA\75012\209000\40180" queryTableFieldId="364"/>
    <tableColumn id="365" xr3:uid="{C02F3A9D-C364-41E8-926E-E22F2A9FD900}" uniqueName="365" name="BAR55ZSB\75018\209000\40180" queryTableFieldId="365"/>
    <tableColumn id="366" xr3:uid="{B79A1057-F60D-44CF-B066-19E3E3E3CC75}" uniqueName="366" name="BAR55VPEM\75037\209000\40180" queryTableFieldId="366"/>
    <tableColumn id="367" xr3:uid="{D32B3347-46FA-4720-B18C-4DAC4D6A5DFE}" uniqueName="367" name="BAR55VPSA\75060\209000\40180" queryTableFieldId="367"/>
    <tableColumn id="368" xr3:uid="{6A1EEE51-605D-40D2-A2E5-FD3DB80A4FB2}" uniqueName="368" name="BAR55VPEM\75065\209000\40180" queryTableFieldId="368"/>
    <tableColumn id="369" xr3:uid="{AE07B221-1D6D-4051-9181-83F3BE6AABD4}" uniqueName="369" name="BAR55VPEM\75078\209000\40180" queryTableFieldId="369"/>
    <tableColumn id="370" xr3:uid="{B68453DC-177D-4C32-A8C1-21974A5BC04E}" uniqueName="370" name="BAR55VPAF\80002\209000\40180" queryTableFieldId="370"/>
    <tableColumn id="371" xr3:uid="{A44C4034-9735-478C-B61F-AFE65314B3DC}" uniqueName="371" name="BAR55VPAF\80042\209000\40180" queryTableFieldId="371"/>
    <tableColumn id="372" xr3:uid="{82FAC160-A855-4B05-BFB8-3CAE28A116D2}" uniqueName="372" name="BAR55VPAF\80045\209000\40180" queryTableFieldId="372"/>
    <tableColumn id="373" xr3:uid="{4D2526FC-7A74-4BA0-AD75-C99098D0AC64}" uniqueName="373" name="BAR55VPISD\80073\209000\40180" queryTableFieldId="373"/>
    <tableColumn id="374" xr3:uid="{1D0C89EF-B30B-4DA2-820F-74B51BC437C4}" uniqueName="374" name="BAR55WSAS\80109\209000\40180" queryTableFieldId="374"/>
    <tableColumn id="375" xr3:uid="{B7903DCA-750E-4D12-BAA4-909D457B351F}" uniqueName="375" name="BAR55President\80250\209000\40180" queryTableFieldId="375"/>
    <tableColumn id="376" xr3:uid="{3D349256-FE8D-444D-8439-350C98CF5C1D}" uniqueName="376" name="BAR55VPEM\80268\209000\40180" queryTableFieldId="376"/>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mailto:deaux.jayne@gmail.com"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table" Target="../tables/table2.xml"/></Relationships>
</file>

<file path=xl/worksheets/_rels/sheet8.xml.rels><?xml version="1.0" encoding="UTF-8" standalone="yes"?>
<Relationships xmlns="http://schemas.openxmlformats.org/package/2006/relationships"><Relationship Id="rId1" Type="http://schemas.openxmlformats.org/officeDocument/2006/relationships/table" Target="../tables/table3.xml"/></Relationships>
</file>

<file path=xl/worksheets/_rels/sheet9.xml.rels><?xml version="1.0" encoding="UTF-8" standalone="yes"?>
<Relationships xmlns="http://schemas.openxmlformats.org/package/2006/relationships"><Relationship Id="rId1" Type="http://schemas.openxmlformats.org/officeDocument/2006/relationships/table" Target="../tables/table4.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5.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6.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7.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3"/>
  <dimension ref="F2:O48"/>
  <sheetViews>
    <sheetView workbookViewId="0"/>
  </sheetViews>
  <sheetFormatPr defaultRowHeight="15" x14ac:dyDescent="0.25"/>
  <sheetData>
    <row r="2" spans="6:15" ht="15.75" thickBot="1" x14ac:dyDescent="0.3"/>
    <row r="3" spans="6:15" ht="15.75" thickBot="1" x14ac:dyDescent="0.3">
      <c r="N3" s="45" t="s">
        <v>796</v>
      </c>
    </row>
    <row r="4" spans="6:15" x14ac:dyDescent="0.25">
      <c r="O4" s="62"/>
    </row>
    <row r="9" spans="6:15" x14ac:dyDescent="0.25">
      <c r="F9" t="s">
        <v>551</v>
      </c>
    </row>
    <row r="12" spans="6:15" ht="15.75" thickBot="1" x14ac:dyDescent="0.3"/>
    <row r="13" spans="6:15" ht="15.75" thickBot="1" x14ac:dyDescent="0.3">
      <c r="N13" s="45" t="s">
        <v>797</v>
      </c>
    </row>
    <row r="31" spans="14:14" ht="15.75" thickBot="1" x14ac:dyDescent="0.3"/>
    <row r="32" spans="14:14" ht="15.75" thickBot="1" x14ac:dyDescent="0.3">
      <c r="N32" s="45" t="s">
        <v>798</v>
      </c>
    </row>
    <row r="47" spans="14:14" ht="15.75" thickBot="1" x14ac:dyDescent="0.3"/>
    <row r="48" spans="14:14" ht="15.75" thickBot="1" x14ac:dyDescent="0.3">
      <c r="N48" s="45" t="s">
        <v>799</v>
      </c>
    </row>
  </sheetData>
  <sheetProtection algorithmName="SHA-512" hashValue="u6XT1QhHovhOBz+eoDzZMQ7MNJEBvRoLZ7G7QbuUaB/KuYeo1mncGRciYAkB7IGHhC+3NqBUAoGEdYMnHr5f8g==" saltValue="doGLseesnbA5WN8YU1fEO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4">
    <tabColor rgb="FFFFFF00"/>
    <pageSetUpPr fitToPage="1"/>
  </sheetPr>
  <dimension ref="A1:AP83"/>
  <sheetViews>
    <sheetView workbookViewId="0"/>
  </sheetViews>
  <sheetFormatPr defaultColWidth="8.85546875" defaultRowHeight="15" x14ac:dyDescent="0.25"/>
  <cols>
    <col min="1" max="1" width="38.42578125" customWidth="1"/>
    <col min="2" max="2" width="21.5703125" customWidth="1"/>
    <col min="3" max="3" width="31" customWidth="1"/>
    <col min="4" max="4" width="19.5703125" customWidth="1"/>
    <col min="5" max="5" width="18.140625" customWidth="1"/>
    <col min="6" max="6" width="16.7109375" customWidth="1"/>
    <col min="7" max="7" width="17.85546875" customWidth="1"/>
    <col min="8" max="8" width="13.140625" customWidth="1"/>
    <col min="9" max="9" width="14.5703125" customWidth="1"/>
    <col min="10" max="10" width="11.5703125" customWidth="1"/>
    <col min="11" max="11" width="21" customWidth="1"/>
    <col min="12" max="12" width="15.140625" customWidth="1"/>
    <col min="13" max="13" width="21" customWidth="1"/>
    <col min="14" max="14" width="19" style="49" bestFit="1" customWidth="1"/>
    <col min="15" max="15" width="8.85546875" hidden="1" customWidth="1"/>
    <col min="17" max="18" width="8.85546875" customWidth="1"/>
  </cols>
  <sheetData>
    <row r="1" spans="1:14" s="46" customFormat="1" ht="26.25" x14ac:dyDescent="0.4">
      <c r="A1" s="48"/>
      <c r="B1" s="48"/>
      <c r="C1" s="66" t="str">
        <f>IFERROR(IF(O26=" ","Non-Tax Levy",VLOOKUP(O26,'Business Unit Dropdown List'!O:Q,3,FALSE)), " ")</f>
        <v>Bernard M. Baruch College Association, Inc.</v>
      </c>
      <c r="D1" s="48"/>
      <c r="E1" s="48"/>
      <c r="F1" s="48"/>
      <c r="G1" s="48"/>
      <c r="H1" s="48"/>
      <c r="I1" s="48"/>
      <c r="J1" s="48"/>
      <c r="K1" s="48"/>
      <c r="L1" s="48"/>
      <c r="M1" s="48"/>
      <c r="N1" s="48"/>
    </row>
    <row r="2" spans="1:14" s="46" customFormat="1" ht="26.25" x14ac:dyDescent="0.4">
      <c r="A2" s="48"/>
      <c r="B2" s="48"/>
      <c r="C2" s="67" t="s">
        <v>496</v>
      </c>
      <c r="D2" s="48"/>
      <c r="E2" s="48"/>
      <c r="F2" s="48"/>
      <c r="G2" s="48"/>
      <c r="H2" s="48"/>
      <c r="I2" s="48"/>
      <c r="J2" s="48"/>
      <c r="K2" s="48"/>
      <c r="L2" s="48"/>
      <c r="M2" s="48"/>
      <c r="N2" s="48"/>
    </row>
    <row r="3" spans="1:14" ht="21" x14ac:dyDescent="0.35">
      <c r="A3" s="52" t="s">
        <v>432</v>
      </c>
      <c r="B3" s="49"/>
      <c r="C3" s="49"/>
      <c r="D3" s="49"/>
      <c r="E3" s="49"/>
      <c r="F3" s="49"/>
      <c r="G3" s="49"/>
      <c r="H3" s="49"/>
      <c r="I3" s="49"/>
      <c r="J3" s="49"/>
      <c r="K3" s="49"/>
      <c r="L3" s="49"/>
      <c r="M3" s="49"/>
    </row>
    <row r="4" spans="1:14" ht="10.5" customHeight="1" thickBot="1" x14ac:dyDescent="0.3">
      <c r="A4" s="49"/>
      <c r="B4" s="49"/>
      <c r="C4" s="49"/>
      <c r="D4" s="49"/>
      <c r="E4" s="49"/>
      <c r="F4" s="49"/>
      <c r="G4" s="49"/>
      <c r="H4" s="49"/>
      <c r="I4" s="49"/>
      <c r="J4" s="49"/>
      <c r="K4" s="49"/>
      <c r="L4" s="49"/>
      <c r="M4" s="49"/>
    </row>
    <row r="5" spans="1:14" ht="36" customHeight="1" thickBot="1" x14ac:dyDescent="0.35">
      <c r="A5" s="181" t="s">
        <v>906</v>
      </c>
      <c r="B5" s="49"/>
      <c r="C5" s="266" t="s">
        <v>907</v>
      </c>
      <c r="D5" s="267"/>
      <c r="E5" s="181" t="s">
        <v>908</v>
      </c>
      <c r="F5" s="49"/>
      <c r="G5" s="183">
        <v>1234</v>
      </c>
      <c r="H5" s="49"/>
      <c r="I5" s="49"/>
      <c r="J5" s="49"/>
      <c r="K5" s="49"/>
      <c r="L5" s="49"/>
      <c r="M5" s="49"/>
    </row>
    <row r="6" spans="1:14" ht="19.5" customHeight="1" x14ac:dyDescent="0.3">
      <c r="A6" s="68" t="s">
        <v>433</v>
      </c>
      <c r="B6" s="49"/>
      <c r="C6" s="51" t="s">
        <v>434</v>
      </c>
      <c r="D6" s="49"/>
      <c r="E6" s="68" t="s">
        <v>435</v>
      </c>
      <c r="F6" s="49"/>
      <c r="G6" s="68" t="s">
        <v>436</v>
      </c>
      <c r="H6" s="49"/>
      <c r="I6" s="49"/>
      <c r="J6" s="49"/>
      <c r="K6" s="49"/>
      <c r="L6" s="49"/>
      <c r="M6" s="49"/>
    </row>
    <row r="7" spans="1:14" ht="15.75" thickBot="1" x14ac:dyDescent="0.3">
      <c r="A7" s="49"/>
      <c r="B7" s="49"/>
      <c r="C7" s="49"/>
      <c r="D7" s="49"/>
      <c r="E7" s="49"/>
      <c r="F7" s="49"/>
      <c r="G7" s="49"/>
      <c r="H7" s="49"/>
      <c r="I7" s="49"/>
      <c r="J7" s="49"/>
      <c r="K7" s="49"/>
      <c r="L7" s="49"/>
      <c r="M7" s="49"/>
    </row>
    <row r="8" spans="1:14" ht="35.25" customHeight="1" thickBot="1" x14ac:dyDescent="0.35">
      <c r="A8" s="181" t="s">
        <v>956</v>
      </c>
      <c r="B8" s="180" t="s">
        <v>909</v>
      </c>
      <c r="C8" s="181" t="s">
        <v>910</v>
      </c>
      <c r="D8" s="181" t="s">
        <v>831</v>
      </c>
      <c r="E8" s="182">
        <v>12345</v>
      </c>
      <c r="F8" s="49"/>
      <c r="G8" s="86">
        <v>12345678</v>
      </c>
      <c r="H8" s="49"/>
      <c r="I8" s="49"/>
      <c r="J8" s="49"/>
      <c r="K8" s="49"/>
      <c r="L8" s="49"/>
      <c r="M8" s="49"/>
    </row>
    <row r="9" spans="1:14" ht="25.5" customHeight="1" x14ac:dyDescent="0.3">
      <c r="A9" s="68" t="s">
        <v>437</v>
      </c>
      <c r="B9" s="68" t="s">
        <v>438</v>
      </c>
      <c r="C9" s="68" t="s">
        <v>439</v>
      </c>
      <c r="D9" s="68" t="s">
        <v>440</v>
      </c>
      <c r="E9" s="68" t="s">
        <v>441</v>
      </c>
      <c r="F9" s="49"/>
      <c r="G9" s="68" t="s">
        <v>886</v>
      </c>
      <c r="H9" s="49"/>
      <c r="I9" s="49"/>
      <c r="J9" s="49"/>
      <c r="K9" s="49"/>
      <c r="L9" s="49"/>
      <c r="M9" s="49"/>
    </row>
    <row r="10" spans="1:14" ht="15.75" thickBot="1" x14ac:dyDescent="0.3">
      <c r="A10" s="49"/>
      <c r="B10" s="49"/>
      <c r="C10" s="49"/>
      <c r="D10" s="49"/>
      <c r="E10" s="49"/>
      <c r="F10" s="49"/>
      <c r="G10" s="49"/>
      <c r="H10" s="49"/>
      <c r="I10" s="49"/>
      <c r="J10" s="49"/>
      <c r="K10" s="49"/>
      <c r="L10" s="49"/>
      <c r="M10" s="49"/>
    </row>
    <row r="11" spans="1:14" ht="36.75" customHeight="1" thickBot="1" x14ac:dyDescent="0.35">
      <c r="A11" s="268" t="s">
        <v>911</v>
      </c>
      <c r="B11" s="269"/>
      <c r="C11" s="270">
        <v>2121234567</v>
      </c>
      <c r="D11" s="271"/>
      <c r="E11" s="270"/>
      <c r="F11" s="271"/>
      <c r="G11" s="50"/>
      <c r="H11" s="49"/>
      <c r="I11" s="49"/>
      <c r="J11" s="49"/>
      <c r="K11" s="49"/>
      <c r="L11" s="49"/>
      <c r="M11" s="49"/>
    </row>
    <row r="12" spans="1:14" ht="20.25" customHeight="1" x14ac:dyDescent="0.25">
      <c r="A12" s="51" t="s">
        <v>444</v>
      </c>
      <c r="C12" s="51" t="s">
        <v>442</v>
      </c>
      <c r="E12" s="51" t="s">
        <v>443</v>
      </c>
      <c r="F12" s="49"/>
      <c r="G12" s="49"/>
      <c r="H12" s="49"/>
      <c r="I12" s="49"/>
      <c r="J12" s="49"/>
      <c r="K12" s="49"/>
      <c r="L12" s="49"/>
      <c r="M12" s="49"/>
    </row>
    <row r="13" spans="1:14" x14ac:dyDescent="0.25">
      <c r="A13" s="49"/>
      <c r="B13" s="49"/>
      <c r="C13" s="49"/>
      <c r="D13" s="49"/>
      <c r="E13" s="49"/>
      <c r="F13" s="49"/>
      <c r="G13" s="49"/>
      <c r="H13" s="49"/>
      <c r="I13" s="49"/>
      <c r="J13" s="49"/>
      <c r="K13" s="49"/>
      <c r="L13" s="49"/>
      <c r="M13" s="49"/>
    </row>
    <row r="14" spans="1:14" ht="25.5" customHeight="1" thickBot="1" x14ac:dyDescent="0.4">
      <c r="A14" s="52" t="s">
        <v>536</v>
      </c>
      <c r="B14" s="49"/>
      <c r="C14" s="49"/>
      <c r="D14" s="49"/>
      <c r="E14" s="49"/>
      <c r="F14" s="49"/>
      <c r="G14" s="49"/>
      <c r="H14" s="49"/>
      <c r="I14" s="49"/>
      <c r="J14" s="49"/>
      <c r="K14" s="49"/>
      <c r="L14" s="49"/>
      <c r="M14" s="49"/>
    </row>
    <row r="15" spans="1:14" ht="29.25" customHeight="1" thickBot="1" x14ac:dyDescent="0.35">
      <c r="A15" s="64" t="s">
        <v>901</v>
      </c>
      <c r="B15" s="68"/>
      <c r="C15" s="184" t="s">
        <v>953</v>
      </c>
      <c r="D15" s="272" t="s">
        <v>541</v>
      </c>
      <c r="E15" s="273"/>
      <c r="F15" s="49"/>
      <c r="G15" s="49"/>
      <c r="H15" s="49"/>
      <c r="I15" s="49"/>
      <c r="J15" s="49"/>
      <c r="K15" s="49"/>
      <c r="L15" s="49"/>
      <c r="M15" s="49"/>
    </row>
    <row r="16" spans="1:14" ht="33.75" customHeight="1" thickBot="1" x14ac:dyDescent="0.35">
      <c r="A16" s="99" t="s">
        <v>537</v>
      </c>
      <c r="B16" s="49"/>
      <c r="C16" s="49"/>
      <c r="D16" s="65"/>
      <c r="E16" s="173"/>
      <c r="F16" s="49"/>
      <c r="G16" s="49"/>
      <c r="H16" s="49"/>
      <c r="I16" s="49"/>
      <c r="J16" s="49"/>
      <c r="K16" s="49"/>
      <c r="L16" s="49"/>
      <c r="M16" s="49"/>
    </row>
    <row r="17" spans="1:42" ht="33.75" customHeight="1" thickBot="1" x14ac:dyDescent="0.35">
      <c r="A17" s="64" t="s">
        <v>918</v>
      </c>
      <c r="B17" s="49"/>
      <c r="C17" s="263" t="s">
        <v>920</v>
      </c>
      <c r="D17" s="264"/>
      <c r="E17" s="265"/>
      <c r="F17" s="261" t="str">
        <f>IF(C17="", " ", IF(LEFT(C17,4)="U.S.", " ","I9 form should be checked for proper work documents"))</f>
        <v>I9 form should be checked for proper work documents</v>
      </c>
      <c r="G17" s="262"/>
      <c r="H17" s="109"/>
      <c r="I17" s="109"/>
      <c r="J17" s="49"/>
      <c r="K17" s="49"/>
      <c r="L17" s="49"/>
      <c r="M17" s="49"/>
    </row>
    <row r="18" spans="1:42" ht="24.75" customHeight="1" x14ac:dyDescent="0.3">
      <c r="A18" s="49"/>
      <c r="B18" s="49"/>
      <c r="C18" s="49"/>
      <c r="D18" s="98"/>
      <c r="E18" s="49"/>
      <c r="F18" s="109"/>
      <c r="G18" s="109"/>
      <c r="H18" s="109"/>
      <c r="I18" s="109"/>
      <c r="J18" s="49"/>
      <c r="K18" s="49"/>
      <c r="L18" s="49"/>
      <c r="M18" s="49"/>
    </row>
    <row r="19" spans="1:42" ht="36" customHeight="1" x14ac:dyDescent="0.35">
      <c r="A19" s="52" t="s">
        <v>445</v>
      </c>
      <c r="B19" s="49"/>
      <c r="C19" s="106" t="s">
        <v>446</v>
      </c>
      <c r="D19" s="96"/>
      <c r="E19" s="252" t="s">
        <v>916</v>
      </c>
      <c r="F19" s="252"/>
      <c r="G19" s="252"/>
      <c r="H19" s="96"/>
      <c r="I19" s="96"/>
      <c r="J19" s="49"/>
      <c r="K19" s="49"/>
      <c r="L19" s="49"/>
      <c r="M19" s="49"/>
      <c r="O19" s="111"/>
    </row>
    <row r="20" spans="1:42" ht="18.75" x14ac:dyDescent="0.25">
      <c r="A20" s="49"/>
      <c r="B20" s="49"/>
      <c r="C20" s="49"/>
      <c r="D20" s="49"/>
      <c r="E20" s="252"/>
      <c r="F20" s="252"/>
      <c r="G20" s="252"/>
      <c r="H20" s="96"/>
      <c r="I20" s="96"/>
      <c r="J20" s="49"/>
      <c r="K20" s="49"/>
      <c r="L20" s="49"/>
      <c r="M20" s="49"/>
      <c r="O20" s="111">
        <v>4</v>
      </c>
    </row>
    <row r="21" spans="1:42" s="111" customFormat="1" ht="21.75" thickBot="1" x14ac:dyDescent="0.4">
      <c r="A21" s="115" t="s">
        <v>316</v>
      </c>
      <c r="B21" s="49"/>
      <c r="C21" s="49"/>
      <c r="D21" s="49"/>
      <c r="E21" s="116"/>
      <c r="F21" s="116"/>
      <c r="G21" s="116"/>
      <c r="H21" s="96"/>
      <c r="I21" s="96"/>
      <c r="J21" s="49"/>
      <c r="K21" s="49"/>
      <c r="L21" s="49"/>
      <c r="M21" s="49"/>
      <c r="N21" s="49"/>
      <c r="P21"/>
      <c r="Q21"/>
      <c r="R21"/>
      <c r="S21"/>
      <c r="T21"/>
      <c r="U21"/>
      <c r="V21"/>
      <c r="W21"/>
      <c r="X21"/>
      <c r="Y21"/>
      <c r="Z21"/>
      <c r="AA21"/>
      <c r="AB21"/>
      <c r="AC21"/>
      <c r="AD21"/>
      <c r="AE21"/>
      <c r="AF21"/>
      <c r="AG21"/>
      <c r="AH21"/>
      <c r="AI21"/>
      <c r="AJ21"/>
      <c r="AK21"/>
      <c r="AL21"/>
      <c r="AM21"/>
      <c r="AN21"/>
      <c r="AO21"/>
      <c r="AP21"/>
    </row>
    <row r="22" spans="1:42" s="111" customFormat="1" ht="27.75" customHeight="1" thickBot="1" x14ac:dyDescent="0.3">
      <c r="A22" s="117" t="s">
        <v>305</v>
      </c>
      <c r="B22" s="117" t="s">
        <v>306</v>
      </c>
      <c r="C22" s="118" t="s">
        <v>336</v>
      </c>
      <c r="D22" s="119" t="s">
        <v>1</v>
      </c>
      <c r="E22" s="120" t="s">
        <v>313</v>
      </c>
      <c r="F22" s="120" t="s">
        <v>887</v>
      </c>
      <c r="G22" s="49"/>
      <c r="H22" s="49"/>
      <c r="I22" s="176"/>
      <c r="K22" s="49"/>
      <c r="L22" s="49"/>
      <c r="M22" s="49"/>
      <c r="N22" s="121"/>
      <c r="O22" s="112"/>
      <c r="P22" s="122"/>
      <c r="Q22" s="122"/>
      <c r="R22" s="122"/>
      <c r="S22"/>
      <c r="T22"/>
      <c r="U22"/>
      <c r="V22"/>
      <c r="W22"/>
      <c r="X22"/>
      <c r="Y22"/>
      <c r="Z22"/>
      <c r="AA22"/>
      <c r="AB22"/>
      <c r="AC22"/>
      <c r="AD22"/>
      <c r="AE22"/>
      <c r="AF22"/>
      <c r="AG22"/>
      <c r="AH22"/>
      <c r="AI22"/>
      <c r="AJ22"/>
      <c r="AK22"/>
      <c r="AL22"/>
      <c r="AM22"/>
      <c r="AN22"/>
      <c r="AO22"/>
      <c r="AP22"/>
    </row>
    <row r="23" spans="1:42" s="112" customFormat="1" ht="42" customHeight="1" thickBot="1" x14ac:dyDescent="0.35">
      <c r="A23" s="171" t="s">
        <v>401</v>
      </c>
      <c r="B23" s="167" t="s">
        <v>413</v>
      </c>
      <c r="C23" s="167" t="s">
        <v>339</v>
      </c>
      <c r="D23" s="171" t="s">
        <v>286</v>
      </c>
      <c r="E23" s="174">
        <v>44228</v>
      </c>
      <c r="F23" s="174">
        <v>44378</v>
      </c>
      <c r="H23" s="175"/>
      <c r="K23" s="49" t="s">
        <v>551</v>
      </c>
      <c r="L23" s="49" t="s">
        <v>551</v>
      </c>
      <c r="M23" s="49"/>
      <c r="N23" s="121"/>
      <c r="P23" s="122"/>
      <c r="Q23" s="122"/>
      <c r="R23" s="122"/>
      <c r="S23" s="122"/>
      <c r="T23" s="122"/>
      <c r="U23" s="122"/>
      <c r="V23" s="122"/>
      <c r="W23" s="122"/>
      <c r="X23" s="122"/>
      <c r="Y23" s="122"/>
      <c r="Z23" s="122"/>
      <c r="AA23" s="122"/>
      <c r="AB23" s="122"/>
      <c r="AC23" s="122"/>
      <c r="AD23" s="122"/>
      <c r="AE23" s="122"/>
      <c r="AF23" s="122"/>
      <c r="AG23" s="122"/>
      <c r="AH23" s="122"/>
      <c r="AI23" s="122"/>
      <c r="AJ23" s="122"/>
      <c r="AK23" s="122"/>
      <c r="AL23" s="122"/>
      <c r="AM23" s="122"/>
      <c r="AN23" s="122"/>
      <c r="AO23" s="122"/>
      <c r="AP23" s="122"/>
    </row>
    <row r="24" spans="1:42" s="112" customFormat="1" ht="21.75" customHeight="1" thickBot="1" x14ac:dyDescent="0.3">
      <c r="A24" s="121"/>
      <c r="B24" s="121"/>
      <c r="C24" s="121"/>
      <c r="D24" s="121"/>
      <c r="E24" s="121"/>
      <c r="F24" s="121"/>
      <c r="G24" s="121"/>
      <c r="I24" s="121"/>
      <c r="J24" s="121"/>
      <c r="K24" s="121"/>
      <c r="L24" s="121"/>
      <c r="M24" s="121"/>
      <c r="N24" s="121"/>
      <c r="P24" s="122"/>
      <c r="Q24" s="122"/>
      <c r="R24" s="122"/>
      <c r="S24" s="122"/>
      <c r="T24" s="122"/>
      <c r="U24" s="122"/>
      <c r="V24" s="122"/>
      <c r="W24" s="122"/>
      <c r="X24" s="122"/>
      <c r="Y24" s="122"/>
      <c r="Z24" s="122"/>
      <c r="AA24" s="122"/>
      <c r="AB24" s="122"/>
      <c r="AC24" s="122"/>
      <c r="AD24" s="122"/>
      <c r="AE24" s="122"/>
      <c r="AF24" s="122"/>
      <c r="AG24" s="122"/>
      <c r="AH24" s="122"/>
      <c r="AI24" s="122"/>
      <c r="AJ24" s="122"/>
      <c r="AK24" s="122"/>
      <c r="AL24" s="122"/>
      <c r="AM24" s="122"/>
      <c r="AN24" s="122"/>
      <c r="AO24" s="122"/>
      <c r="AP24" s="122"/>
    </row>
    <row r="25" spans="1:42" s="112" customFormat="1" ht="24.75" customHeight="1" thickBot="1" x14ac:dyDescent="0.3">
      <c r="A25" s="253" t="s">
        <v>315</v>
      </c>
      <c r="B25" s="254"/>
      <c r="C25" s="254"/>
      <c r="D25" s="254"/>
      <c r="E25" s="255"/>
      <c r="F25" s="49"/>
      <c r="G25" s="49"/>
      <c r="H25" s="49"/>
      <c r="I25" s="233" t="str">
        <f>IF(B27="Hourly", "Supervisor signature is required for hourly employees", " ")</f>
        <v xml:space="preserve"> </v>
      </c>
      <c r="J25" s="233"/>
      <c r="K25" s="233"/>
      <c r="L25" s="49"/>
      <c r="M25" s="122"/>
      <c r="N25" s="121"/>
      <c r="O25" s="112" t="str">
        <f>IF(ISBLANK(C23)," ",IF(LEFT(O26,3)="BCF","BCF", IF(RIGHT(C23,5)="Funds","BAR55_EF",IF(LEFT(O26,3)=LEFT(O26,3),LEFT(O26,3)&amp;"_"&amp;RIGHT(O26,5-3),"Error"))))</f>
        <v>BAR_03</v>
      </c>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row>
    <row r="26" spans="1:42" s="112" customFormat="1" ht="33" customHeight="1" thickBot="1" x14ac:dyDescent="0.3">
      <c r="A26" s="129" t="s">
        <v>549</v>
      </c>
      <c r="B26" s="130" t="s">
        <v>314</v>
      </c>
      <c r="C26" s="131" t="s">
        <v>550</v>
      </c>
      <c r="D26" s="131" t="s">
        <v>899</v>
      </c>
      <c r="E26" s="132" t="s">
        <v>900</v>
      </c>
      <c r="F26" s="133" t="s">
        <v>898</v>
      </c>
      <c r="G26" s="243" t="s">
        <v>553</v>
      </c>
      <c r="H26" s="235"/>
      <c r="I26" s="233"/>
      <c r="J26" s="233"/>
      <c r="K26" s="233"/>
      <c r="L26" s="121"/>
      <c r="M26" s="121"/>
      <c r="N26" s="121"/>
      <c r="O26" s="113" t="str">
        <f>IF(C23=" "," ",  IF(RIGHT(C23,5)="Funds","BAR55EF", IF(LEFT(C23,3)="BAR",LEFT(C23,5),IF(LEFT(C23,3)="BCF",LEFT(C23,3),"Error"))))</f>
        <v>BAR03</v>
      </c>
      <c r="P26" s="122"/>
      <c r="Q26" s="122"/>
      <c r="R26" s="122"/>
      <c r="S26" s="122"/>
      <c r="T26" s="122"/>
      <c r="U26" s="122"/>
      <c r="V26" s="122"/>
      <c r="W26" s="122"/>
      <c r="X26" s="122"/>
      <c r="Y26" s="122"/>
      <c r="Z26" s="122"/>
      <c r="AA26" s="122"/>
      <c r="AB26" s="122"/>
      <c r="AC26" s="122"/>
      <c r="AD26" s="122"/>
      <c r="AE26" s="122"/>
      <c r="AF26" s="122"/>
      <c r="AG26" s="122"/>
      <c r="AH26" s="122"/>
      <c r="AI26" s="122"/>
      <c r="AJ26" s="122"/>
      <c r="AK26" s="122"/>
      <c r="AL26" s="122"/>
      <c r="AM26" s="122"/>
      <c r="AN26" s="122"/>
      <c r="AO26" s="122"/>
      <c r="AP26" s="122"/>
    </row>
    <row r="27" spans="1:42" s="112" customFormat="1" ht="26.25" customHeight="1" thickBot="1" x14ac:dyDescent="0.3">
      <c r="A27" s="177">
        <v>3000</v>
      </c>
      <c r="B27" s="178" t="s">
        <v>533</v>
      </c>
      <c r="C27" s="179" t="s">
        <v>551</v>
      </c>
      <c r="D27" s="88">
        <v>5</v>
      </c>
      <c r="E27" s="91">
        <v>600</v>
      </c>
      <c r="F27" s="91" t="str">
        <f>IFERROR(IF(B27="One-Time Payment",A27,IF(B27="Hourly",A27*C27," "))," ")</f>
        <v xml:space="preserve"> </v>
      </c>
      <c r="G27" s="274" t="s">
        <v>551</v>
      </c>
      <c r="H27" s="275"/>
      <c r="I27" s="233"/>
      <c r="J27" s="233"/>
      <c r="K27" s="233"/>
      <c r="L27" s="121"/>
      <c r="M27" s="121"/>
      <c r="N27" s="121"/>
      <c r="P27" s="122"/>
      <c r="Q27" s="122"/>
      <c r="R27" s="122"/>
      <c r="S27" s="122"/>
      <c r="T27" s="122"/>
      <c r="U27" s="122"/>
      <c r="V27" s="122"/>
      <c r="W27" s="122"/>
      <c r="X27" s="122"/>
      <c r="Y27" s="122"/>
      <c r="Z27" s="122"/>
      <c r="AA27" s="122"/>
      <c r="AB27" s="122"/>
      <c r="AC27" s="122"/>
      <c r="AD27" s="122"/>
      <c r="AE27" s="122"/>
      <c r="AF27" s="122"/>
      <c r="AG27" s="122"/>
      <c r="AH27" s="122"/>
      <c r="AI27" s="122"/>
      <c r="AJ27" s="122"/>
      <c r="AK27" s="122"/>
      <c r="AL27" s="122"/>
      <c r="AM27" s="122"/>
      <c r="AN27" s="122"/>
      <c r="AO27" s="122"/>
      <c r="AP27" s="122"/>
    </row>
    <row r="28" spans="1:42" s="111" customFormat="1" ht="8.25" customHeight="1" thickBot="1" x14ac:dyDescent="0.3">
      <c r="A28"/>
      <c r="B28"/>
      <c r="C28"/>
      <c r="D28" s="49"/>
      <c r="E28" s="49"/>
      <c r="F28" s="49"/>
      <c r="G28"/>
      <c r="H28"/>
      <c r="I28" s="123"/>
      <c r="J28"/>
      <c r="K28"/>
      <c r="L28" s="49"/>
      <c r="M28" s="49"/>
      <c r="N28" s="49"/>
      <c r="P28"/>
      <c r="Q28"/>
      <c r="R28"/>
      <c r="S28"/>
      <c r="T28"/>
      <c r="U28"/>
      <c r="V28"/>
      <c r="W28"/>
      <c r="X28"/>
      <c r="Y28"/>
      <c r="Z28"/>
      <c r="AA28"/>
      <c r="AB28"/>
      <c r="AC28"/>
      <c r="AD28"/>
      <c r="AE28"/>
      <c r="AF28"/>
      <c r="AG28"/>
      <c r="AH28"/>
      <c r="AI28"/>
      <c r="AJ28"/>
      <c r="AK28"/>
      <c r="AL28"/>
      <c r="AM28"/>
      <c r="AN28"/>
      <c r="AO28"/>
      <c r="AP28"/>
    </row>
    <row r="29" spans="1:42" s="111" customFormat="1" ht="39.75" customHeight="1" x14ac:dyDescent="0.25">
      <c r="A29" s="134" t="s">
        <v>927</v>
      </c>
      <c r="B29" s="135" t="s">
        <v>4</v>
      </c>
      <c r="C29" s="152" t="s">
        <v>312</v>
      </c>
      <c r="D29" s="153" t="s">
        <v>8</v>
      </c>
      <c r="E29" s="152" t="s">
        <v>308</v>
      </c>
      <c r="F29" s="152" t="s">
        <v>6</v>
      </c>
      <c r="G29" s="135" t="s">
        <v>7</v>
      </c>
      <c r="H29" s="135" t="s">
        <v>3</v>
      </c>
      <c r="I29" s="136" t="s">
        <v>327</v>
      </c>
      <c r="J29" s="193" t="str">
        <f>IFERROR(IF(O25="BCF", "BCF Project ID and Description", "Account"),"Account")</f>
        <v>Account</v>
      </c>
      <c r="K29" s="194"/>
      <c r="L29" s="49"/>
      <c r="M29" s="49"/>
      <c r="N29" s="49"/>
      <c r="P29"/>
      <c r="Q29"/>
      <c r="R29"/>
      <c r="S29"/>
      <c r="T29"/>
      <c r="U29"/>
      <c r="V29"/>
      <c r="W29"/>
      <c r="X29"/>
      <c r="Y29"/>
      <c r="Z29"/>
      <c r="AA29"/>
      <c r="AB29"/>
      <c r="AC29"/>
      <c r="AD29"/>
      <c r="AE29"/>
      <c r="AF29"/>
      <c r="AG29"/>
      <c r="AH29"/>
      <c r="AI29"/>
      <c r="AJ29"/>
      <c r="AK29"/>
      <c r="AL29"/>
      <c r="AM29"/>
      <c r="AN29"/>
      <c r="AO29"/>
      <c r="AP29"/>
    </row>
    <row r="30" spans="1:42" s="111" customFormat="1" ht="48" customHeight="1" thickBot="1" x14ac:dyDescent="0.35">
      <c r="A30" s="155" t="str">
        <f>IF(D23=" ","",IF(RIGHT(C23,5)="Funds","BAR55EF"&amp;D23,LEFT(C23,5)&amp;D23))</f>
        <v>BAR03VPSA</v>
      </c>
      <c r="B30" s="156">
        <f>IF(C23=" ", "",IF(LEFT(C23,5)="BAR04", 22, 12))</f>
        <v>12</v>
      </c>
      <c r="C30" s="157">
        <v>75075</v>
      </c>
      <c r="D30" s="157">
        <v>999999</v>
      </c>
      <c r="E30" s="157">
        <v>10521</v>
      </c>
      <c r="F30" s="157">
        <v>300</v>
      </c>
      <c r="G30" s="157">
        <f>IFERROR(VLOOKUP(LEFT(C23,5)&amp;C30&amp;F30&amp;D30&amp;E30,'Crosswalk NTL Prgrm-Project_JH'!A:S,19,FALSE),"")</f>
        <v>9999</v>
      </c>
      <c r="H30" s="157">
        <f>IFERROR(VLOOKUP(LEFT(C23,5)&amp;C30&amp;F30&amp;D30&amp;E30,'Crosswalk NTL Prgrm-Project_JH'!A:Q,17,FALSE), " ")</f>
        <v>9999</v>
      </c>
      <c r="I30" s="158" t="str">
        <f>IFERROR(VLOOKUP(LEFT(C23,5)&amp;C30&amp;F30&amp;D30&amp;E30,'Crosswalk NTL Prgrm-Project_JH'!A:W,23,FALSE), " ")</f>
        <v>Student Union</v>
      </c>
      <c r="J30" s="195" t="str">
        <f>IFERROR(VLOOKUP(LEFT(C23,5)&amp;C30&amp;F30&amp;D30&amp;E30,'Crosswalk NTL Prgrm-Project_JH'!A:H,8,FALSE),"")</f>
        <v>ASSN--Accounting Unit Support--10521</v>
      </c>
      <c r="K30" s="196"/>
      <c r="L30" s="49"/>
      <c r="M30" s="49"/>
      <c r="N30" s="49"/>
      <c r="P30"/>
      <c r="Q30"/>
      <c r="R30"/>
      <c r="S30"/>
      <c r="T30"/>
      <c r="U30"/>
      <c r="V30"/>
      <c r="W30"/>
      <c r="X30"/>
      <c r="Y30"/>
      <c r="Z30"/>
      <c r="AA30"/>
      <c r="AB30"/>
      <c r="AC30"/>
      <c r="AD30"/>
      <c r="AE30"/>
      <c r="AF30"/>
      <c r="AG30"/>
      <c r="AH30"/>
      <c r="AI30"/>
      <c r="AJ30"/>
      <c r="AK30"/>
      <c r="AL30"/>
      <c r="AM30"/>
      <c r="AN30"/>
      <c r="AO30"/>
      <c r="AP30"/>
    </row>
    <row r="31" spans="1:42" s="111" customFormat="1" ht="24" customHeight="1" x14ac:dyDescent="0.3">
      <c r="A31" s="68"/>
      <c r="B31" s="124"/>
      <c r="C31" s="124"/>
      <c r="D31" s="68"/>
      <c r="E31" s="68"/>
      <c r="F31" s="68"/>
      <c r="G31" s="68"/>
      <c r="H31" s="250" t="s">
        <v>310</v>
      </c>
      <c r="I31" s="251"/>
      <c r="J31" s="241" t="s">
        <v>311</v>
      </c>
      <c r="K31" s="242"/>
      <c r="L31" s="68"/>
      <c r="M31" s="68"/>
      <c r="N31" s="49"/>
      <c r="P31"/>
      <c r="Q31"/>
      <c r="R31"/>
      <c r="S31"/>
      <c r="T31"/>
      <c r="U31"/>
      <c r="V31"/>
      <c r="W31"/>
      <c r="X31"/>
      <c r="Y31"/>
      <c r="Z31"/>
      <c r="AA31"/>
      <c r="AB31"/>
      <c r="AC31"/>
      <c r="AD31"/>
      <c r="AE31"/>
      <c r="AF31"/>
      <c r="AG31"/>
      <c r="AH31"/>
      <c r="AI31"/>
      <c r="AJ31"/>
      <c r="AK31"/>
      <c r="AL31"/>
      <c r="AM31"/>
      <c r="AN31"/>
      <c r="AO31"/>
      <c r="AP31"/>
    </row>
    <row r="32" spans="1:42" s="111" customFormat="1" ht="40.5" customHeight="1" x14ac:dyDescent="0.3">
      <c r="A32" s="68"/>
      <c r="B32" s="124"/>
      <c r="C32" s="124"/>
      <c r="D32" s="68"/>
      <c r="E32" s="68"/>
      <c r="F32" s="68"/>
      <c r="G32" s="68"/>
      <c r="H32" s="205" t="str">
        <f>IFERROR(IF(ISBLANK(C23)," ",VLOOKUP(LEFT(C23,5)&amp;C30&amp;F30&amp;D30&amp;'Non Tax Levy PAF-Sample'!E30,'Crosswalk NTL Prgrm-Project_JH'!A:X,24,FALSE)),"")</f>
        <v>n/a</v>
      </c>
      <c r="I32" s="205"/>
      <c r="J32" s="205" t="str">
        <f>IFERROR(IF(ISBLANK(C23)," ",VLOOKUP(LEFT(C23,5)&amp;C30&amp;F30&amp;D30&amp;E30,'Crosswalk NTL Prgrm-Project_JH'!A:Y,25,FALSE)), " ")</f>
        <v>n/a</v>
      </c>
      <c r="K32" s="205"/>
      <c r="L32" s="68"/>
      <c r="M32" s="68"/>
      <c r="N32" s="49"/>
      <c r="P32"/>
      <c r="Q32"/>
      <c r="R32"/>
      <c r="S32"/>
      <c r="T32"/>
      <c r="U32"/>
      <c r="V32"/>
      <c r="W32"/>
      <c r="X32"/>
      <c r="Y32"/>
      <c r="Z32"/>
      <c r="AA32"/>
      <c r="AB32"/>
      <c r="AC32"/>
      <c r="AD32"/>
      <c r="AE32"/>
      <c r="AF32"/>
      <c r="AG32"/>
      <c r="AH32"/>
      <c r="AI32"/>
      <c r="AJ32"/>
      <c r="AK32"/>
      <c r="AL32"/>
      <c r="AM32"/>
      <c r="AN32"/>
      <c r="AO32"/>
      <c r="AP32"/>
    </row>
    <row r="33" spans="1:42" s="111" customFormat="1" ht="43.5" customHeight="1" thickBot="1" x14ac:dyDescent="0.4">
      <c r="A33" s="52" t="s">
        <v>447</v>
      </c>
      <c r="B33" s="49"/>
      <c r="C33" s="49"/>
      <c r="D33" s="51"/>
      <c r="E33" s="51"/>
      <c r="F33" s="51"/>
      <c r="G33" s="51"/>
      <c r="H33" s="51"/>
      <c r="I33"/>
      <c r="J33" s="51"/>
      <c r="K33" s="51"/>
      <c r="L33" s="51"/>
      <c r="M33" s="49"/>
      <c r="N33" s="49"/>
      <c r="P33"/>
      <c r="Q33"/>
      <c r="R33"/>
      <c r="S33"/>
      <c r="T33"/>
      <c r="U33"/>
      <c r="V33"/>
      <c r="W33"/>
      <c r="X33"/>
      <c r="Y33"/>
      <c r="Z33"/>
      <c r="AA33"/>
      <c r="AB33"/>
      <c r="AC33"/>
      <c r="AD33"/>
      <c r="AE33"/>
      <c r="AF33"/>
      <c r="AG33"/>
      <c r="AH33"/>
      <c r="AI33"/>
      <c r="AJ33"/>
      <c r="AK33"/>
      <c r="AL33"/>
      <c r="AM33"/>
      <c r="AN33"/>
      <c r="AO33"/>
      <c r="AP33"/>
    </row>
    <row r="34" spans="1:42" s="111" customFormat="1" ht="34.5" customHeight="1" thickBot="1" x14ac:dyDescent="0.3">
      <c r="A34" s="125" t="s">
        <v>305</v>
      </c>
      <c r="B34" s="125" t="s">
        <v>306</v>
      </c>
      <c r="C34" s="126" t="s">
        <v>336</v>
      </c>
      <c r="D34" s="119" t="s">
        <v>1</v>
      </c>
      <c r="E34" s="120" t="s">
        <v>888</v>
      </c>
      <c r="F34" s="120" t="s">
        <v>887</v>
      </c>
      <c r="G34" s="51"/>
      <c r="H34" s="51"/>
      <c r="I34" s="51"/>
      <c r="J34" s="51"/>
      <c r="K34" s="51"/>
      <c r="L34" s="51"/>
      <c r="M34" s="49"/>
      <c r="N34" s="49"/>
      <c r="P34"/>
      <c r="Q34"/>
      <c r="R34"/>
      <c r="S34"/>
      <c r="T34"/>
      <c r="U34"/>
      <c r="V34"/>
      <c r="W34"/>
      <c r="X34"/>
      <c r="Y34"/>
      <c r="Z34"/>
      <c r="AA34"/>
      <c r="AB34"/>
      <c r="AC34"/>
      <c r="AD34"/>
      <c r="AE34"/>
      <c r="AF34"/>
      <c r="AG34"/>
      <c r="AH34"/>
      <c r="AI34"/>
      <c r="AJ34"/>
      <c r="AK34"/>
      <c r="AL34"/>
      <c r="AM34"/>
      <c r="AN34"/>
      <c r="AO34"/>
      <c r="AP34"/>
    </row>
    <row r="35" spans="1:42" s="111" customFormat="1" ht="40.5" customHeight="1" thickBot="1" x14ac:dyDescent="0.35">
      <c r="A35" s="168" t="s">
        <v>405</v>
      </c>
      <c r="B35" s="167" t="s">
        <v>413</v>
      </c>
      <c r="C35" s="72" t="s">
        <v>339</v>
      </c>
      <c r="D35" s="100" t="s">
        <v>286</v>
      </c>
      <c r="E35" s="75">
        <v>44228</v>
      </c>
      <c r="F35" s="75">
        <v>44378</v>
      </c>
      <c r="G35" s="51" t="s">
        <v>551</v>
      </c>
      <c r="H35" s="51" t="s">
        <v>551</v>
      </c>
      <c r="I35" s="51" t="s">
        <v>551</v>
      </c>
      <c r="J35" s="51"/>
      <c r="K35" s="51"/>
      <c r="L35" s="51"/>
      <c r="M35"/>
      <c r="N35" s="49"/>
      <c r="P35"/>
      <c r="Q35"/>
      <c r="R35"/>
      <c r="S35"/>
      <c r="T35"/>
      <c r="U35"/>
      <c r="V35"/>
      <c r="W35"/>
      <c r="X35"/>
      <c r="Y35"/>
      <c r="Z35"/>
      <c r="AA35"/>
      <c r="AB35"/>
      <c r="AC35"/>
      <c r="AD35"/>
      <c r="AE35"/>
      <c r="AF35"/>
      <c r="AG35"/>
      <c r="AH35"/>
      <c r="AI35"/>
      <c r="AJ35"/>
      <c r="AK35"/>
      <c r="AL35"/>
      <c r="AM35"/>
      <c r="AN35"/>
      <c r="AO35"/>
      <c r="AP35"/>
    </row>
    <row r="36" spans="1:42" s="111" customFormat="1" ht="16.5" thickBot="1" x14ac:dyDescent="0.3">
      <c r="A36" s="121"/>
      <c r="B36" s="121"/>
      <c r="C36" s="121"/>
      <c r="D36" s="121"/>
      <c r="E36" s="121"/>
      <c r="F36" s="121"/>
      <c r="G36" s="121"/>
      <c r="H36" s="121"/>
      <c r="I36" s="121"/>
      <c r="J36" s="121"/>
      <c r="K36" s="121"/>
      <c r="L36" s="51"/>
      <c r="M36" s="51"/>
      <c r="N36" s="51"/>
      <c r="P36"/>
      <c r="Q36"/>
      <c r="R36"/>
      <c r="S36"/>
      <c r="T36"/>
      <c r="U36"/>
      <c r="V36"/>
      <c r="W36"/>
      <c r="X36"/>
      <c r="Y36"/>
      <c r="Z36"/>
      <c r="AA36"/>
      <c r="AB36"/>
      <c r="AC36"/>
      <c r="AD36"/>
      <c r="AE36"/>
      <c r="AF36"/>
      <c r="AG36"/>
      <c r="AH36"/>
      <c r="AI36"/>
      <c r="AJ36"/>
      <c r="AK36"/>
      <c r="AL36"/>
      <c r="AM36"/>
      <c r="AN36"/>
      <c r="AO36"/>
      <c r="AP36"/>
    </row>
    <row r="37" spans="1:42" s="111" customFormat="1" ht="24" customHeight="1" thickBot="1" x14ac:dyDescent="0.35">
      <c r="A37" s="236" t="s">
        <v>315</v>
      </c>
      <c r="B37" s="237"/>
      <c r="C37" s="237"/>
      <c r="D37" s="237"/>
      <c r="E37" s="238"/>
      <c r="F37" s="49"/>
      <c r="G37" s="49"/>
      <c r="H37" s="49"/>
      <c r="I37" s="239" t="str">
        <f>IF(B39="Hourly", "Supervisor signature is required for hourly employees", " ")</f>
        <v>Supervisor signature is required for hourly employees</v>
      </c>
      <c r="J37" s="239"/>
      <c r="K37" s="239"/>
      <c r="L37" s="49"/>
      <c r="M37" s="49"/>
      <c r="N37" s="51"/>
      <c r="O37" s="112" t="str">
        <f>IF(ISBLANK(C35)," ",IF(LEFT(O38,3)="BCF","BCF",IF(RIGHT(C35,5)="Funds","BAR55_EF",IF(LEFT(O38,3)=LEFT(O38,3),LEFT(O38,3)&amp;"_"&amp;RIGHT(O38,5-3),"Error"))))</f>
        <v>BAR_03</v>
      </c>
      <c r="P37"/>
      <c r="Q37"/>
      <c r="R37"/>
      <c r="S37"/>
      <c r="T37"/>
      <c r="U37"/>
      <c r="V37"/>
      <c r="W37"/>
      <c r="X37"/>
      <c r="Y37"/>
      <c r="Z37"/>
      <c r="AA37"/>
      <c r="AB37"/>
      <c r="AC37"/>
      <c r="AD37"/>
      <c r="AE37"/>
      <c r="AF37"/>
      <c r="AG37"/>
      <c r="AH37"/>
      <c r="AI37"/>
      <c r="AJ37"/>
      <c r="AK37"/>
      <c r="AL37"/>
      <c r="AM37"/>
      <c r="AN37"/>
      <c r="AO37"/>
      <c r="AP37"/>
    </row>
    <row r="38" spans="1:42" s="111" customFormat="1" ht="30" customHeight="1" thickBot="1" x14ac:dyDescent="0.3">
      <c r="A38" s="137" t="s">
        <v>549</v>
      </c>
      <c r="B38" s="138" t="s">
        <v>314</v>
      </c>
      <c r="C38" s="137" t="s">
        <v>550</v>
      </c>
      <c r="D38" s="137" t="s">
        <v>899</v>
      </c>
      <c r="E38" s="137" t="s">
        <v>900</v>
      </c>
      <c r="F38" s="137" t="s">
        <v>898</v>
      </c>
      <c r="G38" s="234" t="s">
        <v>553</v>
      </c>
      <c r="H38" s="235"/>
      <c r="I38" s="240"/>
      <c r="J38" s="239"/>
      <c r="K38" s="239"/>
      <c r="L38" s="49"/>
      <c r="M38" s="49"/>
      <c r="N38" s="51"/>
      <c r="O38" s="113" t="str">
        <f>IF(C35=" "," ",IF(RIGHT(C35,5)="Funds","BAR55EF",IF(LEFT(C35,3)="BAR",LEFT(C35,5),IF(LEFT(C35,3)="BCF",LEFT(C35,3),"Error"))))</f>
        <v>BAR03</v>
      </c>
      <c r="P38"/>
      <c r="Q38"/>
      <c r="R38"/>
      <c r="S38"/>
      <c r="T38"/>
      <c r="U38"/>
      <c r="V38"/>
      <c r="W38"/>
      <c r="X38"/>
      <c r="Y38"/>
      <c r="Z38"/>
      <c r="AA38"/>
      <c r="AB38"/>
      <c r="AC38"/>
      <c r="AD38"/>
      <c r="AE38"/>
      <c r="AF38"/>
      <c r="AG38"/>
      <c r="AH38"/>
      <c r="AI38"/>
      <c r="AJ38"/>
      <c r="AK38"/>
      <c r="AL38"/>
      <c r="AM38"/>
      <c r="AN38"/>
      <c r="AO38"/>
      <c r="AP38"/>
    </row>
    <row r="39" spans="1:42" s="111" customFormat="1" ht="25.5" customHeight="1" thickBot="1" x14ac:dyDescent="0.3">
      <c r="A39" s="166">
        <v>20</v>
      </c>
      <c r="B39" s="170" t="s">
        <v>534</v>
      </c>
      <c r="C39" s="169">
        <v>20</v>
      </c>
      <c r="D39" s="102" t="s">
        <v>551</v>
      </c>
      <c r="E39" s="101" t="s">
        <v>551</v>
      </c>
      <c r="F39" s="101">
        <v>400</v>
      </c>
      <c r="G39" s="230" t="s">
        <v>551</v>
      </c>
      <c r="H39" s="231"/>
      <c r="I39" s="240"/>
      <c r="J39" s="239"/>
      <c r="K39" s="239"/>
      <c r="L39" s="49"/>
      <c r="M39" s="49"/>
      <c r="N39" s="51"/>
      <c r="P39"/>
      <c r="Q39"/>
      <c r="R39"/>
      <c r="S39"/>
      <c r="T39"/>
      <c r="U39"/>
      <c r="V39"/>
      <c r="W39"/>
      <c r="X39"/>
      <c r="Y39"/>
      <c r="Z39"/>
      <c r="AA39"/>
      <c r="AB39"/>
      <c r="AC39"/>
      <c r="AD39"/>
      <c r="AE39"/>
      <c r="AF39"/>
      <c r="AG39"/>
      <c r="AH39"/>
      <c r="AI39"/>
      <c r="AJ39"/>
      <c r="AK39"/>
      <c r="AL39"/>
      <c r="AM39"/>
      <c r="AN39"/>
      <c r="AO39"/>
      <c r="AP39"/>
    </row>
    <row r="40" spans="1:42" s="111" customFormat="1" ht="15.75" thickBot="1" x14ac:dyDescent="0.3">
      <c r="A40" s="49"/>
      <c r="B40" s="49"/>
      <c r="C40" s="49"/>
      <c r="D40" s="49"/>
      <c r="E40" s="49"/>
      <c r="F40" s="49"/>
      <c r="G40" s="49"/>
      <c r="H40" s="49"/>
      <c r="I40" s="49"/>
      <c r="J40" s="49"/>
      <c r="K40" s="49"/>
      <c r="L40" s="49"/>
      <c r="M40" s="49"/>
      <c r="N40" s="49"/>
      <c r="P40"/>
      <c r="Q40"/>
      <c r="R40"/>
      <c r="S40"/>
      <c r="T40"/>
      <c r="U40"/>
      <c r="V40"/>
      <c r="W40"/>
      <c r="X40"/>
      <c r="Y40"/>
      <c r="Z40"/>
      <c r="AA40"/>
      <c r="AB40"/>
      <c r="AC40"/>
      <c r="AD40"/>
      <c r="AE40"/>
      <c r="AF40"/>
      <c r="AG40"/>
      <c r="AH40"/>
      <c r="AI40"/>
      <c r="AJ40"/>
      <c r="AK40"/>
      <c r="AL40"/>
      <c r="AM40"/>
      <c r="AN40"/>
      <c r="AO40"/>
      <c r="AP40"/>
    </row>
    <row r="41" spans="1:42" s="111" customFormat="1" ht="39.75" customHeight="1" x14ac:dyDescent="0.25">
      <c r="A41" s="134" t="s">
        <v>927</v>
      </c>
      <c r="B41" s="135" t="s">
        <v>4</v>
      </c>
      <c r="C41" s="152" t="s">
        <v>312</v>
      </c>
      <c r="D41" s="153" t="s">
        <v>8</v>
      </c>
      <c r="E41" s="152" t="s">
        <v>308</v>
      </c>
      <c r="F41" s="152" t="s">
        <v>6</v>
      </c>
      <c r="G41" s="135" t="s">
        <v>7</v>
      </c>
      <c r="H41" s="135" t="s">
        <v>3</v>
      </c>
      <c r="I41" s="136" t="s">
        <v>327</v>
      </c>
      <c r="J41" s="193" t="str">
        <f>IFERROR(IF(O37="BCF", "BCF Project ID and Description", "Account"),"Account")</f>
        <v>Account</v>
      </c>
      <c r="K41" s="194"/>
      <c r="L41" s="49"/>
      <c r="M41" s="49"/>
      <c r="N41" s="49"/>
      <c r="P41"/>
      <c r="Q41"/>
      <c r="R41"/>
      <c r="S41"/>
      <c r="T41"/>
      <c r="U41"/>
      <c r="V41"/>
      <c r="W41"/>
      <c r="X41"/>
      <c r="Y41"/>
      <c r="Z41"/>
      <c r="AA41"/>
      <c r="AB41"/>
      <c r="AC41"/>
      <c r="AD41"/>
      <c r="AE41"/>
      <c r="AF41"/>
      <c r="AG41"/>
      <c r="AH41"/>
      <c r="AI41"/>
      <c r="AJ41"/>
      <c r="AK41"/>
      <c r="AL41"/>
      <c r="AM41"/>
      <c r="AN41"/>
      <c r="AO41"/>
      <c r="AP41"/>
    </row>
    <row r="42" spans="1:42" s="111" customFormat="1" ht="51" customHeight="1" thickBot="1" x14ac:dyDescent="0.35">
      <c r="A42" s="155" t="str">
        <f>IF(D35=" ","",IF(RIGHT(C35,5)="Funds","BAR55EF"&amp;D35,LEFT(C35,5)&amp;D35))</f>
        <v>BAR03VPSA</v>
      </c>
      <c r="B42" s="156">
        <f>IF(C35=" ", "",IF(LEFT(C35,5)="BAR04", 22, 12))</f>
        <v>12</v>
      </c>
      <c r="C42" s="157">
        <v>75046</v>
      </c>
      <c r="D42" s="157">
        <v>400058</v>
      </c>
      <c r="E42" s="157">
        <v>99999</v>
      </c>
      <c r="F42" s="157">
        <v>300</v>
      </c>
      <c r="G42" s="157">
        <f>IFERROR(VLOOKUP(LEFT(C35,5)&amp;C42&amp;F42&amp;D42&amp;E42,'Crosswalk NTL Prgrm-Project_JH'!A:S,19,FALSE),"")</f>
        <v>9999</v>
      </c>
      <c r="H42" s="157">
        <f>IFERROR(VLOOKUP(LEFT(C35,5)&amp;C42&amp;F42&amp;D42&amp;E42,'Crosswalk NTL Prgrm-Project_JH'!A:Q,17,FALSE), " ")</f>
        <v>9999</v>
      </c>
      <c r="I42" s="158" t="str">
        <f>IFERROR(VLOOKUP(LEFT(C35,5)&amp;C42&amp;F42&amp;D42&amp;E42,'Crosswalk NTL Prgrm-Project_JH'!A:W,23,FALSE), " ")</f>
        <v>Special Programs</v>
      </c>
      <c r="J42" s="195" t="str">
        <f>IFERROR(VLOOKUP(LEFT(C35,5)&amp;C42&amp;F42&amp;D42&amp;E42,'Crosswalk NTL Prgrm-Project_JH'!A:H,8,FALSE),"")</f>
        <v>ASSN--PC not applicable--99999</v>
      </c>
      <c r="K42" s="196"/>
      <c r="L42" s="49"/>
      <c r="M42" s="49"/>
      <c r="N42" s="49"/>
      <c r="P42"/>
      <c r="Q42"/>
      <c r="R42"/>
      <c r="S42"/>
      <c r="T42"/>
      <c r="U42"/>
      <c r="V42"/>
      <c r="W42"/>
      <c r="X42"/>
      <c r="Y42"/>
      <c r="Z42"/>
      <c r="AA42"/>
      <c r="AB42"/>
      <c r="AC42"/>
      <c r="AD42"/>
      <c r="AE42"/>
      <c r="AF42"/>
      <c r="AG42"/>
      <c r="AH42"/>
      <c r="AI42"/>
      <c r="AJ42"/>
      <c r="AK42"/>
      <c r="AL42"/>
      <c r="AM42"/>
      <c r="AN42"/>
      <c r="AO42"/>
      <c r="AP42"/>
    </row>
    <row r="43" spans="1:42" s="111" customFormat="1" ht="25.5" customHeight="1" x14ac:dyDescent="0.25">
      <c r="A43" s="49"/>
      <c r="B43" s="49"/>
      <c r="C43" s="49"/>
      <c r="D43" s="49"/>
      <c r="E43" s="49"/>
      <c r="F43" s="49"/>
      <c r="G43" s="49"/>
      <c r="H43" s="201" t="s">
        <v>310</v>
      </c>
      <c r="I43" s="201"/>
      <c r="J43" s="204" t="s">
        <v>311</v>
      </c>
      <c r="K43" s="204"/>
      <c r="L43" s="49"/>
      <c r="M43" s="49"/>
      <c r="N43" s="49"/>
      <c r="P43"/>
      <c r="Q43"/>
      <c r="R43"/>
      <c r="S43"/>
      <c r="T43"/>
      <c r="U43"/>
      <c r="V43"/>
      <c r="W43"/>
      <c r="X43"/>
      <c r="Y43"/>
      <c r="Z43"/>
      <c r="AA43"/>
      <c r="AB43"/>
      <c r="AC43"/>
      <c r="AD43"/>
      <c r="AE43"/>
      <c r="AF43"/>
      <c r="AG43"/>
      <c r="AH43"/>
      <c r="AI43"/>
      <c r="AJ43"/>
      <c r="AK43"/>
      <c r="AL43"/>
      <c r="AM43"/>
      <c r="AN43"/>
      <c r="AO43"/>
      <c r="AP43"/>
    </row>
    <row r="44" spans="1:42" s="111" customFormat="1" ht="51" customHeight="1" x14ac:dyDescent="0.3">
      <c r="A44" s="49"/>
      <c r="B44" s="49"/>
      <c r="C44" s="49"/>
      <c r="D44" s="49"/>
      <c r="E44" s="49"/>
      <c r="F44" s="49"/>
      <c r="G44" s="49"/>
      <c r="H44" s="205" t="str">
        <f>IFERROR(IF(ISBLANK(C35)," ",VLOOKUP(LEFT(C35,5)&amp;C42&amp;F42&amp;D42&amp;'Non Tax Levy PAF-Sample'!E42,'Crosswalk NTL Prgrm-Project_JH'!A:X,24,FALSE)),"")</f>
        <v>n/a</v>
      </c>
      <c r="I44" s="205"/>
      <c r="J44" s="205" t="str">
        <f>IFERROR(IF(ISBLANK(C35)," ",VLOOKUP(LEFT(C35,5)&amp;C42&amp;F42&amp;D42&amp;E42,'Crosswalk NTL Prgrm-Project_JH'!A:Y,25,FALSE)), " ")</f>
        <v>n/a</v>
      </c>
      <c r="K44" s="205"/>
      <c r="L44" s="49"/>
      <c r="M44" s="49"/>
      <c r="N44" s="49"/>
      <c r="P44"/>
      <c r="Q44"/>
      <c r="R44"/>
      <c r="S44"/>
      <c r="T44"/>
      <c r="U44"/>
      <c r="V44"/>
      <c r="W44"/>
      <c r="X44"/>
      <c r="Y44"/>
      <c r="Z44"/>
      <c r="AA44"/>
      <c r="AB44"/>
      <c r="AC44"/>
      <c r="AD44"/>
      <c r="AE44"/>
      <c r="AF44"/>
      <c r="AG44"/>
      <c r="AH44"/>
      <c r="AI44"/>
      <c r="AJ44"/>
      <c r="AK44"/>
      <c r="AL44"/>
      <c r="AM44"/>
      <c r="AN44"/>
      <c r="AO44"/>
      <c r="AP44"/>
    </row>
    <row r="45" spans="1:42" ht="21.75" thickBot="1" x14ac:dyDescent="0.4">
      <c r="A45" s="52" t="s">
        <v>448</v>
      </c>
      <c r="B45" s="49"/>
      <c r="C45" s="49"/>
      <c r="D45" s="49"/>
      <c r="E45" s="49"/>
      <c r="F45" s="49"/>
      <c r="G45" s="49"/>
      <c r="H45" s="49"/>
      <c r="I45" s="49"/>
      <c r="J45" s="49"/>
      <c r="K45" s="49"/>
      <c r="L45" s="49"/>
      <c r="M45" s="49"/>
    </row>
    <row r="46" spans="1:42" s="111" customFormat="1" ht="30.75" customHeight="1" thickBot="1" x14ac:dyDescent="0.3">
      <c r="A46" s="125" t="s">
        <v>305</v>
      </c>
      <c r="B46" s="125" t="s">
        <v>306</v>
      </c>
      <c r="C46" s="119" t="s">
        <v>336</v>
      </c>
      <c r="D46" s="119" t="s">
        <v>1</v>
      </c>
      <c r="E46" s="120" t="s">
        <v>888</v>
      </c>
      <c r="F46" s="120" t="s">
        <v>889</v>
      </c>
      <c r="G46" s="49"/>
      <c r="H46" s="49"/>
      <c r="I46" s="49"/>
      <c r="J46" s="49"/>
      <c r="K46" s="49"/>
      <c r="L46" s="49"/>
      <c r="M46" s="49"/>
      <c r="N46" s="49"/>
      <c r="P46"/>
      <c r="Q46"/>
      <c r="R46"/>
      <c r="S46"/>
      <c r="T46"/>
      <c r="U46"/>
      <c r="V46"/>
      <c r="W46"/>
      <c r="X46"/>
      <c r="Y46"/>
      <c r="Z46"/>
      <c r="AA46"/>
      <c r="AB46"/>
      <c r="AC46"/>
      <c r="AD46"/>
      <c r="AE46"/>
      <c r="AF46"/>
      <c r="AG46"/>
      <c r="AH46"/>
      <c r="AI46"/>
      <c r="AJ46"/>
      <c r="AK46"/>
      <c r="AL46"/>
      <c r="AM46"/>
      <c r="AN46"/>
      <c r="AO46"/>
      <c r="AP46"/>
    </row>
    <row r="47" spans="1:42" s="111" customFormat="1" ht="30.75" customHeight="1" thickBot="1" x14ac:dyDescent="0.35">
      <c r="A47" s="171"/>
      <c r="B47" s="187"/>
      <c r="C47" s="100" t="str">
        <f>IF(O20=4, C23, " ")</f>
        <v>BAR03--Association</v>
      </c>
      <c r="D47" s="73" t="str">
        <f>IFERROR(IF(C47=" "," ",IF(O20=4,D23)),"Error")</f>
        <v>VPSA</v>
      </c>
      <c r="E47" s="174" t="s">
        <v>551</v>
      </c>
      <c r="F47" s="174" t="s">
        <v>551</v>
      </c>
      <c r="G47" s="49"/>
      <c r="H47" s="49"/>
      <c r="I47" s="49"/>
      <c r="J47" s="49"/>
      <c r="K47" s="49"/>
      <c r="L47" s="49"/>
      <c r="M47" s="49"/>
      <c r="N47" s="49"/>
      <c r="P47"/>
      <c r="Q47"/>
      <c r="R47"/>
      <c r="S47"/>
      <c r="T47"/>
      <c r="U47"/>
      <c r="V47"/>
      <c r="W47"/>
      <c r="X47"/>
      <c r="Y47"/>
      <c r="Z47"/>
      <c r="AA47"/>
      <c r="AB47"/>
      <c r="AC47"/>
      <c r="AD47"/>
      <c r="AE47"/>
      <c r="AF47"/>
      <c r="AG47"/>
      <c r="AH47"/>
      <c r="AI47"/>
      <c r="AJ47"/>
      <c r="AK47"/>
      <c r="AL47"/>
      <c r="AM47"/>
      <c r="AN47"/>
      <c r="AO47"/>
      <c r="AP47"/>
    </row>
    <row r="48" spans="1:42" s="111" customFormat="1" ht="15.75" thickBot="1" x14ac:dyDescent="0.3">
      <c r="A48" s="121"/>
      <c r="B48" s="121"/>
      <c r="C48" s="121"/>
      <c r="D48" s="121"/>
      <c r="E48" s="121"/>
      <c r="F48" s="121"/>
      <c r="G48" s="121"/>
      <c r="H48" s="121"/>
      <c r="I48" s="49"/>
      <c r="J48" s="49"/>
      <c r="K48" s="49"/>
      <c r="L48" s="49"/>
      <c r="M48" s="121"/>
      <c r="N48" s="49"/>
      <c r="P48"/>
      <c r="Q48"/>
      <c r="R48"/>
      <c r="S48"/>
      <c r="T48"/>
      <c r="U48"/>
      <c r="V48"/>
      <c r="W48"/>
      <c r="X48"/>
      <c r="Y48"/>
      <c r="Z48"/>
      <c r="AA48"/>
      <c r="AB48"/>
      <c r="AC48"/>
      <c r="AD48"/>
      <c r="AE48"/>
      <c r="AF48"/>
      <c r="AG48"/>
      <c r="AH48"/>
      <c r="AI48"/>
      <c r="AJ48"/>
      <c r="AK48"/>
      <c r="AL48"/>
      <c r="AM48"/>
      <c r="AN48"/>
      <c r="AO48"/>
      <c r="AP48"/>
    </row>
    <row r="49" spans="1:42" s="111" customFormat="1" ht="24" customHeight="1" thickBot="1" x14ac:dyDescent="0.3">
      <c r="A49" s="210" t="s">
        <v>315</v>
      </c>
      <c r="B49" s="211"/>
      <c r="C49" s="211"/>
      <c r="D49" s="211"/>
      <c r="E49" s="212"/>
      <c r="F49" s="127"/>
      <c r="G49" s="127"/>
      <c r="H49" s="127"/>
      <c r="I49" s="49"/>
      <c r="J49" s="49"/>
      <c r="K49" s="49"/>
      <c r="L49" s="49"/>
      <c r="M49" s="49"/>
      <c r="N49" s="49"/>
      <c r="O49" s="112" t="str">
        <f>IF(LEFT(O50,3)="BCF","BCF",IF(RIGHT(C47,5)="Funds","BAR55_EF",IF(LEFT(O50,3)=LEFT(O50,3),LEFT(O50,3)&amp;"_"&amp;RIGHT(O50,5-3),"Error")))</f>
        <v>BAR_03</v>
      </c>
      <c r="P49"/>
      <c r="Q49"/>
      <c r="R49"/>
      <c r="S49"/>
      <c r="T49"/>
      <c r="U49"/>
      <c r="V49"/>
      <c r="W49"/>
      <c r="X49"/>
      <c r="Y49"/>
      <c r="Z49"/>
      <c r="AA49"/>
      <c r="AB49"/>
      <c r="AC49"/>
      <c r="AD49"/>
      <c r="AE49"/>
      <c r="AF49"/>
      <c r="AG49"/>
      <c r="AH49"/>
      <c r="AI49"/>
      <c r="AJ49"/>
      <c r="AK49"/>
      <c r="AL49"/>
      <c r="AM49"/>
      <c r="AN49"/>
      <c r="AO49"/>
      <c r="AP49"/>
    </row>
    <row r="50" spans="1:42" s="111" customFormat="1" ht="31.5" customHeight="1" thickBot="1" x14ac:dyDescent="0.3">
      <c r="A50" s="137" t="s">
        <v>549</v>
      </c>
      <c r="B50" s="138" t="s">
        <v>314</v>
      </c>
      <c r="C50" s="137" t="s">
        <v>550</v>
      </c>
      <c r="D50" s="137" t="s">
        <v>899</v>
      </c>
      <c r="E50" s="137" t="s">
        <v>900</v>
      </c>
      <c r="F50" s="141" t="s">
        <v>898</v>
      </c>
      <c r="G50" s="228" t="s">
        <v>553</v>
      </c>
      <c r="H50" s="229"/>
      <c r="I50" s="232" t="str">
        <f>IF(B51="Hourly", "Supervisor signature is required for hourly employees", " ")</f>
        <v xml:space="preserve"> </v>
      </c>
      <c r="J50" s="233"/>
      <c r="K50" s="233"/>
      <c r="L50" s="49"/>
      <c r="M50" s="49"/>
      <c r="N50" s="49"/>
      <c r="O50" s="113" t="str">
        <f>IF(C47=" "," ",IF(RIGHT(C47,5)="Funds","BAR55EF",IF(LEFT(C47,3)="BAR",LEFT(C47,5),IF(LEFT(C47,3)="BCF",LEFT(C47,3),"Error"))))</f>
        <v>BAR03</v>
      </c>
      <c r="P50"/>
      <c r="Q50"/>
      <c r="R50"/>
      <c r="S50"/>
      <c r="T50"/>
      <c r="U50"/>
      <c r="V50"/>
      <c r="W50"/>
      <c r="X50"/>
      <c r="Y50"/>
      <c r="Z50"/>
      <c r="AA50"/>
      <c r="AB50"/>
      <c r="AC50"/>
      <c r="AD50"/>
      <c r="AE50"/>
      <c r="AF50"/>
      <c r="AG50"/>
      <c r="AH50"/>
      <c r="AI50"/>
      <c r="AJ50"/>
      <c r="AK50"/>
      <c r="AL50"/>
      <c r="AM50"/>
      <c r="AN50"/>
      <c r="AO50"/>
      <c r="AP50"/>
    </row>
    <row r="51" spans="1:42" s="111" customFormat="1" ht="28.5" customHeight="1" thickBot="1" x14ac:dyDescent="0.3">
      <c r="A51" s="172" t="s">
        <v>551</v>
      </c>
      <c r="B51" s="169" t="s">
        <v>551</v>
      </c>
      <c r="C51" s="169" t="s">
        <v>551</v>
      </c>
      <c r="D51" s="102" t="str">
        <f>IFERROR(IF(B51="One-Time Payment",1,IF(B51="Bi-Weekly",ROUND(DATEDIF(E47,F47,"d")/14,0.1),IF(B51="Monthly",DATEDIF(E47,F47,"m"),IF(B51="Hourly"," ",IF(A51="", " "," "))))), " ")</f>
        <v xml:space="preserve"> </v>
      </c>
      <c r="E51" s="101" t="str">
        <f>IFERROR(IF(OR(B51="",F47="", E47=""), " ", IF(OR(B51="One-Time Payment", B51="Hourly"), " ",A51/D51))," ")</f>
        <v xml:space="preserve"> </v>
      </c>
      <c r="F51" s="101" t="str">
        <f>IFERROR(IF(B51="One-Time Payment",A51,IF(B51="Hourly",A51*C51," "))," ")</f>
        <v xml:space="preserve"> </v>
      </c>
      <c r="G51" s="230" t="s">
        <v>551</v>
      </c>
      <c r="H51" s="231"/>
      <c r="I51" s="232"/>
      <c r="J51" s="233"/>
      <c r="K51" s="233"/>
      <c r="L51" s="49"/>
      <c r="M51" s="49"/>
      <c r="N51" s="49"/>
      <c r="P51"/>
      <c r="Q51"/>
      <c r="R51"/>
      <c r="S51"/>
      <c r="T51"/>
      <c r="U51"/>
      <c r="V51"/>
      <c r="W51"/>
      <c r="X51"/>
      <c r="Y51"/>
      <c r="Z51"/>
      <c r="AA51"/>
      <c r="AB51"/>
      <c r="AC51"/>
      <c r="AD51"/>
      <c r="AE51"/>
      <c r="AF51"/>
      <c r="AG51"/>
      <c r="AH51"/>
      <c r="AI51"/>
      <c r="AJ51"/>
      <c r="AK51"/>
      <c r="AL51"/>
      <c r="AM51"/>
      <c r="AN51"/>
      <c r="AO51"/>
      <c r="AP51"/>
    </row>
    <row r="52" spans="1:42" s="111" customFormat="1" ht="15.75" customHeight="1" thickBot="1" x14ac:dyDescent="0.3">
      <c r="A52" s="49"/>
      <c r="B52" s="49"/>
      <c r="C52" s="49"/>
      <c r="D52" s="49"/>
      <c r="E52" s="49"/>
      <c r="F52" s="49"/>
      <c r="G52" s="49"/>
      <c r="H52" s="49"/>
      <c r="I52" s="128"/>
      <c r="J52" s="49"/>
      <c r="K52" s="49"/>
      <c r="L52" s="49"/>
      <c r="M52" s="49"/>
      <c r="N52" s="49"/>
      <c r="P52"/>
      <c r="Q52"/>
      <c r="R52"/>
      <c r="S52"/>
      <c r="T52"/>
      <c r="U52"/>
      <c r="V52"/>
      <c r="W52"/>
      <c r="X52"/>
      <c r="Y52"/>
      <c r="Z52"/>
      <c r="AA52"/>
      <c r="AB52"/>
      <c r="AC52"/>
      <c r="AD52"/>
      <c r="AE52"/>
      <c r="AF52"/>
      <c r="AG52"/>
      <c r="AH52"/>
      <c r="AI52"/>
      <c r="AJ52"/>
      <c r="AK52"/>
      <c r="AL52"/>
      <c r="AM52"/>
      <c r="AN52"/>
      <c r="AO52"/>
      <c r="AP52"/>
    </row>
    <row r="53" spans="1:42" ht="35.25" customHeight="1" x14ac:dyDescent="0.25">
      <c r="A53" s="134" t="s">
        <v>927</v>
      </c>
      <c r="B53" s="135" t="s">
        <v>4</v>
      </c>
      <c r="C53" s="185" t="s">
        <v>312</v>
      </c>
      <c r="D53" s="186" t="s">
        <v>8</v>
      </c>
      <c r="E53" s="185" t="s">
        <v>308</v>
      </c>
      <c r="F53" s="185" t="s">
        <v>6</v>
      </c>
      <c r="G53" s="135" t="s">
        <v>7</v>
      </c>
      <c r="H53" s="135" t="s">
        <v>3</v>
      </c>
      <c r="I53" s="136" t="s">
        <v>327</v>
      </c>
      <c r="J53" s="193" t="str">
        <f>IFERROR(IF(O49="BCF", "BCF Project ID and Description", "Account"),"Account")</f>
        <v>Account</v>
      </c>
      <c r="K53" s="194"/>
      <c r="L53" s="49"/>
      <c r="M53" s="49"/>
    </row>
    <row r="54" spans="1:42" s="111" customFormat="1" ht="51" customHeight="1" thickBot="1" x14ac:dyDescent="0.35">
      <c r="A54" s="155" t="str">
        <f>IF(D47=" ","",IF(RIGHT(C47,5)="Funds","BAR55EF"&amp;D47,LEFT(C47,5)&amp;D47))</f>
        <v>BAR03VPSA</v>
      </c>
      <c r="B54" s="156">
        <f>IF(C47=" ", "",IF(LEFT(C47,5)="BAR04", 22, 12))</f>
        <v>12</v>
      </c>
      <c r="C54" s="157"/>
      <c r="D54" s="157"/>
      <c r="E54" s="157"/>
      <c r="F54" s="157"/>
      <c r="G54" s="157" t="str">
        <f>IFERROR(VLOOKUP(LEFT(C47,5)&amp;C54&amp;F54&amp;D54&amp;E54,'Crosswalk NTL Prgrm-Project_JH'!A:S,19,FALSE),"")</f>
        <v/>
      </c>
      <c r="H54" s="157" t="str">
        <f>IFERROR(VLOOKUP(LEFT(C47,5)&amp;C54&amp;F54&amp;D54&amp;E54,'Crosswalk NTL Prgrm-Project_JH'!A:Q,17,FALSE), " ")</f>
        <v xml:space="preserve"> </v>
      </c>
      <c r="I54" s="158" t="str">
        <f>IFERROR(VLOOKUP(LEFT(C47,5)&amp;C54&amp;F54&amp;D54&amp;E54,'Crosswalk NTL Prgrm-Project_JH'!A:W,23,FALSE), " ")</f>
        <v xml:space="preserve"> </v>
      </c>
      <c r="J54" s="195" t="str">
        <f>IFERROR(VLOOKUP(LEFT(C47,5)&amp;C54&amp;F54&amp;D54&amp;E54,'Crosswalk NTL Prgrm-Project_JH'!A:H,8,FALSE),"")</f>
        <v/>
      </c>
      <c r="K54" s="196"/>
      <c r="L54" s="49"/>
      <c r="M54" s="49"/>
      <c r="N54" s="49"/>
      <c r="P54"/>
      <c r="Q54"/>
      <c r="R54"/>
      <c r="S54"/>
      <c r="T54"/>
      <c r="U54"/>
      <c r="V54"/>
      <c r="W54"/>
      <c r="X54"/>
      <c r="Y54"/>
      <c r="Z54"/>
      <c r="AA54"/>
      <c r="AB54"/>
      <c r="AC54"/>
      <c r="AD54"/>
      <c r="AE54"/>
      <c r="AF54"/>
      <c r="AG54"/>
      <c r="AH54"/>
      <c r="AI54"/>
      <c r="AJ54"/>
      <c r="AK54"/>
      <c r="AL54"/>
      <c r="AM54"/>
      <c r="AN54"/>
      <c r="AO54"/>
      <c r="AP54"/>
    </row>
    <row r="55" spans="1:42" ht="35.25" customHeight="1" x14ac:dyDescent="0.3">
      <c r="A55" s="68"/>
      <c r="B55" s="68"/>
      <c r="C55" s="68"/>
      <c r="D55" s="68"/>
      <c r="E55" s="68"/>
      <c r="F55" s="68"/>
      <c r="G55" s="68"/>
      <c r="H55" s="201" t="s">
        <v>310</v>
      </c>
      <c r="I55" s="201"/>
      <c r="J55" s="204" t="s">
        <v>311</v>
      </c>
      <c r="K55" s="204"/>
      <c r="L55" s="139"/>
      <c r="M55" s="140"/>
    </row>
    <row r="56" spans="1:42" s="111" customFormat="1" ht="50.25" customHeight="1" x14ac:dyDescent="0.3">
      <c r="A56" s="68"/>
      <c r="B56" s="68"/>
      <c r="C56" s="68"/>
      <c r="D56" s="68"/>
      <c r="E56" s="68"/>
      <c r="F56" s="68"/>
      <c r="G56" s="68"/>
      <c r="H56" s="205" t="str">
        <f>IFERROR(IF(ISBLANK(C47)," ",VLOOKUP(LEFT(C47,5)&amp;C54&amp;F54&amp;D54&amp;'Non Tax Levy PAF-Sample'!E54,'Crosswalk NTL Prgrm-Project_JH'!A:X,24,FALSE)),"")</f>
        <v/>
      </c>
      <c r="I56" s="205"/>
      <c r="J56" s="205" t="str">
        <f>IFERROR(IF(ISBLANK(C47)," ",VLOOKUP(LEFT(C47,5)&amp;C54&amp;F54&amp;D54&amp;E54,'Crosswalk NTL Prgrm-Project_JH'!A:Y,25,FALSE)), " ")</f>
        <v xml:space="preserve"> </v>
      </c>
      <c r="K56" s="205"/>
      <c r="L56" s="139"/>
      <c r="M56" s="140"/>
      <c r="N56" s="49"/>
      <c r="P56"/>
      <c r="Q56"/>
      <c r="R56"/>
      <c r="S56"/>
      <c r="T56"/>
      <c r="U56"/>
      <c r="V56"/>
      <c r="W56"/>
      <c r="X56"/>
      <c r="Y56"/>
      <c r="Z56"/>
      <c r="AA56"/>
      <c r="AB56"/>
      <c r="AC56"/>
      <c r="AD56"/>
      <c r="AE56"/>
      <c r="AF56"/>
      <c r="AG56"/>
      <c r="AH56"/>
      <c r="AI56"/>
      <c r="AJ56"/>
      <c r="AK56"/>
      <c r="AL56"/>
      <c r="AM56"/>
      <c r="AN56"/>
      <c r="AO56"/>
      <c r="AP56"/>
    </row>
    <row r="57" spans="1:42" ht="7.5" customHeight="1" x14ac:dyDescent="0.25">
      <c r="A57" s="49"/>
      <c r="B57" s="49"/>
      <c r="C57" s="49"/>
      <c r="D57" s="49"/>
      <c r="E57" s="49"/>
      <c r="F57" s="49"/>
      <c r="G57" s="49"/>
      <c r="H57" s="49"/>
      <c r="I57" s="49"/>
      <c r="J57" s="49"/>
      <c r="K57" s="49"/>
      <c r="L57" s="49"/>
      <c r="M57" s="49"/>
    </row>
    <row r="58" spans="1:42" ht="21.75" thickBot="1" x14ac:dyDescent="0.4">
      <c r="A58" s="52" t="s">
        <v>557</v>
      </c>
      <c r="B58" s="49"/>
      <c r="C58" s="49"/>
      <c r="D58" s="49"/>
      <c r="E58" s="49"/>
      <c r="F58" s="49"/>
      <c r="G58" s="49"/>
      <c r="H58" s="49"/>
      <c r="I58" s="49"/>
      <c r="J58" s="49"/>
      <c r="K58" s="49"/>
      <c r="L58" s="49"/>
      <c r="M58" s="49"/>
    </row>
    <row r="59" spans="1:42" ht="108.75" customHeight="1" thickBot="1" x14ac:dyDescent="0.3">
      <c r="A59" s="276" t="s">
        <v>955</v>
      </c>
      <c r="B59" s="277"/>
      <c r="C59" s="277"/>
      <c r="D59" s="277"/>
      <c r="E59" s="277"/>
      <c r="F59" s="277"/>
      <c r="G59" s="277"/>
      <c r="H59" s="277"/>
      <c r="I59" s="277"/>
      <c r="J59" s="278"/>
      <c r="K59" s="49"/>
      <c r="L59" s="49"/>
      <c r="M59" s="49"/>
    </row>
    <row r="60" spans="1:42" ht="21.75" thickBot="1" x14ac:dyDescent="0.4">
      <c r="A60" s="52" t="s">
        <v>474</v>
      </c>
      <c r="B60" s="49"/>
      <c r="C60" s="49"/>
      <c r="D60" s="49"/>
      <c r="E60" s="49"/>
      <c r="F60" s="49"/>
      <c r="G60" s="49"/>
      <c r="H60" s="49"/>
      <c r="I60" s="49"/>
      <c r="J60" s="49"/>
      <c r="K60" s="49"/>
      <c r="L60" s="49"/>
      <c r="M60" s="49"/>
    </row>
    <row r="61" spans="1:42" ht="28.5" customHeight="1" thickTop="1" thickBot="1" x14ac:dyDescent="0.35">
      <c r="A61" s="162" t="s">
        <v>912</v>
      </c>
      <c r="B61" s="163" t="s">
        <v>913</v>
      </c>
      <c r="C61" s="163" t="s">
        <v>914</v>
      </c>
      <c r="D61" s="164">
        <v>44226</v>
      </c>
      <c r="E61" s="49"/>
      <c r="F61" s="49"/>
      <c r="G61" s="49"/>
      <c r="H61" s="49"/>
      <c r="I61" s="49"/>
      <c r="J61" s="49"/>
      <c r="K61" s="49"/>
      <c r="L61" s="49"/>
      <c r="M61" s="49"/>
    </row>
    <row r="62" spans="1:42" ht="18" thickTop="1" x14ac:dyDescent="0.3">
      <c r="A62" s="64" t="s">
        <v>556</v>
      </c>
      <c r="B62" s="64" t="s">
        <v>476</v>
      </c>
      <c r="C62" s="64" t="s">
        <v>481</v>
      </c>
      <c r="D62" s="82" t="s">
        <v>890</v>
      </c>
      <c r="E62" s="49"/>
      <c r="F62" s="49"/>
      <c r="G62" s="49"/>
      <c r="H62" s="49"/>
      <c r="I62" s="49"/>
      <c r="J62" s="49"/>
      <c r="K62" s="49"/>
      <c r="L62" s="49"/>
      <c r="M62" s="49"/>
    </row>
    <row r="63" spans="1:42" ht="18" thickBot="1" x14ac:dyDescent="0.35">
      <c r="A63" s="64"/>
      <c r="B63" s="64"/>
      <c r="C63" s="64"/>
      <c r="D63" s="64"/>
      <c r="E63" s="49"/>
      <c r="F63" s="49"/>
      <c r="G63" s="49"/>
      <c r="H63" s="49"/>
      <c r="I63" s="49"/>
      <c r="J63" s="49"/>
      <c r="K63" s="49"/>
      <c r="L63" s="49"/>
      <c r="M63" s="49"/>
    </row>
    <row r="64" spans="1:42" ht="27.75" customHeight="1" thickTop="1" thickBot="1" x14ac:dyDescent="0.35">
      <c r="A64" s="162" t="s">
        <v>551</v>
      </c>
      <c r="B64" s="163" t="s">
        <v>551</v>
      </c>
      <c r="C64" s="163" t="s">
        <v>551</v>
      </c>
      <c r="D64" s="164"/>
      <c r="E64" s="49"/>
      <c r="F64" s="49"/>
      <c r="G64" s="49"/>
      <c r="H64" s="49"/>
      <c r="I64" s="49"/>
      <c r="J64" s="49"/>
      <c r="K64" s="49"/>
      <c r="L64" s="49"/>
      <c r="M64" s="49"/>
    </row>
    <row r="65" spans="1:13" ht="18" thickTop="1" x14ac:dyDescent="0.3">
      <c r="A65" s="64" t="s">
        <v>479</v>
      </c>
      <c r="B65" s="64" t="s">
        <v>476</v>
      </c>
      <c r="C65" s="64" t="s">
        <v>481</v>
      </c>
      <c r="D65" s="82" t="s">
        <v>890</v>
      </c>
      <c r="E65" s="49"/>
      <c r="F65" s="49"/>
      <c r="G65" s="49"/>
      <c r="H65" s="49"/>
      <c r="I65" s="49"/>
      <c r="J65" s="49"/>
      <c r="K65" s="49"/>
      <c r="L65" s="49"/>
      <c r="M65" s="49"/>
    </row>
    <row r="66" spans="1:13" ht="18" thickBot="1" x14ac:dyDescent="0.35">
      <c r="A66" s="64"/>
      <c r="B66" s="64"/>
      <c r="C66" s="64"/>
      <c r="D66" s="64"/>
      <c r="E66" s="49"/>
      <c r="F66" s="49"/>
      <c r="G66" s="49"/>
      <c r="H66" s="49"/>
      <c r="I66" s="49"/>
      <c r="J66" s="49"/>
      <c r="K66" s="49"/>
      <c r="L66" s="49"/>
      <c r="M66" s="49"/>
    </row>
    <row r="67" spans="1:13" ht="32.25" customHeight="1" thickTop="1" thickBot="1" x14ac:dyDescent="0.35">
      <c r="A67" s="162" t="s">
        <v>551</v>
      </c>
      <c r="B67" s="165" t="s">
        <v>551</v>
      </c>
      <c r="C67" s="163" t="s">
        <v>551</v>
      </c>
      <c r="D67" s="164"/>
      <c r="E67" s="49"/>
      <c r="F67" s="49"/>
      <c r="G67" s="49"/>
      <c r="H67" s="49"/>
      <c r="I67" s="49"/>
      <c r="J67" s="49"/>
      <c r="K67" s="49"/>
      <c r="L67" s="49"/>
      <c r="M67" s="49"/>
    </row>
    <row r="68" spans="1:13" ht="18" thickTop="1" x14ac:dyDescent="0.3">
      <c r="A68" s="64" t="s">
        <v>479</v>
      </c>
      <c r="B68" s="64" t="s">
        <v>476</v>
      </c>
      <c r="C68" s="64" t="s">
        <v>481</v>
      </c>
      <c r="D68" s="82" t="s">
        <v>478</v>
      </c>
      <c r="E68" s="49"/>
      <c r="F68" s="49"/>
      <c r="G68" s="49"/>
      <c r="H68" s="49"/>
      <c r="I68" s="49"/>
      <c r="J68" s="49"/>
      <c r="K68" s="49"/>
      <c r="L68" s="49"/>
      <c r="M68" s="49"/>
    </row>
    <row r="69" spans="1:13" ht="21.75" thickBot="1" x14ac:dyDescent="0.4">
      <c r="A69" s="52"/>
      <c r="B69" s="49"/>
      <c r="C69" s="49"/>
      <c r="D69" s="49"/>
      <c r="E69" s="49"/>
      <c r="F69" s="49"/>
      <c r="G69" s="49"/>
      <c r="H69" s="49"/>
      <c r="I69" s="49"/>
      <c r="J69" s="49"/>
      <c r="K69" s="49"/>
      <c r="L69" s="49"/>
      <c r="M69" s="49"/>
    </row>
    <row r="70" spans="1:13" ht="28.5" customHeight="1" thickTop="1" thickBot="1" x14ac:dyDescent="0.35">
      <c r="A70" s="95" t="str">
        <f>IF(OR(C23="", O20=1), " ",IF(OR(C23="BAR02--Auxiliary",C23="BAR04--Early Learning Cntr",C23="BCF -- Baruch College Fund"),VLOOKUP(C23,'Business Unit Dropdown List'!B:M,11,FALSE)," "))</f>
        <v xml:space="preserve"> </v>
      </c>
      <c r="B70" s="163" t="s">
        <v>551</v>
      </c>
      <c r="C70" s="163" t="s">
        <v>551</v>
      </c>
      <c r="D70" s="164"/>
      <c r="E70" s="49"/>
      <c r="F70" s="49"/>
      <c r="G70" s="49"/>
      <c r="H70" s="49"/>
      <c r="I70" s="49"/>
      <c r="J70" s="49"/>
      <c r="K70" s="49"/>
      <c r="L70" s="49"/>
      <c r="M70" s="49"/>
    </row>
    <row r="71" spans="1:13" ht="18" thickTop="1" x14ac:dyDescent="0.3">
      <c r="A71" s="64" t="s">
        <v>475</v>
      </c>
      <c r="B71" s="64" t="s">
        <v>476</v>
      </c>
      <c r="C71" s="64" t="s">
        <v>477</v>
      </c>
      <c r="D71" s="82" t="s">
        <v>478</v>
      </c>
      <c r="E71" s="49"/>
      <c r="F71" s="49"/>
      <c r="G71" s="49"/>
      <c r="H71" s="49"/>
      <c r="I71" s="49"/>
      <c r="J71" s="49"/>
      <c r="K71" s="49"/>
      <c r="L71" s="49"/>
      <c r="M71" s="49"/>
    </row>
    <row r="72" spans="1:13" ht="15.75" thickBot="1" x14ac:dyDescent="0.3">
      <c r="A72" s="49"/>
      <c r="B72" s="49"/>
      <c r="C72" s="49"/>
      <c r="D72" s="49"/>
      <c r="E72" s="49"/>
      <c r="F72" s="49"/>
      <c r="G72" s="49"/>
      <c r="H72" s="49"/>
      <c r="I72" s="49"/>
      <c r="J72" s="49"/>
      <c r="K72" s="49"/>
      <c r="L72" s="49"/>
      <c r="M72" s="49"/>
    </row>
    <row r="73" spans="1:13" ht="28.5" customHeight="1" thickTop="1" thickBot="1" x14ac:dyDescent="0.35">
      <c r="A73" s="85" t="str">
        <f>IF(OR(C23="", O20=1), " ",IF(OR(C23="BAR02--Auxiliary",C23="BAR04--Early Learning Cntr",C23="BCF -- Baruch College Fund"),VLOOKUP(C23,'Business Unit Dropdown List'!B:M,12,FALSE)," "))</f>
        <v xml:space="preserve"> </v>
      </c>
      <c r="B73" s="165" t="s">
        <v>551</v>
      </c>
      <c r="C73" s="165" t="s">
        <v>551</v>
      </c>
      <c r="D73" s="164"/>
      <c r="E73" s="49"/>
      <c r="F73" s="49"/>
      <c r="G73" s="49"/>
      <c r="H73" s="49"/>
      <c r="I73" s="49"/>
      <c r="J73" s="49"/>
      <c r="K73" s="49"/>
      <c r="L73" s="49"/>
      <c r="M73" s="49"/>
    </row>
    <row r="74" spans="1:13" ht="18" thickTop="1" x14ac:dyDescent="0.3">
      <c r="A74" s="64" t="s">
        <v>479</v>
      </c>
      <c r="B74" s="64" t="s">
        <v>480</v>
      </c>
      <c r="C74" s="64" t="s">
        <v>481</v>
      </c>
      <c r="D74" s="82" t="s">
        <v>890</v>
      </c>
      <c r="E74" s="49"/>
      <c r="F74" s="49"/>
      <c r="G74" s="49"/>
      <c r="H74" s="49"/>
      <c r="I74" s="49"/>
      <c r="J74" s="49"/>
      <c r="K74" s="49"/>
      <c r="L74" s="49"/>
      <c r="M74" s="49"/>
    </row>
    <row r="75" spans="1:13" ht="15.75" thickBot="1" x14ac:dyDescent="0.3">
      <c r="A75" s="49"/>
      <c r="B75" s="49"/>
      <c r="C75" s="49"/>
      <c r="D75" s="49"/>
      <c r="E75" s="49"/>
      <c r="F75" s="49"/>
      <c r="G75" s="49"/>
      <c r="H75" s="49"/>
      <c r="I75" s="49"/>
      <c r="J75" s="49"/>
      <c r="K75" s="49"/>
      <c r="L75" s="49"/>
      <c r="M75" s="49"/>
    </row>
    <row r="76" spans="1:13" ht="28.5" customHeight="1" thickBot="1" x14ac:dyDescent="0.35">
      <c r="A76" s="222" t="s">
        <v>850</v>
      </c>
      <c r="B76" s="223"/>
      <c r="C76" s="223"/>
      <c r="D76" s="223"/>
      <c r="E76" s="224"/>
      <c r="F76" s="79"/>
      <c r="G76" s="79"/>
      <c r="H76" s="49"/>
      <c r="I76" s="49"/>
      <c r="J76" s="49"/>
      <c r="K76" s="49"/>
      <c r="L76" s="49"/>
      <c r="M76" s="49"/>
    </row>
    <row r="77" spans="1:13" ht="22.5" customHeight="1" thickBot="1" x14ac:dyDescent="0.3">
      <c r="A77" s="219" t="s">
        <v>851</v>
      </c>
      <c r="B77" s="220"/>
      <c r="C77" s="220"/>
      <c r="D77" s="220"/>
      <c r="E77" s="221"/>
      <c r="F77" s="78"/>
      <c r="G77" s="78"/>
      <c r="H77" s="49"/>
      <c r="I77" s="49"/>
      <c r="J77" s="49"/>
      <c r="K77" s="49"/>
      <c r="L77" s="49"/>
      <c r="M77" s="49"/>
    </row>
    <row r="78" spans="1:13" ht="27.75" customHeight="1" thickBot="1" x14ac:dyDescent="0.35">
      <c r="A78" s="80" t="s">
        <v>852</v>
      </c>
      <c r="B78" s="285"/>
      <c r="C78" s="286"/>
      <c r="D78" s="213" t="s">
        <v>891</v>
      </c>
      <c r="E78" s="287"/>
      <c r="F78" s="49"/>
      <c r="G78" s="49"/>
      <c r="H78" s="49"/>
      <c r="I78" s="49"/>
      <c r="J78" s="49"/>
      <c r="K78" s="49"/>
      <c r="L78" s="49"/>
      <c r="M78" s="49"/>
    </row>
    <row r="79" spans="1:13" ht="27.75" customHeight="1" thickBot="1" x14ac:dyDescent="0.35">
      <c r="A79" s="81" t="s">
        <v>481</v>
      </c>
      <c r="B79" s="279"/>
      <c r="C79" s="280"/>
      <c r="D79" s="214"/>
      <c r="E79" s="281"/>
      <c r="F79" s="49"/>
      <c r="G79" s="49"/>
      <c r="H79" s="49"/>
      <c r="I79" s="49"/>
      <c r="J79" s="49"/>
      <c r="K79" s="49"/>
      <c r="L79" s="49"/>
      <c r="M79" s="49"/>
    </row>
    <row r="80" spans="1:13" ht="27.75" customHeight="1" thickBot="1" x14ac:dyDescent="0.35">
      <c r="A80" s="81" t="s">
        <v>476</v>
      </c>
      <c r="B80" s="279"/>
      <c r="C80" s="280"/>
      <c r="D80" s="214" t="s">
        <v>892</v>
      </c>
      <c r="E80" s="281"/>
      <c r="F80" s="49"/>
      <c r="G80" s="49"/>
      <c r="H80" s="49"/>
      <c r="I80" s="49"/>
      <c r="J80" s="49"/>
      <c r="K80" s="49"/>
      <c r="L80" s="49"/>
      <c r="M80" s="49"/>
    </row>
    <row r="81" spans="1:13" ht="27.75" customHeight="1" thickBot="1" x14ac:dyDescent="0.35">
      <c r="A81" s="81" t="s">
        <v>478</v>
      </c>
      <c r="B81" s="283"/>
      <c r="C81" s="284"/>
      <c r="D81" s="215"/>
      <c r="E81" s="282"/>
      <c r="F81" s="49"/>
      <c r="G81" s="49"/>
      <c r="H81" s="49"/>
      <c r="I81" s="49"/>
      <c r="J81" s="49"/>
      <c r="K81" s="49"/>
      <c r="L81" s="49"/>
      <c r="M81" s="49"/>
    </row>
    <row r="82" spans="1:13" x14ac:dyDescent="0.25">
      <c r="A82" s="49"/>
      <c r="B82" s="49"/>
      <c r="C82" s="49"/>
      <c r="D82" s="49"/>
      <c r="E82" s="49"/>
      <c r="F82" s="49"/>
      <c r="G82" s="49"/>
      <c r="H82" s="49"/>
      <c r="I82" s="49"/>
      <c r="J82" s="49"/>
      <c r="K82" s="49"/>
      <c r="L82" s="49"/>
      <c r="M82" s="49"/>
    </row>
    <row r="83" spans="1:13" x14ac:dyDescent="0.25">
      <c r="A83" s="49"/>
      <c r="B83" s="49"/>
      <c r="C83" s="49"/>
      <c r="D83" s="49"/>
      <c r="E83" s="49"/>
      <c r="F83" s="49"/>
      <c r="G83" s="49"/>
      <c r="H83" s="49"/>
      <c r="I83" s="49"/>
      <c r="J83" s="49"/>
      <c r="K83" s="49"/>
      <c r="L83" s="49"/>
    </row>
  </sheetData>
  <sheetProtection algorithmName="SHA-512" hashValue="/wxPAKmPEOvbc3xbCuppx9R2O32YBZfIbUv3BYNadryIWhGCDn5oiSzWZbZuHcFKeVLkyUVelDX0nwnT6Z0a5A==" saltValue="RTrZkaCwhrEA7nYYQY/EMQ==" spinCount="100000" sheet="1" objects="1" scenarios="1" selectLockedCells="1" selectUnlockedCells="1"/>
  <dataConsolidate/>
  <mergeCells count="49">
    <mergeCell ref="B80:C80"/>
    <mergeCell ref="D80:D81"/>
    <mergeCell ref="E80:E81"/>
    <mergeCell ref="B81:C81"/>
    <mergeCell ref="H55:I55"/>
    <mergeCell ref="A77:E77"/>
    <mergeCell ref="B78:C78"/>
    <mergeCell ref="D78:D79"/>
    <mergeCell ref="E78:E79"/>
    <mergeCell ref="B79:C79"/>
    <mergeCell ref="J55:K55"/>
    <mergeCell ref="H56:I56"/>
    <mergeCell ref="J56:K56"/>
    <mergeCell ref="A59:J59"/>
    <mergeCell ref="A76:E76"/>
    <mergeCell ref="A49:E49"/>
    <mergeCell ref="G50:H50"/>
    <mergeCell ref="I50:K51"/>
    <mergeCell ref="G51:H51"/>
    <mergeCell ref="J53:K53"/>
    <mergeCell ref="J54:K54"/>
    <mergeCell ref="J41:K41"/>
    <mergeCell ref="J42:K42"/>
    <mergeCell ref="H43:I43"/>
    <mergeCell ref="J43:K43"/>
    <mergeCell ref="H44:I44"/>
    <mergeCell ref="J44:K44"/>
    <mergeCell ref="A37:E37"/>
    <mergeCell ref="I37:K39"/>
    <mergeCell ref="G38:H38"/>
    <mergeCell ref="G39:H39"/>
    <mergeCell ref="E19:G20"/>
    <mergeCell ref="A25:E25"/>
    <mergeCell ref="I25:K27"/>
    <mergeCell ref="G26:H26"/>
    <mergeCell ref="G27:H27"/>
    <mergeCell ref="J29:K29"/>
    <mergeCell ref="J30:K30"/>
    <mergeCell ref="H31:I31"/>
    <mergeCell ref="J31:K31"/>
    <mergeCell ref="H32:I32"/>
    <mergeCell ref="J32:K32"/>
    <mergeCell ref="C17:E17"/>
    <mergeCell ref="F17:G17"/>
    <mergeCell ref="C5:D5"/>
    <mergeCell ref="A11:B11"/>
    <mergeCell ref="C11:D11"/>
    <mergeCell ref="E11:F11"/>
    <mergeCell ref="D15:E15"/>
  </mergeCells>
  <dataValidations count="14">
    <dataValidation type="list" allowBlank="1" showInputMessage="1" showErrorMessage="1" sqref="F30 F42 F54" xr:uid="{00000000-0002-0000-0100-000000000000}">
      <formula1>list_level5</formula1>
    </dataValidation>
    <dataValidation type="list" allowBlank="1" showInputMessage="1" showErrorMessage="1" sqref="E30 E42 E54" xr:uid="{00000000-0002-0000-0100-000001000000}">
      <formula1>list_level4</formula1>
    </dataValidation>
    <dataValidation type="list" allowBlank="1" showInputMessage="1" showErrorMessage="1" sqref="D30 D42 D54" xr:uid="{00000000-0002-0000-0100-000002000000}">
      <formula1>list_level3</formula1>
    </dataValidation>
    <dataValidation type="list" allowBlank="1" showInputMessage="1" showErrorMessage="1" sqref="C30 C42 C54" xr:uid="{00000000-0002-0000-0100-000003000000}">
      <formula1>list_level2</formula1>
    </dataValidation>
    <dataValidation type="list" showInputMessage="1" showErrorMessage="1" sqref="D23" xr:uid="{00000000-0002-0000-0100-000004000000}">
      <formula1>IF(OR(LEFT($O$26, 3)="BAR", LEFT($O$26, 3)="BCF"),INDIRECT(SUBSTITUTE($O$25, " ", "_")))</formula1>
    </dataValidation>
    <dataValidation type="list" allowBlank="1" showInputMessage="1" showErrorMessage="1" errorTitle="Supersivor Signature Needed" error="Supervisor signature is required for hourly employees" sqref="B27" xr:uid="{00000000-0002-0000-0100-000005000000}">
      <formula1>PaymentInterval</formula1>
    </dataValidation>
    <dataValidation type="custom" allowBlank="1" showInputMessage="1" showErrorMessage="1" error="Please enter only 8 numbers." sqref="G8" xr:uid="{00000000-0002-0000-0100-000006000000}">
      <formula1>AND(ISNUMBER(--G8),LEN(G8)=8)</formula1>
    </dataValidation>
    <dataValidation type="whole" allowBlank="1" showInputMessage="1" showErrorMessage="1" sqref="E8" xr:uid="{00000000-0002-0000-0100-000007000000}">
      <formula1>0</formula1>
      <formula2>99999</formula2>
    </dataValidation>
    <dataValidation type="textLength" operator="equal" allowBlank="1" showInputMessage="1" showErrorMessage="1" sqref="E5" xr:uid="{00000000-0002-0000-0100-000008000000}">
      <formula1>1</formula1>
    </dataValidation>
    <dataValidation type="whole" allowBlank="1" showInputMessage="1" showErrorMessage="1" sqref="G5" xr:uid="{00000000-0002-0000-0100-000009000000}">
      <formula1>0</formula1>
      <formula2>9999</formula2>
    </dataValidation>
    <dataValidation type="list" allowBlank="1" showInputMessage="1" showErrorMessage="1" sqref="B39 B51" xr:uid="{00000000-0002-0000-0100-00000A000000}">
      <formula1>PaymentInterval</formula1>
    </dataValidation>
    <dataValidation type="list" showInputMessage="1" showErrorMessage="1" sqref="C23" xr:uid="{00000000-0002-0000-0100-00000B000000}">
      <formula1>BusinessUnit</formula1>
    </dataValidation>
    <dataValidation type="list" showInputMessage="1" showErrorMessage="1" sqref="A35 A47 A23" xr:uid="{00000000-0002-0000-0100-00000C000000}">
      <formula1>Action</formula1>
    </dataValidation>
    <dataValidation type="list" showInputMessage="1" showErrorMessage="1" sqref="B35 B47 B23" xr:uid="{00000000-0002-0000-0100-00000D000000}">
      <formula1>Assignment</formula1>
    </dataValidation>
  </dataValidations>
  <hyperlinks>
    <hyperlink ref="A11" r:id="rId1" xr:uid="{00000000-0004-0000-0100-000000000000}"/>
  </hyperlinks>
  <pageMargins left="0.25" right="0" top="0" bottom="0" header="0" footer="0"/>
  <pageSetup paperSize="5" scale="47"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5604" r:id="rId5" name="Drop Down 4">
              <controlPr defaultSize="0" autoLine="0" autoPict="0">
                <anchor moveWithCells="1">
                  <from>
                    <xdr:col>2</xdr:col>
                    <xdr:colOff>1800225</xdr:colOff>
                    <xdr:row>18</xdr:row>
                    <xdr:rowOff>38100</xdr:rowOff>
                  </from>
                  <to>
                    <xdr:col>3</xdr:col>
                    <xdr:colOff>1276350</xdr:colOff>
                    <xdr:row>19</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100-00000E000000}">
          <x14:formula1>
            <xm:f>'Business Unit Dropdown List'!$AF$2:$AF$8</xm:f>
          </x14:formula1>
          <xm:sqref>C17</xm:sqref>
        </x14:dataValidation>
        <x14:dataValidation type="list" allowBlank="1" showInputMessage="1" showErrorMessage="1" xr:uid="{00000000-0002-0000-0100-00000F000000}">
          <x14:formula1>
            <xm:f>'Business Unit Dropdown List'!$AD$2:$AD$1981</xm:f>
          </x14:formula1>
          <xm:sqref>D61 B81:C81 E78:E81 D73 D70 D67 D64</xm:sqref>
        </x14:dataValidation>
        <x14:dataValidation type="list" allowBlank="1" showInputMessage="1" showErrorMessage="1" xr:uid="{00000000-0002-0000-0100-000010000000}">
          <x14:formula1>
            <xm:f>'Business Unit Dropdown List'!$AC$2:$AC$1981</xm:f>
          </x14:formula1>
          <xm:sqref>E47:F47 E35:F35 E23:F23</xm:sqref>
        </x14:dataValidation>
        <x14:dataValidation type="list" allowBlank="1" showInputMessage="1" showErrorMessage="1" xr:uid="{00000000-0002-0000-0100-000011000000}">
          <x14:formula1>
            <xm:f>'Business Unit Dropdown List'!$H$2:$H$51</xm:f>
          </x14:formula1>
          <xm:sqref>D8</xm:sqref>
        </x14:dataValidation>
        <x14:dataValidation type="list" allowBlank="1" showInputMessage="1" showErrorMessage="1" xr:uid="{00000000-0002-0000-0100-000012000000}">
          <x14:formula1>
            <xm:f>'Business Unit Dropdown List'!$Z$2:$Z$4</xm:f>
          </x14:formula1>
          <xm:sqref>E16</xm:sqref>
        </x14:dataValidation>
        <x14:dataValidation type="list" allowBlank="1" showInputMessage="1" showErrorMessage="1" xr:uid="{00000000-0002-0000-0100-000013000000}">
          <x14:formula1>
            <xm:f>'Business Unit Dropdown List'!$Y$1:$Y$9</xm:f>
          </x14:formula1>
          <xm:sqref>D15:E15</xm:sqref>
        </x14:dataValidation>
        <x14:dataValidation type="list" allowBlank="1" showInputMessage="1" showErrorMessage="1" xr:uid="{00000000-0002-0000-0100-000014000000}">
          <x14:formula1>
            <xm:f>'Business Unit Dropdown List'!$X$2:$X$5</xm:f>
          </x14:formula1>
          <xm:sqref>C15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0">
    <tabColor rgb="FFFFFF00"/>
    <pageSetUpPr fitToPage="1"/>
  </sheetPr>
  <dimension ref="A1:AP83"/>
  <sheetViews>
    <sheetView tabSelected="1" topLeftCell="A6" workbookViewId="0">
      <selection activeCell="I9" sqref="I9"/>
    </sheetView>
  </sheetViews>
  <sheetFormatPr defaultColWidth="8.85546875" defaultRowHeight="15" x14ac:dyDescent="0.25"/>
  <cols>
    <col min="1" max="1" width="38.42578125" customWidth="1"/>
    <col min="2" max="2" width="26.85546875" customWidth="1"/>
    <col min="3" max="3" width="31" customWidth="1"/>
    <col min="4" max="4" width="19.5703125" customWidth="1"/>
    <col min="5" max="5" width="18.140625" customWidth="1"/>
    <col min="6" max="6" width="16.7109375" customWidth="1"/>
    <col min="7" max="7" width="17.85546875" customWidth="1"/>
    <col min="8" max="8" width="13.140625" customWidth="1"/>
    <col min="9" max="9" width="27.5703125" customWidth="1"/>
    <col min="10" max="10" width="11.5703125" customWidth="1"/>
    <col min="11" max="11" width="21" customWidth="1"/>
    <col min="12" max="12" width="15.140625" customWidth="1"/>
    <col min="13" max="13" width="21" customWidth="1"/>
    <col min="14" max="14" width="19" style="49" customWidth="1"/>
    <col min="15" max="15" width="17.85546875" hidden="1" customWidth="1"/>
    <col min="17" max="18" width="8.85546875" customWidth="1"/>
  </cols>
  <sheetData>
    <row r="1" spans="1:14" s="46" customFormat="1" ht="26.25" x14ac:dyDescent="0.4">
      <c r="A1" s="48"/>
      <c r="B1" s="48"/>
      <c r="C1" s="66" t="str">
        <f>IFERROR(IF(O26=" ","Non-Tax Levy",VLOOKUP(O26,'Business Unit Dropdown List'!O:Q,3,FALSE)), " ")</f>
        <v>Non-Tax Levy</v>
      </c>
      <c r="D1" s="48"/>
      <c r="E1" s="48"/>
      <c r="F1" s="48"/>
      <c r="G1" s="48"/>
      <c r="H1" s="48"/>
      <c r="I1" s="48"/>
      <c r="J1" s="48"/>
      <c r="K1" s="48"/>
      <c r="L1" s="48"/>
      <c r="M1" s="48"/>
      <c r="N1" s="48"/>
    </row>
    <row r="2" spans="1:14" s="46" customFormat="1" ht="26.25" x14ac:dyDescent="0.4">
      <c r="A2" s="48"/>
      <c r="B2" s="48"/>
      <c r="C2" s="67" t="s">
        <v>496</v>
      </c>
      <c r="D2" s="48"/>
      <c r="E2" s="48"/>
      <c r="F2" s="48"/>
      <c r="G2" s="48"/>
      <c r="H2" s="48"/>
      <c r="I2" s="48"/>
      <c r="J2" s="48"/>
      <c r="K2" s="48"/>
      <c r="L2" s="48"/>
      <c r="M2" s="48"/>
      <c r="N2" s="48"/>
    </row>
    <row r="3" spans="1:14" ht="21" x14ac:dyDescent="0.35">
      <c r="A3" s="52" t="s">
        <v>432</v>
      </c>
      <c r="B3" s="49"/>
      <c r="C3" s="49"/>
      <c r="D3" s="49"/>
      <c r="E3" s="49"/>
      <c r="F3" s="49"/>
      <c r="G3" s="49"/>
      <c r="H3" s="49"/>
      <c r="I3" s="49"/>
      <c r="J3" s="49"/>
      <c r="K3" s="49"/>
      <c r="L3" s="49"/>
      <c r="M3" s="49"/>
    </row>
    <row r="4" spans="1:14" ht="10.5" customHeight="1" thickBot="1" x14ac:dyDescent="0.3">
      <c r="A4" s="49"/>
      <c r="B4" s="49"/>
      <c r="C4" s="49"/>
      <c r="D4" s="49"/>
      <c r="E4" s="49"/>
      <c r="F4" s="49"/>
      <c r="G4" s="49"/>
      <c r="H4" s="49"/>
      <c r="I4" s="49"/>
      <c r="J4" s="49"/>
      <c r="K4" s="49"/>
      <c r="L4" s="49"/>
      <c r="M4" s="49"/>
    </row>
    <row r="5" spans="1:14" ht="36" customHeight="1" thickBot="1" x14ac:dyDescent="0.35">
      <c r="A5" s="143"/>
      <c r="B5" s="49"/>
      <c r="C5" s="246"/>
      <c r="D5" s="247"/>
      <c r="E5" s="143"/>
      <c r="F5" s="49"/>
      <c r="G5" s="144"/>
      <c r="H5" s="49"/>
      <c r="I5" s="49"/>
      <c r="J5" s="49"/>
      <c r="K5" s="49"/>
      <c r="L5" s="49"/>
      <c r="M5" s="49"/>
    </row>
    <row r="6" spans="1:14" ht="19.5" customHeight="1" x14ac:dyDescent="0.25">
      <c r="A6" s="142" t="s">
        <v>433</v>
      </c>
      <c r="B6" s="49"/>
      <c r="C6" s="142" t="s">
        <v>434</v>
      </c>
      <c r="D6" s="49"/>
      <c r="E6" s="51" t="s">
        <v>435</v>
      </c>
      <c r="F6" s="49"/>
      <c r="G6" s="51" t="s">
        <v>436</v>
      </c>
      <c r="H6" s="49"/>
      <c r="I6" s="49"/>
      <c r="J6" s="49"/>
      <c r="K6" s="49"/>
      <c r="L6" s="49"/>
      <c r="M6" s="49"/>
    </row>
    <row r="7" spans="1:14" ht="15.75" thickBot="1" x14ac:dyDescent="0.3">
      <c r="A7" s="49"/>
      <c r="B7" s="49"/>
      <c r="C7" s="49"/>
      <c r="D7" s="49"/>
      <c r="E7" s="49"/>
      <c r="F7" s="49"/>
      <c r="G7" s="49"/>
      <c r="H7" s="49"/>
      <c r="I7" s="49"/>
      <c r="J7" s="49"/>
      <c r="K7" s="49"/>
      <c r="L7" s="49"/>
      <c r="M7" s="49"/>
    </row>
    <row r="8" spans="1:14" ht="35.25" customHeight="1" thickBot="1" x14ac:dyDescent="0.35">
      <c r="A8" s="143"/>
      <c r="B8" s="146"/>
      <c r="C8" s="143"/>
      <c r="D8" s="143"/>
      <c r="E8" s="147"/>
      <c r="F8" s="49"/>
      <c r="G8" s="145"/>
      <c r="H8" s="49"/>
      <c r="I8" s="49"/>
      <c r="J8" s="49"/>
      <c r="K8" s="49"/>
      <c r="L8" s="49"/>
      <c r="M8" s="49"/>
    </row>
    <row r="9" spans="1:14" ht="25.5" customHeight="1" x14ac:dyDescent="0.25">
      <c r="A9" s="51" t="s">
        <v>437</v>
      </c>
      <c r="B9" s="51" t="s">
        <v>438</v>
      </c>
      <c r="C9" s="51" t="s">
        <v>439</v>
      </c>
      <c r="D9" s="51" t="s">
        <v>440</v>
      </c>
      <c r="E9" s="51" t="s">
        <v>441</v>
      </c>
      <c r="F9" s="49"/>
      <c r="G9" s="51" t="s">
        <v>886</v>
      </c>
      <c r="H9" s="49"/>
      <c r="I9" s="49"/>
      <c r="J9" s="49"/>
      <c r="K9" s="49"/>
      <c r="L9" s="49"/>
      <c r="M9" s="49"/>
    </row>
    <row r="10" spans="1:14" ht="16.5" thickBot="1" x14ac:dyDescent="0.3">
      <c r="A10" s="49"/>
      <c r="B10" s="49"/>
      <c r="C10" s="49"/>
      <c r="D10" s="51"/>
      <c r="E10" s="49"/>
      <c r="F10" s="49"/>
      <c r="G10" s="51"/>
      <c r="H10" s="49"/>
      <c r="I10" s="49"/>
      <c r="J10" s="49"/>
      <c r="K10" s="49"/>
      <c r="L10" s="49"/>
      <c r="M10" s="49"/>
    </row>
    <row r="11" spans="1:14" ht="36.75" customHeight="1" thickBot="1" x14ac:dyDescent="0.35">
      <c r="A11" s="208"/>
      <c r="B11" s="209"/>
      <c r="C11" s="248"/>
      <c r="D11" s="249"/>
      <c r="E11" s="248"/>
      <c r="F11" s="249"/>
      <c r="G11" s="50"/>
      <c r="H11" s="49"/>
      <c r="I11" s="49"/>
      <c r="J11" s="49"/>
      <c r="K11" s="49"/>
      <c r="L11" s="49"/>
      <c r="M11" s="49"/>
    </row>
    <row r="12" spans="1:14" ht="20.25" customHeight="1" x14ac:dyDescent="0.25">
      <c r="A12" s="51" t="s">
        <v>444</v>
      </c>
      <c r="C12" s="51" t="s">
        <v>442</v>
      </c>
      <c r="E12" s="51" t="s">
        <v>443</v>
      </c>
      <c r="F12" s="49"/>
      <c r="G12" s="49"/>
      <c r="H12" s="49"/>
      <c r="I12" s="49"/>
      <c r="J12" s="49"/>
      <c r="K12" s="49"/>
      <c r="L12" s="49"/>
      <c r="M12" s="49"/>
    </row>
    <row r="13" spans="1:14" x14ac:dyDescent="0.25">
      <c r="A13" s="49"/>
      <c r="B13" s="49"/>
      <c r="C13" s="49"/>
      <c r="D13" s="49"/>
      <c r="E13" s="49"/>
      <c r="F13" s="49"/>
      <c r="G13" s="49"/>
      <c r="H13" s="49"/>
      <c r="I13" s="49"/>
      <c r="J13" s="49"/>
      <c r="K13" s="49"/>
      <c r="L13" s="49"/>
      <c r="M13" s="49"/>
    </row>
    <row r="14" spans="1:14" ht="25.5" customHeight="1" thickBot="1" x14ac:dyDescent="0.4">
      <c r="A14" s="52" t="s">
        <v>536</v>
      </c>
      <c r="B14" s="49"/>
      <c r="C14" s="49"/>
      <c r="D14" s="49"/>
      <c r="E14" s="49"/>
      <c r="F14" s="49"/>
      <c r="G14" s="49"/>
      <c r="H14" s="49"/>
      <c r="I14" s="49"/>
      <c r="J14" s="49"/>
      <c r="K14" s="49"/>
      <c r="L14" s="49"/>
      <c r="M14" s="49"/>
    </row>
    <row r="15" spans="1:14" ht="29.25" customHeight="1" thickBot="1" x14ac:dyDescent="0.35">
      <c r="A15" s="64" t="s">
        <v>901</v>
      </c>
      <c r="B15" s="68"/>
      <c r="C15" s="108"/>
      <c r="D15" s="256"/>
      <c r="E15" s="257"/>
      <c r="F15" s="49"/>
      <c r="G15" s="49"/>
      <c r="H15" s="49"/>
      <c r="I15" s="49"/>
      <c r="J15" s="49"/>
      <c r="K15" s="49"/>
      <c r="L15" s="49"/>
      <c r="M15" s="49"/>
    </row>
    <row r="16" spans="1:14" ht="33.75" customHeight="1" thickBot="1" x14ac:dyDescent="0.35">
      <c r="A16" s="99" t="s">
        <v>537</v>
      </c>
      <c r="B16" s="49"/>
      <c r="C16" s="49"/>
      <c r="D16" s="65"/>
      <c r="E16" s="107"/>
      <c r="F16" s="49"/>
      <c r="G16" s="49"/>
      <c r="H16" s="49"/>
      <c r="I16" s="49"/>
      <c r="J16" s="49"/>
      <c r="K16" s="49"/>
      <c r="L16" s="49"/>
      <c r="M16" s="49"/>
    </row>
    <row r="17" spans="1:42" ht="33.75" customHeight="1" thickBot="1" x14ac:dyDescent="0.35">
      <c r="A17" s="64" t="s">
        <v>918</v>
      </c>
      <c r="B17" s="49"/>
      <c r="C17" s="258"/>
      <c r="D17" s="259"/>
      <c r="E17" s="260"/>
      <c r="F17" s="261" t="str">
        <f>IF(C17="", " ", IF(LEFT(C17,4)="U.S.", " ","I9 form should be checked for proper work documents"))</f>
        <v xml:space="preserve"> </v>
      </c>
      <c r="G17" s="262"/>
      <c r="H17" s="109"/>
      <c r="I17" s="109"/>
      <c r="J17" s="49"/>
      <c r="K17" s="49"/>
      <c r="L17" s="49"/>
      <c r="M17" s="49"/>
    </row>
    <row r="18" spans="1:42" ht="24.75" customHeight="1" x14ac:dyDescent="0.3">
      <c r="A18" s="49"/>
      <c r="B18" s="49"/>
      <c r="C18" s="49"/>
      <c r="D18" s="98"/>
      <c r="E18" s="49"/>
      <c r="F18" s="109"/>
      <c r="G18" s="109"/>
      <c r="H18" s="109"/>
      <c r="I18" s="109"/>
      <c r="J18" s="49"/>
      <c r="K18" s="49"/>
      <c r="L18" s="49"/>
      <c r="M18" s="49"/>
    </row>
    <row r="19" spans="1:42" ht="36" customHeight="1" x14ac:dyDescent="0.35">
      <c r="A19" s="52" t="s">
        <v>445</v>
      </c>
      <c r="B19" s="49"/>
      <c r="C19" s="106" t="s">
        <v>446</v>
      </c>
      <c r="D19" s="96"/>
      <c r="E19" s="252" t="s">
        <v>916</v>
      </c>
      <c r="F19" s="252"/>
      <c r="G19" s="252"/>
      <c r="H19" s="96"/>
      <c r="I19" s="96"/>
      <c r="J19" s="49"/>
      <c r="K19" s="49"/>
      <c r="L19" s="49"/>
      <c r="M19" s="49"/>
      <c r="O19" s="111"/>
    </row>
    <row r="20" spans="1:42" ht="18.75" x14ac:dyDescent="0.25">
      <c r="A20" s="49"/>
      <c r="B20" s="49"/>
      <c r="C20" s="49"/>
      <c r="D20" s="49"/>
      <c r="E20" s="252"/>
      <c r="F20" s="252"/>
      <c r="G20" s="252"/>
      <c r="H20" s="96"/>
      <c r="I20" s="96"/>
      <c r="J20" s="49"/>
      <c r="K20" s="49"/>
      <c r="L20" s="49"/>
      <c r="M20" s="49"/>
      <c r="O20" s="111">
        <v>1</v>
      </c>
    </row>
    <row r="21" spans="1:42" s="111" customFormat="1" ht="21.75" thickBot="1" x14ac:dyDescent="0.4">
      <c r="A21" s="115" t="s">
        <v>316</v>
      </c>
      <c r="B21" s="49"/>
      <c r="C21" s="49"/>
      <c r="D21" s="49"/>
      <c r="E21" s="116"/>
      <c r="F21" s="116"/>
      <c r="G21" s="116"/>
      <c r="H21" s="96"/>
      <c r="I21" s="96"/>
      <c r="J21" s="49"/>
      <c r="K21" s="49"/>
      <c r="L21" s="49"/>
      <c r="M21" s="49"/>
      <c r="N21" s="49"/>
      <c r="P21"/>
      <c r="Q21"/>
      <c r="R21"/>
      <c r="S21"/>
      <c r="T21"/>
      <c r="U21"/>
      <c r="V21"/>
      <c r="W21"/>
      <c r="X21"/>
      <c r="Y21"/>
      <c r="Z21"/>
      <c r="AA21"/>
      <c r="AB21"/>
      <c r="AC21"/>
      <c r="AD21"/>
      <c r="AE21"/>
      <c r="AF21"/>
      <c r="AG21"/>
      <c r="AH21"/>
      <c r="AI21"/>
      <c r="AJ21"/>
      <c r="AK21"/>
      <c r="AL21"/>
      <c r="AM21"/>
      <c r="AN21"/>
      <c r="AO21"/>
      <c r="AP21"/>
    </row>
    <row r="22" spans="1:42" s="111" customFormat="1" ht="27.75" customHeight="1" thickBot="1" x14ac:dyDescent="0.3">
      <c r="A22" s="117" t="s">
        <v>305</v>
      </c>
      <c r="B22" s="117" t="s">
        <v>306</v>
      </c>
      <c r="C22" s="118" t="s">
        <v>336</v>
      </c>
      <c r="D22" s="119" t="s">
        <v>1</v>
      </c>
      <c r="E22" s="120" t="s">
        <v>313</v>
      </c>
      <c r="F22" s="120" t="s">
        <v>887</v>
      </c>
      <c r="G22" s="49"/>
      <c r="H22" s="49"/>
      <c r="I22" s="49"/>
      <c r="J22" s="49"/>
      <c r="K22" s="49"/>
      <c r="L22" s="49"/>
      <c r="M22" s="49"/>
      <c r="N22" s="121"/>
      <c r="O22" s="112"/>
      <c r="P22" s="122"/>
      <c r="Q22" s="122"/>
      <c r="R22" s="122"/>
      <c r="S22"/>
      <c r="T22"/>
      <c r="U22"/>
      <c r="V22"/>
      <c r="W22"/>
      <c r="X22"/>
      <c r="Y22"/>
      <c r="Z22"/>
      <c r="AA22"/>
      <c r="AB22"/>
      <c r="AC22"/>
      <c r="AD22"/>
      <c r="AE22"/>
      <c r="AF22"/>
      <c r="AG22"/>
      <c r="AH22"/>
      <c r="AI22"/>
      <c r="AJ22"/>
      <c r="AK22"/>
      <c r="AL22"/>
      <c r="AM22"/>
      <c r="AN22"/>
      <c r="AO22"/>
      <c r="AP22"/>
    </row>
    <row r="23" spans="1:42" s="112" customFormat="1" ht="42" customHeight="1" thickBot="1" x14ac:dyDescent="0.35">
      <c r="A23" s="188" t="s">
        <v>551</v>
      </c>
      <c r="B23" s="97" t="s">
        <v>551</v>
      </c>
      <c r="C23" s="97" t="s">
        <v>551</v>
      </c>
      <c r="D23" s="63" t="s">
        <v>551</v>
      </c>
      <c r="E23" s="75" t="s">
        <v>551</v>
      </c>
      <c r="F23" s="75" t="s">
        <v>551</v>
      </c>
      <c r="G23" s="121"/>
      <c r="H23" s="121"/>
      <c r="I23" s="121"/>
      <c r="J23" s="121"/>
      <c r="K23" s="49" t="s">
        <v>551</v>
      </c>
      <c r="L23" s="49" t="s">
        <v>551</v>
      </c>
      <c r="M23" s="49"/>
      <c r="N23" s="121"/>
      <c r="P23" s="122"/>
      <c r="Q23" s="122"/>
      <c r="R23" s="122"/>
      <c r="S23" s="122"/>
      <c r="T23" s="122"/>
      <c r="U23" s="122"/>
      <c r="V23" s="122"/>
      <c r="W23" s="122"/>
      <c r="X23" s="122"/>
      <c r="Y23" s="122"/>
      <c r="Z23" s="122"/>
      <c r="AA23" s="122"/>
      <c r="AB23" s="122"/>
      <c r="AC23" s="122"/>
      <c r="AD23" s="122"/>
      <c r="AE23" s="122"/>
      <c r="AF23" s="122"/>
      <c r="AG23" s="122"/>
      <c r="AH23" s="122"/>
      <c r="AI23" s="122"/>
      <c r="AJ23" s="122"/>
      <c r="AK23" s="122"/>
      <c r="AL23" s="122"/>
      <c r="AM23" s="122"/>
      <c r="AN23" s="122"/>
      <c r="AO23" s="122"/>
      <c r="AP23" s="122"/>
    </row>
    <row r="24" spans="1:42" s="112" customFormat="1" ht="21.75" customHeight="1" thickBot="1" x14ac:dyDescent="0.3">
      <c r="A24" s="121"/>
      <c r="B24" s="121"/>
      <c r="C24" s="121"/>
      <c r="D24" s="121"/>
      <c r="E24" s="121"/>
      <c r="F24" s="121"/>
      <c r="G24" s="121"/>
      <c r="H24" s="121"/>
      <c r="I24" s="121"/>
      <c r="J24" s="121"/>
      <c r="K24" s="121"/>
      <c r="L24" s="121"/>
      <c r="M24" s="121"/>
      <c r="N24" s="121"/>
      <c r="P24" s="122"/>
      <c r="Q24" s="122"/>
      <c r="R24" s="122"/>
      <c r="S24" s="122"/>
      <c r="T24" s="122"/>
      <c r="U24" s="122"/>
      <c r="V24" s="122"/>
      <c r="W24" s="122"/>
      <c r="X24" s="122"/>
      <c r="Y24" s="122"/>
      <c r="Z24" s="122"/>
      <c r="AA24" s="122"/>
      <c r="AB24" s="122"/>
      <c r="AC24" s="122"/>
      <c r="AD24" s="122"/>
      <c r="AE24" s="122"/>
      <c r="AF24" s="122"/>
      <c r="AG24" s="122"/>
      <c r="AH24" s="122"/>
      <c r="AI24" s="122"/>
      <c r="AJ24" s="122"/>
      <c r="AK24" s="122"/>
      <c r="AL24" s="122"/>
      <c r="AM24" s="122"/>
      <c r="AN24" s="122"/>
      <c r="AO24" s="122"/>
      <c r="AP24" s="122"/>
    </row>
    <row r="25" spans="1:42" s="112" customFormat="1" ht="24.75" customHeight="1" thickBot="1" x14ac:dyDescent="0.3">
      <c r="A25" s="253" t="s">
        <v>315</v>
      </c>
      <c r="B25" s="254"/>
      <c r="C25" s="254"/>
      <c r="D25" s="254"/>
      <c r="E25" s="255"/>
      <c r="F25" s="49"/>
      <c r="G25" s="49"/>
      <c r="H25" s="49"/>
      <c r="I25" s="233" t="str">
        <f>IF(B27="Hourly", "Supervisor signature is required for hourly employees", " ")</f>
        <v xml:space="preserve"> </v>
      </c>
      <c r="J25" s="233"/>
      <c r="K25" s="233"/>
      <c r="L25" s="49"/>
      <c r="M25" s="122"/>
      <c r="N25" s="121"/>
      <c r="O25" s="112" t="str">
        <f>IF(ISBLANK(C23)," ",IF(LEFT(O26,3)="BCF","BCF", IF(RIGHT(C23,5)="Funds","BAR55_EF",IF(LEFT(O26,3)=LEFT(O26,3),LEFT(O26,3)&amp;"_"&amp;RIGHT(O26,5-3),"Error"))))</f>
        <v xml:space="preserve"> _ </v>
      </c>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row>
    <row r="26" spans="1:42" s="112" customFormat="1" ht="33" customHeight="1" thickBot="1" x14ac:dyDescent="0.3">
      <c r="A26" s="129" t="s">
        <v>549</v>
      </c>
      <c r="B26" s="130" t="s">
        <v>314</v>
      </c>
      <c r="C26" s="131" t="s">
        <v>550</v>
      </c>
      <c r="D26" s="131" t="s">
        <v>899</v>
      </c>
      <c r="E26" s="132" t="s">
        <v>900</v>
      </c>
      <c r="F26" s="133" t="s">
        <v>898</v>
      </c>
      <c r="G26" s="243" t="s">
        <v>553</v>
      </c>
      <c r="H26" s="235"/>
      <c r="I26" s="233"/>
      <c r="J26" s="233"/>
      <c r="K26" s="233"/>
      <c r="L26" s="121"/>
      <c r="M26" s="121"/>
      <c r="N26" s="121"/>
      <c r="O26" s="113" t="str">
        <f>IF(C23=" "," ",  IF(RIGHT(C23,5)="Funds","BAR55EF", IF(LEFT(C23,3)="BAR",LEFT(C23,5),IF(LEFT(C23,3)="BCF",LEFT(C23,3),"Error"))))</f>
        <v xml:space="preserve"> </v>
      </c>
      <c r="P26" s="122"/>
      <c r="Q26" s="122"/>
      <c r="R26" s="122"/>
      <c r="S26" s="122"/>
      <c r="T26" s="122"/>
      <c r="U26" s="122"/>
      <c r="V26" s="122"/>
      <c r="W26" s="122"/>
      <c r="X26" s="122"/>
      <c r="Y26" s="122"/>
      <c r="Z26" s="122"/>
      <c r="AA26" s="122"/>
      <c r="AB26" s="122"/>
      <c r="AC26" s="122"/>
      <c r="AD26" s="122"/>
      <c r="AE26" s="122"/>
      <c r="AF26" s="122"/>
      <c r="AG26" s="122"/>
      <c r="AH26" s="122"/>
      <c r="AI26" s="122"/>
      <c r="AJ26" s="122"/>
      <c r="AK26" s="122"/>
      <c r="AL26" s="122"/>
      <c r="AM26" s="122"/>
      <c r="AN26" s="122"/>
      <c r="AO26" s="122"/>
      <c r="AP26" s="122"/>
    </row>
    <row r="27" spans="1:42" s="112" customFormat="1" ht="26.25" customHeight="1" thickBot="1" x14ac:dyDescent="0.3">
      <c r="A27" s="89" t="s">
        <v>551</v>
      </c>
      <c r="B27" s="87" t="s">
        <v>551</v>
      </c>
      <c r="C27" s="90" t="s">
        <v>551</v>
      </c>
      <c r="D27" s="88" t="str">
        <f>IFERROR(IF(B27="One-Time Payment",1,IF(B27="Bi-Weekly",ROUND(DATEDIF(E23,F23,"d")/14,0.1),IF(B27="Monthly",DATEDIF(E23,F23,"m"),IF(B27="Hourly"," ",IF(A27=""," "," ")))))," ")</f>
        <v xml:space="preserve"> </v>
      </c>
      <c r="E27" s="91" t="str">
        <f>IFERROR(IF(OR(B27="", E23="", C23=" "), "", IF(OR(B27="One-Time Payment", B27="Hourly"), " ",A27/D27)), " ")</f>
        <v/>
      </c>
      <c r="F27" s="91" t="str">
        <f>IFERROR(IF(B27="One-Time Payment",A27,IF(B27="Hourly",A27*C27," "))," ")</f>
        <v xml:space="preserve"> </v>
      </c>
      <c r="G27" s="244" t="s">
        <v>551</v>
      </c>
      <c r="H27" s="245"/>
      <c r="I27" s="233"/>
      <c r="J27" s="233"/>
      <c r="K27" s="233"/>
      <c r="L27" s="121"/>
      <c r="M27" s="121"/>
      <c r="N27" s="121"/>
      <c r="P27" s="122"/>
      <c r="Q27" s="122"/>
      <c r="R27" s="122"/>
      <c r="S27" s="122"/>
      <c r="T27" s="122"/>
      <c r="U27" s="122"/>
      <c r="V27" s="122"/>
      <c r="W27" s="122"/>
      <c r="X27" s="122"/>
      <c r="Y27" s="122"/>
      <c r="Z27" s="122"/>
      <c r="AA27" s="122"/>
      <c r="AB27" s="122"/>
      <c r="AC27" s="122"/>
      <c r="AD27" s="122"/>
      <c r="AE27" s="122"/>
      <c r="AF27" s="122"/>
      <c r="AG27" s="122"/>
      <c r="AH27" s="122"/>
      <c r="AI27" s="122"/>
      <c r="AJ27" s="122"/>
      <c r="AK27" s="122"/>
      <c r="AL27" s="122"/>
      <c r="AM27" s="122"/>
      <c r="AN27" s="122"/>
      <c r="AO27" s="122"/>
      <c r="AP27" s="122"/>
    </row>
    <row r="28" spans="1:42" s="111" customFormat="1" ht="8.25" customHeight="1" thickBot="1" x14ac:dyDescent="0.3">
      <c r="A28"/>
      <c r="B28"/>
      <c r="C28"/>
      <c r="D28" s="49"/>
      <c r="E28" s="49"/>
      <c r="F28" s="49"/>
      <c r="G28"/>
      <c r="H28"/>
      <c r="I28" s="123"/>
      <c r="J28"/>
      <c r="K28"/>
      <c r="L28" s="49"/>
      <c r="M28" s="49"/>
      <c r="N28" s="49"/>
      <c r="P28"/>
      <c r="Q28"/>
      <c r="R28"/>
      <c r="S28"/>
      <c r="T28"/>
      <c r="U28"/>
      <c r="V28"/>
      <c r="W28"/>
      <c r="X28"/>
      <c r="Y28"/>
      <c r="Z28"/>
      <c r="AA28"/>
      <c r="AB28"/>
      <c r="AC28"/>
      <c r="AD28"/>
      <c r="AE28"/>
      <c r="AF28"/>
      <c r="AG28"/>
      <c r="AH28"/>
      <c r="AI28"/>
      <c r="AJ28"/>
      <c r="AK28"/>
      <c r="AL28"/>
      <c r="AM28"/>
      <c r="AN28"/>
      <c r="AO28"/>
      <c r="AP28"/>
    </row>
    <row r="29" spans="1:42" s="111" customFormat="1" ht="39.75" customHeight="1" x14ac:dyDescent="0.25">
      <c r="A29" s="134" t="s">
        <v>927</v>
      </c>
      <c r="B29" s="135" t="s">
        <v>4</v>
      </c>
      <c r="C29" s="152" t="s">
        <v>312</v>
      </c>
      <c r="D29" s="153" t="s">
        <v>8</v>
      </c>
      <c r="E29" s="152" t="s">
        <v>308</v>
      </c>
      <c r="F29" s="152" t="s">
        <v>6</v>
      </c>
      <c r="G29" s="135" t="s">
        <v>7</v>
      </c>
      <c r="H29" s="135" t="s">
        <v>3</v>
      </c>
      <c r="I29" s="136" t="s">
        <v>327</v>
      </c>
      <c r="J29" s="193" t="str">
        <f>IFERROR(IF(O25="BCF", "BCF Project ID and Description", "Account"),"Account")</f>
        <v>Account</v>
      </c>
      <c r="K29" s="194"/>
      <c r="L29" s="49"/>
      <c r="M29" s="49"/>
      <c r="N29" s="49"/>
      <c r="P29"/>
      <c r="Q29"/>
      <c r="R29"/>
      <c r="S29"/>
      <c r="T29"/>
      <c r="U29"/>
      <c r="V29"/>
      <c r="W29"/>
      <c r="X29"/>
      <c r="Y29"/>
      <c r="Z29"/>
      <c r="AA29"/>
      <c r="AB29"/>
      <c r="AC29"/>
      <c r="AD29"/>
      <c r="AE29"/>
      <c r="AF29"/>
      <c r="AG29"/>
      <c r="AH29"/>
      <c r="AI29"/>
      <c r="AJ29"/>
      <c r="AK29"/>
      <c r="AL29"/>
      <c r="AM29"/>
      <c r="AN29"/>
      <c r="AO29"/>
      <c r="AP29"/>
    </row>
    <row r="30" spans="1:42" s="111" customFormat="1" ht="48" customHeight="1" thickBot="1" x14ac:dyDescent="0.35">
      <c r="A30" s="155" t="str">
        <f>IF(D23=" ","",C23&amp;D23)</f>
        <v/>
      </c>
      <c r="B30" s="156" t="str">
        <f>IF(C23=" ", "",IF(LEFT(C23,5)="BAR04", 22, 12))</f>
        <v/>
      </c>
      <c r="C30" s="161" t="s">
        <v>551</v>
      </c>
      <c r="D30" s="161" t="s">
        <v>551</v>
      </c>
      <c r="E30" s="161" t="s">
        <v>551</v>
      </c>
      <c r="F30" s="161" t="s">
        <v>551</v>
      </c>
      <c r="G30" s="157" t="str">
        <f>IFERROR(_xlfn.XLOOKUP($C30&amp;$E30,MasterData!$T:$T,MasterData!$O:$O,"N/A",0),"")</f>
        <v>N/A</v>
      </c>
      <c r="H30" s="157" t="str">
        <f>IFERROR(_xlfn.XLOOKUP($C30&amp;$E30,MasterData!$T:$T,MasterData!$L:$L,"N/A",0),"")</f>
        <v>N/A</v>
      </c>
      <c r="I30" s="192" t="str">
        <f>IFERROR(_xlfn.XLOOKUP($C30&amp;$E30,MasterData!$T:$T,MasterData!$J:$J,"N/A",0),"")</f>
        <v>N/A</v>
      </c>
      <c r="J30" s="195" t="str">
        <f>_xlfn.XLOOKUP(C30&amp;E30,MasterData!$T:$T,MasterData!$U:$U,"N/A",0)</f>
        <v>N/A</v>
      </c>
      <c r="K30" s="196"/>
      <c r="L30" s="49"/>
      <c r="M30" s="49"/>
      <c r="N30" s="49"/>
      <c r="O30" s="111" t="str">
        <f>C23&amp;C30&amp;E30</f>
        <v xml:space="preserve">   </v>
      </c>
      <c r="P30"/>
      <c r="Q30"/>
      <c r="R30"/>
      <c r="S30"/>
      <c r="T30"/>
      <c r="U30"/>
      <c r="V30"/>
      <c r="W30"/>
      <c r="X30"/>
      <c r="Y30"/>
      <c r="Z30"/>
      <c r="AA30"/>
      <c r="AB30"/>
      <c r="AC30"/>
      <c r="AD30"/>
      <c r="AE30"/>
      <c r="AF30"/>
      <c r="AG30"/>
      <c r="AH30"/>
      <c r="AI30"/>
      <c r="AJ30"/>
      <c r="AK30"/>
      <c r="AL30"/>
      <c r="AM30"/>
      <c r="AN30"/>
      <c r="AO30"/>
      <c r="AP30"/>
    </row>
    <row r="31" spans="1:42" s="111" customFormat="1" ht="24" customHeight="1" x14ac:dyDescent="0.3">
      <c r="A31" s="68"/>
      <c r="B31" s="124"/>
      <c r="C31" s="124"/>
      <c r="D31" s="68"/>
      <c r="E31" s="68"/>
      <c r="F31" s="68"/>
      <c r="G31" s="68"/>
      <c r="H31" s="250" t="s">
        <v>310</v>
      </c>
      <c r="I31" s="251"/>
      <c r="J31" s="241" t="s">
        <v>311</v>
      </c>
      <c r="K31" s="242"/>
      <c r="L31" s="68"/>
      <c r="M31" s="68"/>
      <c r="N31" s="49"/>
      <c r="P31"/>
      <c r="Q31"/>
      <c r="R31"/>
      <c r="S31"/>
      <c r="T31"/>
      <c r="U31"/>
      <c r="V31"/>
      <c r="W31"/>
      <c r="X31"/>
      <c r="Y31"/>
      <c r="Z31"/>
      <c r="AA31"/>
      <c r="AB31"/>
      <c r="AC31"/>
      <c r="AD31"/>
      <c r="AE31"/>
      <c r="AF31"/>
      <c r="AG31"/>
      <c r="AH31"/>
      <c r="AI31"/>
      <c r="AJ31"/>
      <c r="AK31"/>
      <c r="AL31"/>
      <c r="AM31"/>
      <c r="AN31"/>
      <c r="AO31"/>
      <c r="AP31"/>
    </row>
    <row r="32" spans="1:42" s="111" customFormat="1" ht="40.5" customHeight="1" x14ac:dyDescent="0.3">
      <c r="A32" s="68"/>
      <c r="B32" s="124"/>
      <c r="C32" s="124"/>
      <c r="D32" s="68"/>
      <c r="E32" s="68"/>
      <c r="F32" s="68"/>
      <c r="G32" s="68"/>
      <c r="H32" s="202" t="str">
        <f>IFERROR(IF(ISBLANK(C23)," ",VLOOKUP(C23&amp;C30&amp;F30&amp;D30&amp;E30,'Crosswalk NTL Prgrm-Project_JH'!A:X,24,FALSE)), " ")</f>
        <v xml:space="preserve"> </v>
      </c>
      <c r="I32" s="203"/>
      <c r="J32" s="205" t="str">
        <f>IFERROR(IF(ISBLANK(C23)," ",VLOOKUP(LEFT(C23,5)&amp;C30&amp;F30&amp;D30&amp;E30,'Crosswalk NTL Prgrm-Project_JH'!A:Y,25,FALSE)), " ")</f>
        <v xml:space="preserve"> </v>
      </c>
      <c r="K32" s="205"/>
      <c r="L32" s="68"/>
      <c r="M32" s="68"/>
      <c r="N32" s="49"/>
      <c r="O32" s="111" t="str">
        <f>_xlfn.CONCAT(C23,C30,F30,D30,E30)</f>
        <v xml:space="preserve">     </v>
      </c>
      <c r="P32"/>
      <c r="Q32"/>
      <c r="R32"/>
      <c r="S32"/>
      <c r="T32"/>
      <c r="U32"/>
      <c r="V32"/>
      <c r="W32"/>
      <c r="X32"/>
      <c r="Y32"/>
      <c r="Z32"/>
      <c r="AA32"/>
      <c r="AB32"/>
      <c r="AC32"/>
      <c r="AD32"/>
      <c r="AE32"/>
      <c r="AF32"/>
      <c r="AG32"/>
      <c r="AH32"/>
      <c r="AI32"/>
      <c r="AJ32"/>
      <c r="AK32"/>
      <c r="AL32"/>
      <c r="AM32"/>
      <c r="AN32"/>
      <c r="AO32"/>
      <c r="AP32"/>
    </row>
    <row r="33" spans="1:42" s="111" customFormat="1" ht="43.5" hidden="1" customHeight="1" thickBot="1" x14ac:dyDescent="0.4">
      <c r="A33" s="52" t="s">
        <v>447</v>
      </c>
      <c r="B33" s="49"/>
      <c r="C33" s="49"/>
      <c r="D33" s="51"/>
      <c r="E33" s="51"/>
      <c r="F33" s="51"/>
      <c r="G33" s="51"/>
      <c r="H33" s="51"/>
      <c r="I33"/>
      <c r="J33" s="51"/>
      <c r="K33" s="51"/>
      <c r="L33" s="51"/>
      <c r="M33" s="49"/>
      <c r="N33" s="49"/>
      <c r="P33"/>
      <c r="Q33"/>
      <c r="R33"/>
      <c r="S33"/>
      <c r="T33"/>
      <c r="U33"/>
      <c r="V33"/>
      <c r="W33"/>
      <c r="X33"/>
      <c r="Y33"/>
      <c r="Z33"/>
      <c r="AA33"/>
      <c r="AB33"/>
      <c r="AC33"/>
      <c r="AD33"/>
      <c r="AE33"/>
      <c r="AF33"/>
      <c r="AG33"/>
      <c r="AH33"/>
      <c r="AI33"/>
      <c r="AJ33"/>
      <c r="AK33"/>
      <c r="AL33"/>
      <c r="AM33"/>
      <c r="AN33"/>
      <c r="AO33"/>
      <c r="AP33"/>
    </row>
    <row r="34" spans="1:42" s="111" customFormat="1" ht="34.5" hidden="1" customHeight="1" thickBot="1" x14ac:dyDescent="0.3">
      <c r="A34" s="125" t="s">
        <v>305</v>
      </c>
      <c r="B34" s="125" t="s">
        <v>306</v>
      </c>
      <c r="C34" s="126" t="s">
        <v>336</v>
      </c>
      <c r="D34" s="119" t="s">
        <v>1</v>
      </c>
      <c r="E34" s="120" t="s">
        <v>888</v>
      </c>
      <c r="F34" s="120" t="s">
        <v>887</v>
      </c>
      <c r="G34" s="51"/>
      <c r="H34" s="51"/>
      <c r="I34" s="51"/>
      <c r="J34" s="51"/>
      <c r="K34" s="51"/>
      <c r="L34" s="51"/>
      <c r="M34" s="49"/>
      <c r="N34" s="49"/>
      <c r="P34"/>
      <c r="Q34"/>
      <c r="R34"/>
      <c r="S34"/>
      <c r="T34"/>
      <c r="U34"/>
      <c r="V34"/>
      <c r="W34"/>
      <c r="X34"/>
      <c r="Y34"/>
      <c r="Z34"/>
      <c r="AA34"/>
      <c r="AB34"/>
      <c r="AC34"/>
      <c r="AD34"/>
      <c r="AE34"/>
      <c r="AF34"/>
      <c r="AG34"/>
      <c r="AH34"/>
      <c r="AI34"/>
      <c r="AJ34"/>
      <c r="AK34"/>
      <c r="AL34"/>
      <c r="AM34"/>
      <c r="AN34"/>
      <c r="AO34"/>
      <c r="AP34"/>
    </row>
    <row r="35" spans="1:42" s="111" customFormat="1" ht="44.25" hidden="1" customHeight="1" thickBot="1" x14ac:dyDescent="0.35">
      <c r="A35" s="189" t="s">
        <v>551</v>
      </c>
      <c r="B35" s="97" t="s">
        <v>551</v>
      </c>
      <c r="C35" s="191" t="str">
        <f>IF(ISBLANK(C23)," ",IF(OR(O20=3,O20=4),C23," "))</f>
        <v xml:space="preserve"> </v>
      </c>
      <c r="D35" s="100" t="str">
        <f>IFERROR(IF(C35=" "," ",IF(OR(O20=3,O20=4), D23)),"Error")</f>
        <v xml:space="preserve"> </v>
      </c>
      <c r="E35" s="75" t="s">
        <v>551</v>
      </c>
      <c r="F35" s="75" t="s">
        <v>551</v>
      </c>
      <c r="G35" s="51" t="s">
        <v>551</v>
      </c>
      <c r="H35" s="51" t="s">
        <v>551</v>
      </c>
      <c r="I35" s="51" t="s">
        <v>551</v>
      </c>
      <c r="J35" s="51"/>
      <c r="K35" s="51"/>
      <c r="L35" s="51"/>
      <c r="M35"/>
      <c r="N35" s="49"/>
      <c r="P35"/>
      <c r="Q35"/>
      <c r="R35"/>
      <c r="S35"/>
      <c r="T35"/>
      <c r="U35"/>
      <c r="V35"/>
      <c r="W35"/>
      <c r="X35"/>
      <c r="Y35"/>
      <c r="Z35"/>
      <c r="AA35"/>
      <c r="AB35"/>
      <c r="AC35"/>
      <c r="AD35"/>
      <c r="AE35"/>
      <c r="AF35"/>
      <c r="AG35"/>
      <c r="AH35"/>
      <c r="AI35"/>
      <c r="AJ35"/>
      <c r="AK35"/>
      <c r="AL35"/>
      <c r="AM35"/>
      <c r="AN35"/>
      <c r="AO35"/>
      <c r="AP35"/>
    </row>
    <row r="36" spans="1:42" s="111" customFormat="1" ht="16.5" hidden="1" thickBot="1" x14ac:dyDescent="0.3">
      <c r="A36" s="121"/>
      <c r="B36" s="121"/>
      <c r="C36" s="121"/>
      <c r="D36" s="121"/>
      <c r="E36" s="121"/>
      <c r="F36" s="121"/>
      <c r="G36" s="121"/>
      <c r="H36" s="121"/>
      <c r="I36" s="121"/>
      <c r="J36" s="121"/>
      <c r="K36" s="121"/>
      <c r="L36" s="51"/>
      <c r="M36" s="51"/>
      <c r="N36" s="51"/>
      <c r="P36"/>
      <c r="Q36"/>
      <c r="R36"/>
      <c r="S36"/>
      <c r="T36"/>
      <c r="U36"/>
      <c r="V36"/>
      <c r="W36"/>
      <c r="X36"/>
      <c r="Y36"/>
      <c r="Z36"/>
      <c r="AA36"/>
      <c r="AB36"/>
      <c r="AC36"/>
      <c r="AD36"/>
      <c r="AE36"/>
      <c r="AF36"/>
      <c r="AG36"/>
      <c r="AH36"/>
      <c r="AI36"/>
      <c r="AJ36"/>
      <c r="AK36"/>
      <c r="AL36"/>
      <c r="AM36"/>
      <c r="AN36"/>
      <c r="AO36"/>
      <c r="AP36"/>
    </row>
    <row r="37" spans="1:42" s="111" customFormat="1" ht="24" hidden="1" customHeight="1" thickBot="1" x14ac:dyDescent="0.35">
      <c r="A37" s="236" t="s">
        <v>315</v>
      </c>
      <c r="B37" s="237"/>
      <c r="C37" s="237"/>
      <c r="D37" s="237"/>
      <c r="E37" s="238"/>
      <c r="F37" s="49"/>
      <c r="G37" s="49"/>
      <c r="H37" s="49"/>
      <c r="I37" s="239" t="str">
        <f>IF(B39="Hourly", "Supervisor signature is required for hourly employees", " ")</f>
        <v xml:space="preserve"> </v>
      </c>
      <c r="J37" s="239"/>
      <c r="K37" s="239"/>
      <c r="L37" s="49"/>
      <c r="M37" s="49"/>
      <c r="N37" s="51"/>
      <c r="O37" s="112" t="str">
        <f>IF(ISBLANK(C35)," ",IF(LEFT(O38,3)="BCF","BCF",IF(RIGHT(C35,5)="Funds","BAR55_EF",IF(LEFT(O38,3)=LEFT(O38,3),LEFT(O38,3)&amp;"_"&amp;RIGHT(O38,5-3),"Error"))))</f>
        <v xml:space="preserve"> _ </v>
      </c>
      <c r="P37"/>
      <c r="Q37"/>
      <c r="R37"/>
      <c r="S37"/>
      <c r="T37"/>
      <c r="U37"/>
      <c r="V37"/>
      <c r="W37"/>
      <c r="X37"/>
      <c r="Y37"/>
      <c r="Z37"/>
      <c r="AA37"/>
      <c r="AB37"/>
      <c r="AC37"/>
      <c r="AD37"/>
      <c r="AE37"/>
      <c r="AF37"/>
      <c r="AG37"/>
      <c r="AH37"/>
      <c r="AI37"/>
      <c r="AJ37"/>
      <c r="AK37"/>
      <c r="AL37"/>
      <c r="AM37"/>
      <c r="AN37"/>
      <c r="AO37"/>
      <c r="AP37"/>
    </row>
    <row r="38" spans="1:42" s="111" customFormat="1" ht="30" hidden="1" customHeight="1" thickBot="1" x14ac:dyDescent="0.3">
      <c r="A38" s="137" t="s">
        <v>549</v>
      </c>
      <c r="B38" s="138" t="s">
        <v>314</v>
      </c>
      <c r="C38" s="137" t="s">
        <v>550</v>
      </c>
      <c r="D38" s="137" t="s">
        <v>899</v>
      </c>
      <c r="E38" s="137" t="s">
        <v>900</v>
      </c>
      <c r="F38" s="137" t="s">
        <v>898</v>
      </c>
      <c r="G38" s="234" t="s">
        <v>553</v>
      </c>
      <c r="H38" s="235"/>
      <c r="I38" s="240"/>
      <c r="J38" s="239"/>
      <c r="K38" s="239"/>
      <c r="L38" s="49"/>
      <c r="M38" s="49"/>
      <c r="N38" s="51"/>
      <c r="O38" s="113" t="str">
        <f>IF(C35=" "," ",IF(RIGHT(C35,5)="Funds","BAR55EF",IF(LEFT(C35,3)="BAR",LEFT(C35,5),IF(LEFT(C35,3)="BCF",LEFT(C35,3),"Error"))))</f>
        <v xml:space="preserve"> </v>
      </c>
      <c r="P38"/>
      <c r="Q38"/>
      <c r="R38"/>
      <c r="S38"/>
      <c r="T38"/>
      <c r="U38"/>
      <c r="V38"/>
      <c r="W38"/>
      <c r="X38"/>
      <c r="Y38"/>
      <c r="Z38"/>
      <c r="AA38"/>
      <c r="AB38"/>
      <c r="AC38"/>
      <c r="AD38"/>
      <c r="AE38"/>
      <c r="AF38"/>
      <c r="AG38"/>
      <c r="AH38"/>
      <c r="AI38"/>
      <c r="AJ38"/>
      <c r="AK38"/>
      <c r="AL38"/>
      <c r="AM38"/>
      <c r="AN38"/>
      <c r="AO38"/>
      <c r="AP38"/>
    </row>
    <row r="39" spans="1:42" s="111" customFormat="1" ht="25.5" hidden="1" customHeight="1" thickBot="1" x14ac:dyDescent="0.3">
      <c r="A39" s="104" t="s">
        <v>551</v>
      </c>
      <c r="B39" s="110" t="s">
        <v>551</v>
      </c>
      <c r="C39" s="103" t="s">
        <v>551</v>
      </c>
      <c r="D39" s="102" t="str">
        <f>IFERROR(IF(B39="One-Time Payment",1,IF(B39="Bi-Weekly",ROUND(DATEDIF(E35,F35,"d")/14,0.1),IF(B39="Monthly",DATEDIF(E35,F35,"m"),IF(B39="Hourly"," ",IF(A39=""," "," ")))))," ")</f>
        <v xml:space="preserve"> </v>
      </c>
      <c r="E39" s="101" t="str">
        <f>IFERROR(IF(OR(B39="",F35="", E35=""), " ", IF(OR(B39="One-Time Payment", B39="Hourly"), " ",A39/D39)), " ")</f>
        <v xml:space="preserve"> </v>
      </c>
      <c r="F39" s="101" t="str">
        <f>IFERROR(IF(B39="One-Time Payment",A39,IF(B39="Hourly",A39*C39," "))," ")</f>
        <v xml:space="preserve"> </v>
      </c>
      <c r="G39" s="230" t="s">
        <v>551</v>
      </c>
      <c r="H39" s="231"/>
      <c r="I39" s="240"/>
      <c r="J39" s="239"/>
      <c r="K39" s="239"/>
      <c r="L39" s="49"/>
      <c r="M39" s="49"/>
      <c r="N39" s="51"/>
      <c r="P39"/>
      <c r="Q39"/>
      <c r="R39"/>
      <c r="S39"/>
      <c r="T39"/>
      <c r="U39"/>
      <c r="V39"/>
      <c r="W39"/>
      <c r="X39"/>
      <c r="Y39"/>
      <c r="Z39"/>
      <c r="AA39"/>
      <c r="AB39"/>
      <c r="AC39"/>
      <c r="AD39"/>
      <c r="AE39"/>
      <c r="AF39"/>
      <c r="AG39"/>
      <c r="AH39"/>
      <c r="AI39"/>
      <c r="AJ39"/>
      <c r="AK39"/>
      <c r="AL39"/>
      <c r="AM39"/>
      <c r="AN39"/>
      <c r="AO39"/>
      <c r="AP39"/>
    </row>
    <row r="40" spans="1:42" s="111" customFormat="1" ht="15.75" hidden="1" thickBot="1" x14ac:dyDescent="0.3">
      <c r="A40" s="49"/>
      <c r="B40" s="49"/>
      <c r="C40" s="49"/>
      <c r="D40" s="49"/>
      <c r="E40" s="49"/>
      <c r="F40" s="49"/>
      <c r="G40" s="49"/>
      <c r="H40" s="49"/>
      <c r="I40" s="49"/>
      <c r="J40" s="49"/>
      <c r="K40" s="49"/>
      <c r="L40" s="49"/>
      <c r="M40" s="49"/>
      <c r="N40" s="49"/>
      <c r="P40"/>
      <c r="Q40"/>
      <c r="R40"/>
      <c r="S40"/>
      <c r="T40"/>
      <c r="U40"/>
      <c r="V40"/>
      <c r="W40"/>
      <c r="X40"/>
      <c r="Y40"/>
      <c r="Z40"/>
      <c r="AA40"/>
      <c r="AB40"/>
      <c r="AC40"/>
      <c r="AD40"/>
      <c r="AE40"/>
      <c r="AF40"/>
      <c r="AG40"/>
      <c r="AH40"/>
      <c r="AI40"/>
      <c r="AJ40"/>
      <c r="AK40"/>
      <c r="AL40"/>
      <c r="AM40"/>
      <c r="AN40"/>
      <c r="AO40"/>
      <c r="AP40"/>
    </row>
    <row r="41" spans="1:42" s="111" customFormat="1" ht="39.75" hidden="1" customHeight="1" x14ac:dyDescent="0.25">
      <c r="A41" s="134" t="s">
        <v>927</v>
      </c>
      <c r="B41" s="135" t="s">
        <v>4</v>
      </c>
      <c r="C41" s="152" t="s">
        <v>312</v>
      </c>
      <c r="D41" s="153" t="s">
        <v>8</v>
      </c>
      <c r="E41" s="152" t="s">
        <v>308</v>
      </c>
      <c r="F41" s="152" t="s">
        <v>6</v>
      </c>
      <c r="G41" s="135" t="s">
        <v>7</v>
      </c>
      <c r="H41" s="135" t="s">
        <v>3</v>
      </c>
      <c r="I41" s="136" t="s">
        <v>327</v>
      </c>
      <c r="J41" s="193" t="str">
        <f>IFERROR(IF(O37="BCF", "BCF Project ID and Description", "Account"),"Account")</f>
        <v>Account</v>
      </c>
      <c r="K41" s="194"/>
      <c r="L41" s="49"/>
      <c r="M41" s="49"/>
      <c r="N41" s="49"/>
      <c r="P41"/>
      <c r="Q41"/>
      <c r="R41"/>
      <c r="S41"/>
      <c r="T41"/>
      <c r="U41"/>
      <c r="V41"/>
      <c r="W41"/>
      <c r="X41"/>
      <c r="Y41"/>
      <c r="Z41"/>
      <c r="AA41"/>
      <c r="AB41"/>
      <c r="AC41"/>
      <c r="AD41"/>
      <c r="AE41"/>
      <c r="AF41"/>
      <c r="AG41"/>
      <c r="AH41"/>
      <c r="AI41"/>
      <c r="AJ41"/>
      <c r="AK41"/>
      <c r="AL41"/>
      <c r="AM41"/>
      <c r="AN41"/>
      <c r="AO41"/>
      <c r="AP41"/>
    </row>
    <row r="42" spans="1:42" s="111" customFormat="1" ht="51" hidden="1" customHeight="1" thickBot="1" x14ac:dyDescent="0.35">
      <c r="A42" s="155" t="str">
        <f>IF(D35=" ","",IF(RIGHT(C35,5)="Funds","BAR55EF"&amp;D35,LEFT(C35,5)&amp;D35))</f>
        <v/>
      </c>
      <c r="B42" s="156" t="str">
        <f>IF(C35=" ", "",IF(LEFT(C35,5)="BAR04", 22, 12))</f>
        <v/>
      </c>
      <c r="C42" s="161" t="s">
        <v>551</v>
      </c>
      <c r="D42" s="161" t="s">
        <v>551</v>
      </c>
      <c r="E42" s="161" t="s">
        <v>551</v>
      </c>
      <c r="F42" s="161" t="s">
        <v>551</v>
      </c>
      <c r="G42" s="157" t="str">
        <f>IFERROR(_xlfn.XLOOKUP($C42&amp;$E42,MasterData!$T:$T,MasterData!$O:$O,"N/A",0),"")</f>
        <v>N/A</v>
      </c>
      <c r="H42" s="157" t="str">
        <f>IFERROR(_xlfn.XLOOKUP($C42&amp;$E42,MasterData!$T:$T,MasterData!$L:$L,"N/A",0),"")</f>
        <v>N/A</v>
      </c>
      <c r="I42" s="192" t="str">
        <f>IFERROR(_xlfn.XLOOKUP($C42&amp;$E42,MasterData!$T:$T,MasterData!$J:$J,"N/A",0),"")</f>
        <v>N/A</v>
      </c>
      <c r="J42" s="195" t="str">
        <f>_xlfn.XLOOKUP(C42&amp;E42,MasterData!$T:$T,MasterData!$U:$U,"N/A",0)</f>
        <v>N/A</v>
      </c>
      <c r="K42" s="196"/>
      <c r="L42" s="49"/>
      <c r="M42" s="49"/>
      <c r="N42" s="49"/>
      <c r="P42"/>
      <c r="Q42"/>
      <c r="R42"/>
      <c r="S42"/>
      <c r="T42"/>
      <c r="U42"/>
      <c r="V42"/>
      <c r="W42"/>
      <c r="X42"/>
      <c r="Y42"/>
      <c r="Z42"/>
      <c r="AA42"/>
      <c r="AB42"/>
      <c r="AC42"/>
      <c r="AD42"/>
      <c r="AE42"/>
      <c r="AF42"/>
      <c r="AG42"/>
      <c r="AH42"/>
      <c r="AI42"/>
      <c r="AJ42"/>
      <c r="AK42"/>
      <c r="AL42"/>
      <c r="AM42"/>
      <c r="AN42"/>
      <c r="AO42"/>
      <c r="AP42"/>
    </row>
    <row r="43" spans="1:42" s="111" customFormat="1" ht="25.5" hidden="1" customHeight="1" x14ac:dyDescent="0.25">
      <c r="A43" s="49"/>
      <c r="B43" s="49"/>
      <c r="C43" s="49"/>
      <c r="D43" s="49"/>
      <c r="E43" s="49"/>
      <c r="F43" s="49"/>
      <c r="G43" s="49"/>
      <c r="H43" s="201" t="s">
        <v>310</v>
      </c>
      <c r="I43" s="201"/>
      <c r="J43" s="204" t="s">
        <v>311</v>
      </c>
      <c r="K43" s="204"/>
      <c r="L43" s="49"/>
      <c r="M43" s="49"/>
      <c r="N43" s="49"/>
      <c r="P43"/>
      <c r="Q43"/>
      <c r="R43"/>
      <c r="S43"/>
      <c r="T43"/>
      <c r="U43"/>
      <c r="V43"/>
      <c r="W43"/>
      <c r="X43"/>
      <c r="Y43"/>
      <c r="Z43"/>
      <c r="AA43"/>
      <c r="AB43"/>
      <c r="AC43"/>
      <c r="AD43"/>
      <c r="AE43"/>
      <c r="AF43"/>
      <c r="AG43"/>
      <c r="AH43"/>
      <c r="AI43"/>
      <c r="AJ43"/>
      <c r="AK43"/>
      <c r="AL43"/>
      <c r="AM43"/>
      <c r="AN43"/>
      <c r="AO43"/>
      <c r="AP43"/>
    </row>
    <row r="44" spans="1:42" s="111" customFormat="1" ht="51" hidden="1" customHeight="1" x14ac:dyDescent="0.3">
      <c r="A44" s="49"/>
      <c r="B44" s="49"/>
      <c r="C44" s="49"/>
      <c r="D44" s="49"/>
      <c r="E44" s="49"/>
      <c r="F44" s="49"/>
      <c r="G44" s="49"/>
      <c r="H44" s="202" t="str">
        <f>IFERROR(IF(ISBLANK(C35)," ",VLOOKUP(C35&amp;C42&amp;F42&amp;D42&amp;E42,'Crosswalk NTL Prgrm-Project_JH'!A:X,24,FALSE)), " ")</f>
        <v xml:space="preserve"> </v>
      </c>
      <c r="I44" s="203"/>
      <c r="J44" s="205" t="str">
        <f>IFERROR(IF(ISBLANK(C35)," ",VLOOKUP(LEFT(C35,5)&amp;C42&amp;F42&amp;D42&amp;E42,'Crosswalk NTL Prgrm-Project_JH'!A:Y,25,FALSE)), " ")</f>
        <v xml:space="preserve"> </v>
      </c>
      <c r="K44" s="205"/>
      <c r="L44" s="49"/>
      <c r="M44" s="49"/>
      <c r="N44" s="49"/>
      <c r="O44" s="111" t="str">
        <f>_xlfn.CONCAT(C35,C42,F42,D42,E42)</f>
        <v xml:space="preserve">     </v>
      </c>
      <c r="P44"/>
      <c r="Q44"/>
      <c r="R44"/>
      <c r="S44"/>
      <c r="T44"/>
      <c r="U44"/>
      <c r="V44"/>
      <c r="W44"/>
      <c r="X44"/>
      <c r="Y44"/>
      <c r="Z44"/>
      <c r="AA44"/>
      <c r="AB44"/>
      <c r="AC44"/>
      <c r="AD44"/>
      <c r="AE44"/>
      <c r="AF44"/>
      <c r="AG44"/>
      <c r="AH44"/>
      <c r="AI44"/>
      <c r="AJ44"/>
      <c r="AK44"/>
      <c r="AL44"/>
      <c r="AM44"/>
      <c r="AN44"/>
      <c r="AO44"/>
      <c r="AP44"/>
    </row>
    <row r="45" spans="1:42" ht="21.75" hidden="1" thickBot="1" x14ac:dyDescent="0.4">
      <c r="A45" s="52" t="s">
        <v>448</v>
      </c>
      <c r="B45" s="49"/>
      <c r="C45" s="49"/>
      <c r="D45" s="49"/>
      <c r="E45" s="49"/>
      <c r="F45" s="49"/>
      <c r="G45" s="49"/>
      <c r="H45" s="49"/>
      <c r="I45" s="49"/>
      <c r="J45" s="49"/>
      <c r="K45" s="49"/>
      <c r="L45" s="49"/>
      <c r="M45" s="49"/>
    </row>
    <row r="46" spans="1:42" s="111" customFormat="1" ht="30.75" hidden="1" customHeight="1" thickBot="1" x14ac:dyDescent="0.3">
      <c r="A46" s="125" t="s">
        <v>305</v>
      </c>
      <c r="B46" s="125" t="s">
        <v>306</v>
      </c>
      <c r="C46" s="119" t="s">
        <v>336</v>
      </c>
      <c r="D46" s="119" t="s">
        <v>1</v>
      </c>
      <c r="E46" s="120" t="s">
        <v>888</v>
      </c>
      <c r="F46" s="120" t="s">
        <v>889</v>
      </c>
      <c r="G46" s="49"/>
      <c r="H46" s="49"/>
      <c r="I46" s="49"/>
      <c r="J46" s="49"/>
      <c r="K46" s="49"/>
      <c r="L46" s="49"/>
      <c r="M46" s="49"/>
      <c r="N46" s="49"/>
      <c r="P46"/>
      <c r="Q46"/>
      <c r="R46"/>
      <c r="S46"/>
      <c r="T46"/>
      <c r="U46"/>
      <c r="V46"/>
      <c r="W46"/>
      <c r="X46"/>
      <c r="Y46"/>
      <c r="Z46"/>
      <c r="AA46"/>
      <c r="AB46"/>
      <c r="AC46"/>
      <c r="AD46"/>
      <c r="AE46"/>
      <c r="AF46"/>
      <c r="AG46"/>
      <c r="AH46"/>
      <c r="AI46"/>
      <c r="AJ46"/>
      <c r="AK46"/>
      <c r="AL46"/>
      <c r="AM46"/>
      <c r="AN46"/>
      <c r="AO46"/>
      <c r="AP46"/>
    </row>
    <row r="47" spans="1:42" s="111" customFormat="1" ht="39" hidden="1" customHeight="1" thickBot="1" x14ac:dyDescent="0.35">
      <c r="A47" s="188" t="s">
        <v>551</v>
      </c>
      <c r="B47" s="97" t="s">
        <v>551</v>
      </c>
      <c r="C47" s="190" t="str">
        <f>IF(O20=4, C23, " ")</f>
        <v xml:space="preserve"> </v>
      </c>
      <c r="D47" s="73" t="str">
        <f>IFERROR(IF(C47=" "," ",IF(O20=4,D23)),"Error")</f>
        <v xml:space="preserve"> </v>
      </c>
      <c r="E47" s="75" t="s">
        <v>551</v>
      </c>
      <c r="F47" s="75" t="s">
        <v>551</v>
      </c>
      <c r="G47" s="49"/>
      <c r="H47" s="49"/>
      <c r="I47" s="49"/>
      <c r="J47" s="49"/>
      <c r="K47" s="49"/>
      <c r="L47" s="49"/>
      <c r="M47" s="49"/>
      <c r="N47" s="49"/>
      <c r="P47"/>
      <c r="Q47"/>
      <c r="R47"/>
      <c r="S47"/>
      <c r="T47"/>
      <c r="U47"/>
      <c r="V47"/>
      <c r="W47"/>
      <c r="X47"/>
      <c r="Y47"/>
      <c r="Z47"/>
      <c r="AA47"/>
      <c r="AB47"/>
      <c r="AC47"/>
      <c r="AD47"/>
      <c r="AE47"/>
      <c r="AF47"/>
      <c r="AG47"/>
      <c r="AH47"/>
      <c r="AI47"/>
      <c r="AJ47"/>
      <c r="AK47"/>
      <c r="AL47"/>
      <c r="AM47"/>
      <c r="AN47"/>
      <c r="AO47"/>
      <c r="AP47"/>
    </row>
    <row r="48" spans="1:42" s="111" customFormat="1" ht="15.75" hidden="1" thickBot="1" x14ac:dyDescent="0.3">
      <c r="A48" s="121"/>
      <c r="B48" s="121"/>
      <c r="C48" s="121"/>
      <c r="D48" s="121"/>
      <c r="E48" s="121"/>
      <c r="F48" s="121"/>
      <c r="G48" s="121"/>
      <c r="H48" s="121"/>
      <c r="I48" s="49"/>
      <c r="J48" s="49"/>
      <c r="K48" s="49"/>
      <c r="L48" s="49"/>
      <c r="M48" s="121"/>
      <c r="N48" s="49"/>
      <c r="P48"/>
      <c r="Q48"/>
      <c r="R48"/>
      <c r="S48"/>
      <c r="T48"/>
      <c r="U48"/>
      <c r="V48"/>
      <c r="W48"/>
      <c r="X48"/>
      <c r="Y48"/>
      <c r="Z48"/>
      <c r="AA48"/>
      <c r="AB48"/>
      <c r="AC48"/>
      <c r="AD48"/>
      <c r="AE48"/>
      <c r="AF48"/>
      <c r="AG48"/>
      <c r="AH48"/>
      <c r="AI48"/>
      <c r="AJ48"/>
      <c r="AK48"/>
      <c r="AL48"/>
      <c r="AM48"/>
      <c r="AN48"/>
      <c r="AO48"/>
      <c r="AP48"/>
    </row>
    <row r="49" spans="1:42" s="111" customFormat="1" ht="24" hidden="1" customHeight="1" thickBot="1" x14ac:dyDescent="0.3">
      <c r="A49" s="210" t="s">
        <v>315</v>
      </c>
      <c r="B49" s="211"/>
      <c r="C49" s="211"/>
      <c r="D49" s="211"/>
      <c r="E49" s="212"/>
      <c r="F49" s="127"/>
      <c r="G49" s="127"/>
      <c r="H49" s="127"/>
      <c r="I49" s="49"/>
      <c r="J49" s="49"/>
      <c r="K49" s="49"/>
      <c r="L49" s="49"/>
      <c r="M49" s="49"/>
      <c r="N49" s="49"/>
      <c r="O49" s="112" t="str">
        <f>IF(LEFT(O50,3)="BCF","BCF",IF(RIGHT(C47,5)="Funds","BAR55_EF",IF(LEFT(O50,3)=LEFT(O50,3),LEFT(O50,3)&amp;"_"&amp;RIGHT(O50,5-3),"Error")))</f>
        <v xml:space="preserve"> _ </v>
      </c>
      <c r="P49"/>
      <c r="Q49"/>
      <c r="R49"/>
      <c r="S49"/>
      <c r="T49"/>
      <c r="U49"/>
      <c r="V49"/>
      <c r="W49"/>
      <c r="X49"/>
      <c r="Y49"/>
      <c r="Z49"/>
      <c r="AA49"/>
      <c r="AB49"/>
      <c r="AC49"/>
      <c r="AD49"/>
      <c r="AE49"/>
      <c r="AF49"/>
      <c r="AG49"/>
      <c r="AH49"/>
      <c r="AI49"/>
      <c r="AJ49"/>
      <c r="AK49"/>
      <c r="AL49"/>
      <c r="AM49"/>
      <c r="AN49"/>
      <c r="AO49"/>
      <c r="AP49"/>
    </row>
    <row r="50" spans="1:42" s="111" customFormat="1" ht="31.5" hidden="1" customHeight="1" thickBot="1" x14ac:dyDescent="0.3">
      <c r="A50" s="137" t="s">
        <v>549</v>
      </c>
      <c r="B50" s="138" t="s">
        <v>314</v>
      </c>
      <c r="C50" s="137" t="s">
        <v>550</v>
      </c>
      <c r="D50" s="137" t="s">
        <v>899</v>
      </c>
      <c r="E50" s="137" t="s">
        <v>900</v>
      </c>
      <c r="F50" s="141" t="s">
        <v>898</v>
      </c>
      <c r="G50" s="228" t="s">
        <v>553</v>
      </c>
      <c r="H50" s="229"/>
      <c r="I50" s="232" t="str">
        <f>IF(B51="Hourly", "Supervisor signature is required for hourly employees", " ")</f>
        <v xml:space="preserve"> </v>
      </c>
      <c r="J50" s="233"/>
      <c r="K50" s="233"/>
      <c r="L50" s="49"/>
      <c r="M50" s="49"/>
      <c r="N50" s="49"/>
      <c r="O50" s="113" t="str">
        <f>IF(C47=" "," ",IF(RIGHT(C47,5)="Funds","BAR55EF",IF(LEFT(C47,3)="BAR",LEFT(C47,5),IF(LEFT(C47,3)="BCF",LEFT(C47,3),"Error"))))</f>
        <v xml:space="preserve"> </v>
      </c>
      <c r="P50"/>
      <c r="Q50"/>
      <c r="R50"/>
      <c r="S50"/>
      <c r="T50"/>
      <c r="U50"/>
      <c r="V50"/>
      <c r="W50"/>
      <c r="X50"/>
      <c r="Y50"/>
      <c r="Z50"/>
      <c r="AA50"/>
      <c r="AB50"/>
      <c r="AC50"/>
      <c r="AD50"/>
      <c r="AE50"/>
      <c r="AF50"/>
      <c r="AG50"/>
      <c r="AH50"/>
      <c r="AI50"/>
      <c r="AJ50"/>
      <c r="AK50"/>
      <c r="AL50"/>
      <c r="AM50"/>
      <c r="AN50"/>
      <c r="AO50"/>
      <c r="AP50"/>
    </row>
    <row r="51" spans="1:42" s="111" customFormat="1" ht="28.5" hidden="1" customHeight="1" thickBot="1" x14ac:dyDescent="0.3">
      <c r="A51" s="105" t="s">
        <v>551</v>
      </c>
      <c r="B51" s="103" t="s">
        <v>551</v>
      </c>
      <c r="C51" s="103" t="s">
        <v>551</v>
      </c>
      <c r="D51" s="102" t="str">
        <f>IFERROR(IF(B51="One-Time Payment",1,IF(B51="Bi-Weekly",ROUND(DATEDIF(E47,F47,"d")/14,0.1),IF(B51="Monthly",DATEDIF(E47,F47,"m"),IF(B51="Hourly"," ",IF(A51="", " "," "))))), " ")</f>
        <v xml:space="preserve"> </v>
      </c>
      <c r="E51" s="101" t="str">
        <f>IFERROR(IF(OR(B51="",F47="", E47=""), " ", IF(OR(B51="One-Time Payment", B51="Hourly"), " ",A51/D51))," ")</f>
        <v xml:space="preserve"> </v>
      </c>
      <c r="F51" s="101" t="str">
        <f>IFERROR(IF(B51="One-Time Payment",A51,IF(B51="Hourly",A51*C51," "))," ")</f>
        <v xml:space="preserve"> </v>
      </c>
      <c r="G51" s="230" t="s">
        <v>551</v>
      </c>
      <c r="H51" s="231"/>
      <c r="I51" s="232"/>
      <c r="J51" s="233"/>
      <c r="K51" s="233"/>
      <c r="L51" s="49"/>
      <c r="M51" s="49"/>
      <c r="N51" s="49"/>
      <c r="P51"/>
      <c r="Q51"/>
      <c r="R51"/>
      <c r="S51"/>
      <c r="T51"/>
      <c r="U51"/>
      <c r="V51"/>
      <c r="W51"/>
      <c r="X51"/>
      <c r="Y51"/>
      <c r="Z51"/>
      <c r="AA51"/>
      <c r="AB51"/>
      <c r="AC51"/>
      <c r="AD51"/>
      <c r="AE51"/>
      <c r="AF51"/>
      <c r="AG51"/>
      <c r="AH51"/>
      <c r="AI51"/>
      <c r="AJ51"/>
      <c r="AK51"/>
      <c r="AL51"/>
      <c r="AM51"/>
      <c r="AN51"/>
      <c r="AO51"/>
      <c r="AP51"/>
    </row>
    <row r="52" spans="1:42" s="111" customFormat="1" ht="15.75" hidden="1" customHeight="1" thickBot="1" x14ac:dyDescent="0.3">
      <c r="A52" s="49"/>
      <c r="B52" s="49"/>
      <c r="C52" s="49"/>
      <c r="D52" s="49"/>
      <c r="E52" s="49"/>
      <c r="F52" s="49"/>
      <c r="G52" s="49"/>
      <c r="H52" s="49"/>
      <c r="I52" s="128"/>
      <c r="J52" s="49"/>
      <c r="K52" s="49"/>
      <c r="L52" s="49"/>
      <c r="M52" s="49"/>
      <c r="N52" s="49"/>
      <c r="P52"/>
      <c r="Q52"/>
      <c r="R52"/>
      <c r="S52"/>
      <c r="T52"/>
      <c r="U52"/>
      <c r="V52"/>
      <c r="W52"/>
      <c r="X52"/>
      <c r="Y52"/>
      <c r="Z52"/>
      <c r="AA52"/>
      <c r="AB52"/>
      <c r="AC52"/>
      <c r="AD52"/>
      <c r="AE52"/>
      <c r="AF52"/>
      <c r="AG52"/>
      <c r="AH52"/>
      <c r="AI52"/>
      <c r="AJ52"/>
      <c r="AK52"/>
      <c r="AL52"/>
      <c r="AM52"/>
      <c r="AN52"/>
      <c r="AO52"/>
      <c r="AP52"/>
    </row>
    <row r="53" spans="1:42" ht="35.25" hidden="1" customHeight="1" x14ac:dyDescent="0.25">
      <c r="A53" s="134" t="s">
        <v>927</v>
      </c>
      <c r="B53" s="135" t="s">
        <v>4</v>
      </c>
      <c r="C53" s="159" t="s">
        <v>312</v>
      </c>
      <c r="D53" s="160" t="s">
        <v>8</v>
      </c>
      <c r="E53" s="159" t="s">
        <v>308</v>
      </c>
      <c r="F53" s="159" t="s">
        <v>6</v>
      </c>
      <c r="G53" s="135" t="s">
        <v>7</v>
      </c>
      <c r="H53" s="135" t="s">
        <v>3</v>
      </c>
      <c r="I53" s="136" t="s">
        <v>327</v>
      </c>
      <c r="J53" s="193" t="str">
        <f>IFERROR(IF(O49="BCF", "BCF Project ID and Description", "Account"),"Account")</f>
        <v>Account</v>
      </c>
      <c r="K53" s="194"/>
      <c r="L53" s="49"/>
      <c r="M53" s="49"/>
    </row>
    <row r="54" spans="1:42" s="111" customFormat="1" ht="51" hidden="1" customHeight="1" thickBot="1" x14ac:dyDescent="0.35">
      <c r="A54" s="155" t="str">
        <f>IF(D47=" ","",IF(RIGHT(C47,5)="Funds","BAR55EF"&amp;D47,LEFT(C47,5)&amp;D47))</f>
        <v/>
      </c>
      <c r="B54" s="156" t="str">
        <f>IF(C47=" ", "",IF(LEFT(C47,5)="BAR04", 22, 12))</f>
        <v/>
      </c>
      <c r="C54" s="161" t="s">
        <v>551</v>
      </c>
      <c r="D54" s="161" t="s">
        <v>551</v>
      </c>
      <c r="E54" s="161" t="s">
        <v>551</v>
      </c>
      <c r="F54" s="161" t="s">
        <v>551</v>
      </c>
      <c r="G54" s="157" t="str">
        <f>IFERROR(_xlfn.XLOOKUP($C54&amp;$E54,MasterData!$T:$T,MasterData!$O:$O,"N/A",0),"")</f>
        <v>N/A</v>
      </c>
      <c r="H54" s="157" t="str">
        <f>IFERROR(_xlfn.XLOOKUP($C54&amp;$E54,MasterData!$T:$T,MasterData!$L:$L,"N/A",0),"")</f>
        <v>N/A</v>
      </c>
      <c r="I54" s="192" t="str">
        <f>IFERROR(_xlfn.XLOOKUP($C54&amp;$E54,MasterData!$T:$T,MasterData!$J:$J,"N/A",0),"")</f>
        <v>N/A</v>
      </c>
      <c r="J54" s="195" t="str">
        <f>_xlfn.XLOOKUP(C54&amp;E54,MasterData!$T:$T,MasterData!$U:$U,"N/A",0)</f>
        <v>N/A</v>
      </c>
      <c r="K54" s="196"/>
      <c r="L54" s="49"/>
      <c r="M54" s="49"/>
      <c r="N54" s="49"/>
      <c r="P54"/>
      <c r="Q54"/>
      <c r="R54"/>
      <c r="S54"/>
      <c r="T54"/>
      <c r="U54"/>
      <c r="V54"/>
      <c r="W54"/>
      <c r="X54"/>
      <c r="Y54"/>
      <c r="Z54"/>
      <c r="AA54"/>
      <c r="AB54"/>
      <c r="AC54"/>
      <c r="AD54"/>
      <c r="AE54"/>
      <c r="AF54"/>
      <c r="AG54"/>
      <c r="AH54"/>
      <c r="AI54"/>
      <c r="AJ54"/>
      <c r="AK54"/>
      <c r="AL54"/>
      <c r="AM54"/>
      <c r="AN54"/>
      <c r="AO54"/>
      <c r="AP54"/>
    </row>
    <row r="55" spans="1:42" ht="35.25" hidden="1" customHeight="1" x14ac:dyDescent="0.3">
      <c r="A55" s="68"/>
      <c r="B55" s="68"/>
      <c r="C55" s="68"/>
      <c r="D55" s="68"/>
      <c r="E55" s="68"/>
      <c r="F55" s="68"/>
      <c r="G55" s="68"/>
      <c r="H55" s="201" t="s">
        <v>310</v>
      </c>
      <c r="I55" s="201"/>
      <c r="J55" s="204" t="s">
        <v>311</v>
      </c>
      <c r="K55" s="204"/>
      <c r="L55" s="139"/>
      <c r="M55" s="140"/>
    </row>
    <row r="56" spans="1:42" s="111" customFormat="1" ht="50.25" hidden="1" customHeight="1" x14ac:dyDescent="0.3">
      <c r="A56" s="68"/>
      <c r="B56" s="68"/>
      <c r="C56" s="68"/>
      <c r="D56" s="68"/>
      <c r="E56" s="68"/>
      <c r="F56" s="68"/>
      <c r="G56" s="68"/>
      <c r="H56" s="202" t="str">
        <f>IFERROR(IF(ISBLANK(C47)," ",VLOOKUP(C47&amp;C54&amp;F54&amp;D54&amp;E54,'Crosswalk NTL Prgrm-Project_JH'!A:X,24,FALSE)), " ")</f>
        <v xml:space="preserve"> </v>
      </c>
      <c r="I56" s="203"/>
      <c r="J56" s="205" t="str">
        <f>IFERROR(IF(ISBLANK(C47)," ",VLOOKUP(LEFT(C47,5)&amp;C54&amp;F54&amp;D54&amp;E54,'Crosswalk NTL Prgrm-Project_JH'!A:Y,25,FALSE)), " ")</f>
        <v xml:space="preserve"> </v>
      </c>
      <c r="K56" s="205"/>
      <c r="L56" s="139"/>
      <c r="M56" s="140"/>
      <c r="N56" s="49"/>
      <c r="O56" s="111" t="str">
        <f>_xlfn.CONCAT(C47,C54,F54,D54,E54)</f>
        <v xml:space="preserve">     </v>
      </c>
      <c r="P56"/>
      <c r="Q56"/>
      <c r="R56"/>
      <c r="S56"/>
      <c r="T56"/>
      <c r="U56"/>
      <c r="V56"/>
      <c r="W56"/>
      <c r="X56"/>
      <c r="Y56"/>
      <c r="Z56"/>
      <c r="AA56"/>
      <c r="AB56"/>
      <c r="AC56"/>
      <c r="AD56"/>
      <c r="AE56"/>
      <c r="AF56"/>
      <c r="AG56"/>
      <c r="AH56"/>
      <c r="AI56"/>
      <c r="AJ56"/>
      <c r="AK56"/>
      <c r="AL56"/>
      <c r="AM56"/>
      <c r="AN56"/>
      <c r="AO56"/>
      <c r="AP56"/>
    </row>
    <row r="57" spans="1:42" ht="7.5" customHeight="1" x14ac:dyDescent="0.25">
      <c r="A57" s="49"/>
      <c r="B57" s="49"/>
      <c r="C57" s="49"/>
      <c r="D57" s="49"/>
      <c r="E57" s="49"/>
      <c r="F57" s="49"/>
      <c r="G57" s="49"/>
      <c r="H57" s="49"/>
      <c r="I57" s="49"/>
      <c r="J57" s="49"/>
      <c r="K57" s="49"/>
      <c r="L57" s="49"/>
      <c r="M57" s="49"/>
    </row>
    <row r="58" spans="1:42" ht="21.75" thickBot="1" x14ac:dyDescent="0.4">
      <c r="A58" s="52" t="s">
        <v>557</v>
      </c>
      <c r="B58" s="49"/>
      <c r="C58" s="49"/>
      <c r="D58" s="49"/>
      <c r="E58" s="49"/>
      <c r="F58" s="49"/>
      <c r="G58" s="49"/>
      <c r="H58" s="49"/>
      <c r="I58" s="49"/>
      <c r="J58" s="49"/>
      <c r="K58" s="49"/>
      <c r="L58" s="49"/>
      <c r="M58" s="49"/>
    </row>
    <row r="59" spans="1:42" ht="108.75" customHeight="1" thickBot="1" x14ac:dyDescent="0.3">
      <c r="A59" s="225"/>
      <c r="B59" s="226"/>
      <c r="C59" s="226"/>
      <c r="D59" s="226"/>
      <c r="E59" s="226"/>
      <c r="F59" s="226"/>
      <c r="G59" s="226"/>
      <c r="H59" s="226"/>
      <c r="I59" s="226"/>
      <c r="J59" s="227"/>
      <c r="K59" s="49"/>
      <c r="L59" s="49"/>
      <c r="M59" s="49"/>
    </row>
    <row r="60" spans="1:42" ht="21.75" thickBot="1" x14ac:dyDescent="0.4">
      <c r="A60" s="52" t="s">
        <v>474</v>
      </c>
      <c r="B60" s="49"/>
      <c r="C60" s="49"/>
      <c r="D60" s="49"/>
      <c r="E60" s="49"/>
      <c r="F60" s="49"/>
      <c r="G60" s="49"/>
      <c r="H60" s="49"/>
      <c r="I60" s="49"/>
      <c r="J60" s="49"/>
      <c r="K60" s="49"/>
      <c r="L60" s="49"/>
      <c r="M60" s="49"/>
    </row>
    <row r="61" spans="1:42" ht="28.5" customHeight="1" thickTop="1" thickBot="1" x14ac:dyDescent="0.35">
      <c r="A61" s="93" t="s">
        <v>551</v>
      </c>
      <c r="B61" s="94" t="s">
        <v>551</v>
      </c>
      <c r="C61" s="94" t="s">
        <v>551</v>
      </c>
      <c r="D61" s="76"/>
      <c r="E61" s="49"/>
      <c r="F61" s="49"/>
      <c r="G61" s="49"/>
      <c r="H61" s="49"/>
      <c r="I61" s="49"/>
      <c r="J61" s="49"/>
      <c r="K61" s="49"/>
      <c r="L61" s="49"/>
      <c r="M61" s="49"/>
    </row>
    <row r="62" spans="1:42" ht="18" thickTop="1" x14ac:dyDescent="0.3">
      <c r="A62" s="64" t="s">
        <v>556</v>
      </c>
      <c r="B62" s="64" t="s">
        <v>476</v>
      </c>
      <c r="C62" s="64" t="s">
        <v>481</v>
      </c>
      <c r="D62" s="82" t="s">
        <v>890</v>
      </c>
      <c r="E62" s="49"/>
      <c r="F62" s="49"/>
      <c r="G62" s="49"/>
      <c r="H62" s="49"/>
      <c r="I62" s="49"/>
      <c r="J62" s="49"/>
      <c r="K62" s="49"/>
      <c r="L62" s="49"/>
      <c r="M62" s="49"/>
    </row>
    <row r="63" spans="1:42" ht="18" thickBot="1" x14ac:dyDescent="0.35">
      <c r="A63" s="64"/>
      <c r="B63" s="64"/>
      <c r="C63" s="64"/>
      <c r="D63" s="64"/>
      <c r="E63" s="49"/>
      <c r="F63" s="49"/>
      <c r="G63" s="49"/>
      <c r="H63" s="49"/>
      <c r="I63" s="49"/>
      <c r="J63" s="49"/>
      <c r="K63" s="49"/>
      <c r="L63" s="49"/>
      <c r="M63" s="49"/>
    </row>
    <row r="64" spans="1:42" ht="27.75" customHeight="1" thickTop="1" thickBot="1" x14ac:dyDescent="0.35">
      <c r="A64" s="93" t="s">
        <v>551</v>
      </c>
      <c r="B64" s="94" t="s">
        <v>551</v>
      </c>
      <c r="C64" s="94" t="s">
        <v>551</v>
      </c>
      <c r="D64" s="76"/>
      <c r="E64" s="49"/>
      <c r="F64" s="49"/>
      <c r="G64" s="49"/>
      <c r="H64" s="49"/>
      <c r="I64" s="49"/>
      <c r="J64" s="49"/>
      <c r="K64" s="49"/>
      <c r="L64" s="49"/>
      <c r="M64" s="49"/>
    </row>
    <row r="65" spans="1:13" ht="18" thickTop="1" x14ac:dyDescent="0.3">
      <c r="A65" s="64" t="s">
        <v>479</v>
      </c>
      <c r="B65" s="64" t="s">
        <v>476</v>
      </c>
      <c r="C65" s="64" t="s">
        <v>481</v>
      </c>
      <c r="D65" s="82" t="s">
        <v>890</v>
      </c>
      <c r="E65" s="49"/>
      <c r="F65" s="49"/>
      <c r="G65" s="49"/>
      <c r="H65" s="49"/>
      <c r="I65" s="49"/>
      <c r="J65" s="49"/>
      <c r="K65" s="49"/>
      <c r="L65" s="49"/>
      <c r="M65" s="49"/>
    </row>
    <row r="66" spans="1:13" ht="18" thickBot="1" x14ac:dyDescent="0.35">
      <c r="A66" s="64"/>
      <c r="B66" s="64"/>
      <c r="C66" s="64"/>
      <c r="D66" s="64"/>
      <c r="E66" s="49"/>
      <c r="F66" s="49"/>
      <c r="G66" s="49"/>
      <c r="H66" s="49"/>
      <c r="I66" s="49"/>
      <c r="J66" s="49"/>
      <c r="K66" s="49"/>
      <c r="L66" s="49"/>
      <c r="M66" s="49"/>
    </row>
    <row r="67" spans="1:13" ht="32.25" customHeight="1" thickTop="1" thickBot="1" x14ac:dyDescent="0.35">
      <c r="A67" s="93" t="s">
        <v>551</v>
      </c>
      <c r="B67" s="74" t="s">
        <v>551</v>
      </c>
      <c r="C67" s="94" t="s">
        <v>551</v>
      </c>
      <c r="D67" s="76"/>
      <c r="E67" s="49"/>
      <c r="F67" s="49"/>
      <c r="G67" s="49"/>
      <c r="H67" s="49"/>
      <c r="I67" s="49"/>
      <c r="J67" s="49"/>
      <c r="K67" s="49"/>
      <c r="L67" s="49"/>
      <c r="M67" s="49"/>
    </row>
    <row r="68" spans="1:13" ht="18" thickTop="1" x14ac:dyDescent="0.3">
      <c r="A68" s="64" t="s">
        <v>479</v>
      </c>
      <c r="B68" s="64" t="s">
        <v>476</v>
      </c>
      <c r="C68" s="64" t="s">
        <v>481</v>
      </c>
      <c r="D68" s="82" t="s">
        <v>478</v>
      </c>
      <c r="E68" s="49"/>
      <c r="F68" s="49"/>
      <c r="G68" s="49"/>
      <c r="H68" s="49"/>
      <c r="I68" s="49"/>
      <c r="J68" s="49"/>
      <c r="K68" s="49"/>
      <c r="L68" s="49"/>
      <c r="M68" s="49"/>
    </row>
    <row r="69" spans="1:13" ht="21.75" thickBot="1" x14ac:dyDescent="0.4">
      <c r="A69" s="52"/>
      <c r="B69" s="49"/>
      <c r="C69" s="49"/>
      <c r="D69" s="49"/>
      <c r="E69" s="49"/>
      <c r="F69" s="49"/>
      <c r="G69" s="49"/>
      <c r="H69" s="49"/>
      <c r="I69" s="49"/>
      <c r="J69" s="49"/>
      <c r="K69" s="49"/>
      <c r="L69" s="49"/>
      <c r="M69" s="49"/>
    </row>
    <row r="70" spans="1:13" ht="28.5" customHeight="1" thickTop="1" thickBot="1" x14ac:dyDescent="0.35">
      <c r="A70" s="95" t="str">
        <f>IF(OR(C23="", O20=1), " ",IF(OR(C23="BAR02--Auxiliary",C23="BAR04--Early Learning Cntr",C23="BCF -- Baruch College Fund"),VLOOKUP(C23,'Business Unit Dropdown List'!B:M,11,FALSE)," "))</f>
        <v xml:space="preserve"> </v>
      </c>
      <c r="B70" s="94" t="s">
        <v>551</v>
      </c>
      <c r="C70" s="94" t="s">
        <v>551</v>
      </c>
      <c r="D70" s="76"/>
      <c r="E70" s="49"/>
      <c r="F70" s="49"/>
      <c r="G70" s="49"/>
      <c r="H70" s="49"/>
      <c r="I70" s="49"/>
      <c r="J70" s="49"/>
      <c r="K70" s="49"/>
      <c r="L70" s="49"/>
      <c r="M70" s="49"/>
    </row>
    <row r="71" spans="1:13" ht="18" thickTop="1" x14ac:dyDescent="0.3">
      <c r="A71" s="64" t="s">
        <v>475</v>
      </c>
      <c r="B71" s="64" t="s">
        <v>476</v>
      </c>
      <c r="C71" s="64" t="s">
        <v>477</v>
      </c>
      <c r="D71" s="82" t="s">
        <v>478</v>
      </c>
      <c r="E71" s="49"/>
      <c r="F71" s="49"/>
      <c r="G71" s="49"/>
      <c r="H71" s="49"/>
      <c r="I71" s="49"/>
      <c r="J71" s="49"/>
      <c r="K71" s="49"/>
      <c r="L71" s="49"/>
      <c r="M71" s="49"/>
    </row>
    <row r="72" spans="1:13" ht="15.75" thickBot="1" x14ac:dyDescent="0.3">
      <c r="A72" s="49"/>
      <c r="B72" s="49"/>
      <c r="C72" s="49"/>
      <c r="D72" s="49"/>
      <c r="E72" s="49"/>
      <c r="F72" s="49"/>
      <c r="G72" s="49"/>
      <c r="H72" s="49"/>
      <c r="I72" s="49"/>
      <c r="J72" s="49"/>
      <c r="K72" s="49"/>
      <c r="L72" s="49"/>
      <c r="M72" s="49"/>
    </row>
    <row r="73" spans="1:13" ht="28.5" customHeight="1" thickTop="1" thickBot="1" x14ac:dyDescent="0.35">
      <c r="A73" s="85" t="str">
        <f>IF(OR(C23="", O20=1), " ",IF(OR(C23="BAR02--Auxiliary",C23="BAR04--Early Learning Cntr",C23="BCF -- Baruch College Fund"),VLOOKUP(C23,'Business Unit Dropdown List'!B:M,12,FALSE)," "))</f>
        <v xml:space="preserve"> </v>
      </c>
      <c r="B73" s="74" t="s">
        <v>551</v>
      </c>
      <c r="C73" s="74" t="s">
        <v>551</v>
      </c>
      <c r="D73" s="76"/>
      <c r="E73" s="49"/>
      <c r="F73" s="49"/>
      <c r="G73" s="49"/>
      <c r="H73" s="49"/>
      <c r="I73" s="49"/>
      <c r="J73" s="49"/>
      <c r="K73" s="49"/>
      <c r="L73" s="49"/>
      <c r="M73" s="49"/>
    </row>
    <row r="74" spans="1:13" ht="18" thickTop="1" x14ac:dyDescent="0.3">
      <c r="A74" s="64" t="s">
        <v>479</v>
      </c>
      <c r="B74" s="64" t="s">
        <v>480</v>
      </c>
      <c r="C74" s="64" t="s">
        <v>481</v>
      </c>
      <c r="D74" s="82" t="s">
        <v>890</v>
      </c>
      <c r="E74" s="49"/>
      <c r="F74" s="49"/>
      <c r="G74" s="49"/>
      <c r="H74" s="49"/>
      <c r="I74" s="49"/>
      <c r="J74" s="49"/>
      <c r="K74" s="49"/>
      <c r="L74" s="49"/>
      <c r="M74" s="49"/>
    </row>
    <row r="75" spans="1:13" ht="15.75" thickBot="1" x14ac:dyDescent="0.3">
      <c r="A75" s="49"/>
      <c r="B75" s="49"/>
      <c r="C75" s="49"/>
      <c r="D75" s="49"/>
      <c r="E75" s="49"/>
      <c r="F75" s="49"/>
      <c r="G75" s="49"/>
      <c r="H75" s="49"/>
      <c r="I75" s="49"/>
      <c r="J75" s="49"/>
      <c r="K75" s="49"/>
      <c r="L75" s="49"/>
      <c r="M75" s="49"/>
    </row>
    <row r="76" spans="1:13" ht="28.5" customHeight="1" thickBot="1" x14ac:dyDescent="0.35">
      <c r="A76" s="222" t="s">
        <v>850</v>
      </c>
      <c r="B76" s="223"/>
      <c r="C76" s="223"/>
      <c r="D76" s="223"/>
      <c r="E76" s="224"/>
      <c r="F76" s="79"/>
      <c r="G76" s="79"/>
      <c r="H76" s="49"/>
      <c r="I76" s="49"/>
      <c r="J76" s="49"/>
      <c r="K76" s="49"/>
      <c r="L76" s="49"/>
      <c r="M76" s="49"/>
    </row>
    <row r="77" spans="1:13" ht="22.5" customHeight="1" thickBot="1" x14ac:dyDescent="0.3">
      <c r="A77" s="219" t="s">
        <v>851</v>
      </c>
      <c r="B77" s="220"/>
      <c r="C77" s="220"/>
      <c r="D77" s="220"/>
      <c r="E77" s="221"/>
      <c r="F77" s="78"/>
      <c r="G77" s="78"/>
      <c r="H77" s="49"/>
      <c r="I77" s="49"/>
      <c r="J77" s="49"/>
      <c r="K77" s="49"/>
      <c r="L77" s="49"/>
      <c r="M77" s="49"/>
    </row>
    <row r="78" spans="1:13" ht="27.75" customHeight="1" thickBot="1" x14ac:dyDescent="0.35">
      <c r="A78" s="80" t="s">
        <v>852</v>
      </c>
      <c r="B78" s="197"/>
      <c r="C78" s="198"/>
      <c r="D78" s="213" t="s">
        <v>891</v>
      </c>
      <c r="E78" s="216"/>
      <c r="F78" s="49"/>
      <c r="G78" s="49"/>
      <c r="H78" s="49"/>
      <c r="I78" s="49"/>
      <c r="J78" s="49"/>
      <c r="K78" s="49"/>
      <c r="L78" s="49"/>
      <c r="M78" s="49"/>
    </row>
    <row r="79" spans="1:13" ht="27.75" customHeight="1" thickBot="1" x14ac:dyDescent="0.35">
      <c r="A79" s="81" t="s">
        <v>481</v>
      </c>
      <c r="B79" s="199"/>
      <c r="C79" s="200"/>
      <c r="D79" s="214"/>
      <c r="E79" s="217"/>
      <c r="F79" s="49"/>
      <c r="G79" s="49"/>
      <c r="H79" s="49"/>
      <c r="I79" s="49"/>
      <c r="J79" s="49"/>
      <c r="K79" s="49"/>
      <c r="L79" s="49"/>
      <c r="M79" s="49"/>
    </row>
    <row r="80" spans="1:13" ht="27.75" customHeight="1" thickBot="1" x14ac:dyDescent="0.35">
      <c r="A80" s="81" t="s">
        <v>476</v>
      </c>
      <c r="B80" s="199"/>
      <c r="C80" s="200"/>
      <c r="D80" s="214" t="s">
        <v>892</v>
      </c>
      <c r="E80" s="217"/>
      <c r="F80" s="49"/>
      <c r="G80" s="49"/>
      <c r="H80" s="49"/>
      <c r="I80" s="49"/>
      <c r="J80" s="49"/>
      <c r="K80" s="49"/>
      <c r="L80" s="49"/>
      <c r="M80" s="49"/>
    </row>
    <row r="81" spans="1:13" ht="27.75" customHeight="1" thickBot="1" x14ac:dyDescent="0.35">
      <c r="A81" s="81" t="s">
        <v>478</v>
      </c>
      <c r="B81" s="206"/>
      <c r="C81" s="207"/>
      <c r="D81" s="215"/>
      <c r="E81" s="218"/>
      <c r="F81" s="49"/>
      <c r="G81" s="49"/>
      <c r="H81" s="49"/>
      <c r="I81" s="49"/>
      <c r="J81" s="49"/>
      <c r="K81" s="49"/>
      <c r="L81" s="49"/>
      <c r="M81" s="49"/>
    </row>
    <row r="82" spans="1:13" x14ac:dyDescent="0.25">
      <c r="A82" s="49"/>
      <c r="B82" s="49"/>
      <c r="C82" s="49"/>
      <c r="D82" s="49"/>
      <c r="E82" s="49"/>
      <c r="F82" s="49"/>
      <c r="G82" s="49"/>
      <c r="H82" s="49"/>
      <c r="I82" s="49"/>
      <c r="J82" s="49"/>
      <c r="K82" s="49"/>
      <c r="L82" s="49"/>
      <c r="M82" s="49"/>
    </row>
    <row r="83" spans="1:13" x14ac:dyDescent="0.25">
      <c r="A83" s="49"/>
      <c r="B83" s="49"/>
      <c r="C83" s="49"/>
      <c r="D83" s="49"/>
      <c r="E83" s="49"/>
      <c r="F83" s="49"/>
      <c r="G83" s="49"/>
      <c r="H83" s="49"/>
      <c r="I83" s="49"/>
      <c r="J83" s="49"/>
      <c r="K83" s="49"/>
      <c r="L83" s="49"/>
    </row>
  </sheetData>
  <sheetProtection algorithmName="SHA-512" hashValue="KT9iksJKPTsyX7dHzB0bNywx/Mwe08kNp5PGJ61uC0OwcTDPxVwUqUMJNsyEH1EfULtG/EYD3BOLpQvo0cgr2A==" saltValue="nYKIyPvdI8O9TcKFoZRrZQ==" spinCount="100000" sheet="1" formatCells="0" formatRows="0"/>
  <dataConsolidate/>
  <mergeCells count="49">
    <mergeCell ref="C5:D5"/>
    <mergeCell ref="E11:F11"/>
    <mergeCell ref="C11:D11"/>
    <mergeCell ref="H31:I31"/>
    <mergeCell ref="H32:I32"/>
    <mergeCell ref="E19:G20"/>
    <mergeCell ref="A25:E25"/>
    <mergeCell ref="D15:E15"/>
    <mergeCell ref="C17:E17"/>
    <mergeCell ref="F17:G17"/>
    <mergeCell ref="A37:E37"/>
    <mergeCell ref="J29:K29"/>
    <mergeCell ref="I25:K27"/>
    <mergeCell ref="I37:K39"/>
    <mergeCell ref="J31:K31"/>
    <mergeCell ref="J32:K32"/>
    <mergeCell ref="G26:H26"/>
    <mergeCell ref="G27:H27"/>
    <mergeCell ref="G39:H39"/>
    <mergeCell ref="J43:K43"/>
    <mergeCell ref="H44:I44"/>
    <mergeCell ref="J44:K44"/>
    <mergeCell ref="J41:K41"/>
    <mergeCell ref="J42:K42"/>
    <mergeCell ref="B81:C81"/>
    <mergeCell ref="A11:B11"/>
    <mergeCell ref="J30:K30"/>
    <mergeCell ref="A49:E49"/>
    <mergeCell ref="D78:D79"/>
    <mergeCell ref="D80:D81"/>
    <mergeCell ref="E78:E79"/>
    <mergeCell ref="E80:E81"/>
    <mergeCell ref="A77:E77"/>
    <mergeCell ref="A76:E76"/>
    <mergeCell ref="A59:J59"/>
    <mergeCell ref="G50:H50"/>
    <mergeCell ref="G51:H51"/>
    <mergeCell ref="I50:K51"/>
    <mergeCell ref="G38:H38"/>
    <mergeCell ref="H43:I43"/>
    <mergeCell ref="J53:K53"/>
    <mergeCell ref="J54:K54"/>
    <mergeCell ref="B78:C78"/>
    <mergeCell ref="B79:C79"/>
    <mergeCell ref="B80:C80"/>
    <mergeCell ref="H55:I55"/>
    <mergeCell ref="H56:I56"/>
    <mergeCell ref="J55:K55"/>
    <mergeCell ref="J56:K56"/>
  </mergeCells>
  <dataValidations count="14">
    <dataValidation type="list" showInputMessage="1" showErrorMessage="1" sqref="B23 B47 B35" xr:uid="{00000000-0002-0000-0200-000000000000}">
      <formula1>Assignment</formula1>
    </dataValidation>
    <dataValidation type="list" showInputMessage="1" showErrorMessage="1" sqref="A35 A23 A47" xr:uid="{00000000-0002-0000-0200-000001000000}">
      <formula1>Action</formula1>
    </dataValidation>
    <dataValidation type="list" allowBlank="1" showInputMessage="1" showErrorMessage="1" sqref="B39 B51" xr:uid="{00000000-0002-0000-0200-000003000000}">
      <formula1>PaymentInterval</formula1>
    </dataValidation>
    <dataValidation type="whole" allowBlank="1" showInputMessage="1" showErrorMessage="1" sqref="G5" xr:uid="{00000000-0002-0000-0200-000004000000}">
      <formula1>0</formula1>
      <formula2>9999</formula2>
    </dataValidation>
    <dataValidation type="textLength" operator="equal" allowBlank="1" showInputMessage="1" showErrorMessage="1" sqref="E5" xr:uid="{00000000-0002-0000-0200-000005000000}">
      <formula1>1</formula1>
    </dataValidation>
    <dataValidation type="whole" allowBlank="1" showInputMessage="1" showErrorMessage="1" sqref="E8" xr:uid="{00000000-0002-0000-0200-000006000000}">
      <formula1>0</formula1>
      <formula2>99999</formula2>
    </dataValidation>
    <dataValidation type="custom" allowBlank="1" showInputMessage="1" showErrorMessage="1" error="Please enter only 8 numbers." sqref="G8" xr:uid="{00000000-0002-0000-0200-000007000000}">
      <formula1>AND(ISNUMBER(--G8),LEN(G8)=8)</formula1>
    </dataValidation>
    <dataValidation type="list" allowBlank="1" showInputMessage="1" showErrorMessage="1" errorTitle="Supersivor Signature Needed" error="Supervisor signature is required for hourly employees" sqref="B27" xr:uid="{00000000-0002-0000-0200-000008000000}">
      <formula1>PaymentInterval</formula1>
    </dataValidation>
    <dataValidation type="custom" allowBlank="1" showInputMessage="1" showErrorMessage="1" error="Please input a 10 digit phone number._x000a_Ex: (212) 555-5555" sqref="C11:D11" xr:uid="{00000000-0002-0000-0200-00000A000000}">
      <formula1>AND(ISNUMBER(--C11),LEN(C11)=10)</formula1>
    </dataValidation>
    <dataValidation type="custom" allowBlank="1" showInputMessage="1" showErrorMessage="1" error="Please enter a 10 digit phone number._x000a_Ex: (212) 555-5555" sqref="E11:F11" xr:uid="{00000000-0002-0000-0200-00000B000000}">
      <formula1>AND(ISNUMBER(--E11), LEN(E11)=10)</formula1>
    </dataValidation>
    <dataValidation type="list" allowBlank="1" showInputMessage="1" showErrorMessage="1" sqref="C54 C42 C30" xr:uid="{00000000-0002-0000-0200-00000C000000}">
      <formula1>list_level2</formula1>
    </dataValidation>
    <dataValidation type="list" allowBlank="1" showInputMessage="1" showErrorMessage="1" sqref="D42 D54 D30" xr:uid="{00000000-0002-0000-0200-00000D000000}">
      <formula1>list_level3</formula1>
    </dataValidation>
    <dataValidation type="list" allowBlank="1" sqref="E42 E54 E30" xr:uid="{00000000-0002-0000-0200-00000E000000}">
      <formula1>list_level4</formula1>
    </dataValidation>
    <dataValidation type="list" allowBlank="1" showInputMessage="1" showErrorMessage="1" sqref="F30 F42 F54" xr:uid="{00000000-0002-0000-0200-00000F000000}">
      <formula1>list_level5</formula1>
    </dataValidation>
  </dataValidations>
  <pageMargins left="0.25" right="0" top="0" bottom="0" header="0" footer="0"/>
  <pageSetup paperSize="5" scale="4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46" r:id="rId4" name="Drop Down 26">
              <controlPr defaultSize="0" autoLine="0" autoPict="0" macro="[0]!Show_Assmts">
                <anchor moveWithCells="1">
                  <from>
                    <xdr:col>2</xdr:col>
                    <xdr:colOff>1857375</xdr:colOff>
                    <xdr:row>17</xdr:row>
                    <xdr:rowOff>285750</xdr:rowOff>
                  </from>
                  <to>
                    <xdr:col>3</xdr:col>
                    <xdr:colOff>1181100</xdr:colOff>
                    <xdr:row>18</xdr:row>
                    <xdr:rowOff>371475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9">
        <x14:dataValidation type="list" showInputMessage="1" showErrorMessage="1" xr:uid="{00000000-0002-0000-0200-000002000000}">
          <x14:formula1>
            <xm:f>'BU&amp;Div'!$A$2:$A$5</xm:f>
          </x14:formula1>
          <xm:sqref>C23</xm:sqref>
        </x14:dataValidation>
        <x14:dataValidation type="list" showInputMessage="1" showErrorMessage="1" xr:uid="{00000000-0002-0000-0200-000009000000}">
          <x14:formula1>
            <xm:f>'Business Unit Dropdown List'!$D$2:$D$13</xm:f>
          </x14:formula1>
          <xm:sqref>D23</xm:sqref>
        </x14:dataValidation>
        <x14:dataValidation type="list" allowBlank="1" showInputMessage="1" showErrorMessage="1" xr:uid="{00000000-0002-0000-0200-000010000000}">
          <x14:formula1>
            <xm:f>'Business Unit Dropdown List'!$X$2:$X$5</xm:f>
          </x14:formula1>
          <xm:sqref>C15</xm:sqref>
        </x14:dataValidation>
        <x14:dataValidation type="list" allowBlank="1" showInputMessage="1" showErrorMessage="1" xr:uid="{00000000-0002-0000-0200-000011000000}">
          <x14:formula1>
            <xm:f>'Business Unit Dropdown List'!$Y$1:$Y$9</xm:f>
          </x14:formula1>
          <xm:sqref>D15:E15</xm:sqref>
        </x14:dataValidation>
        <x14:dataValidation type="list" allowBlank="1" showInputMessage="1" showErrorMessage="1" xr:uid="{00000000-0002-0000-0200-000012000000}">
          <x14:formula1>
            <xm:f>'Business Unit Dropdown List'!$Z$2:$Z$4</xm:f>
          </x14:formula1>
          <xm:sqref>E16</xm:sqref>
        </x14:dataValidation>
        <x14:dataValidation type="list" allowBlank="1" showInputMessage="1" showErrorMessage="1" xr:uid="{00000000-0002-0000-0200-000013000000}">
          <x14:formula1>
            <xm:f>'Business Unit Dropdown List'!$H$2:$H$51</xm:f>
          </x14:formula1>
          <xm:sqref>D8</xm:sqref>
        </x14:dataValidation>
        <x14:dataValidation type="list" allowBlank="1" showInputMessage="1" showErrorMessage="1" xr:uid="{00000000-0002-0000-0200-000014000000}">
          <x14:formula1>
            <xm:f>'Business Unit Dropdown List'!$AC$2:$AC$1981</xm:f>
          </x14:formula1>
          <xm:sqref>E23:F23 E35:F35 E47:F47</xm:sqref>
        </x14:dataValidation>
        <x14:dataValidation type="list" allowBlank="1" showInputMessage="1" showErrorMessage="1" xr:uid="{00000000-0002-0000-0200-000015000000}">
          <x14:formula1>
            <xm:f>'Business Unit Dropdown List'!$AD$2:$AD$1981</xm:f>
          </x14:formula1>
          <xm:sqref>D61 B81:C81 E78:E81 D73 D70 D67 D64</xm:sqref>
        </x14:dataValidation>
        <x14:dataValidation type="list" allowBlank="1" showInputMessage="1" showErrorMessage="1" xr:uid="{00000000-0002-0000-0200-000016000000}">
          <x14:formula1>
            <xm:f>'Business Unit Dropdown List'!$AF$2:$AF$8</xm:f>
          </x14:formula1>
          <xm:sqref>C17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H1981"/>
  <sheetViews>
    <sheetView topLeftCell="K1" workbookViewId="0">
      <selection activeCell="AD3" sqref="AD3:AD1981"/>
    </sheetView>
  </sheetViews>
  <sheetFormatPr defaultColWidth="8.85546875" defaultRowHeight="15" x14ac:dyDescent="0.25"/>
  <cols>
    <col min="2" max="2" width="24.85546875" bestFit="1" customWidth="1"/>
    <col min="6" max="6" width="16" bestFit="1" customWidth="1"/>
    <col min="7" max="7" width="33.28515625" bestFit="1" customWidth="1"/>
    <col min="8" max="8" width="22.5703125" customWidth="1"/>
    <col min="9" max="9" width="21.85546875" bestFit="1" customWidth="1"/>
    <col min="12" max="12" width="17.85546875" bestFit="1" customWidth="1"/>
    <col min="13" max="13" width="14.140625" bestFit="1" customWidth="1"/>
    <col min="17" max="17" width="45" customWidth="1"/>
    <col min="18" max="18" width="45" hidden="1" customWidth="1"/>
    <col min="19" max="23" width="0" hidden="1" customWidth="1"/>
    <col min="24" max="24" width="16.28515625" bestFit="1" customWidth="1"/>
    <col min="25" max="25" width="25" bestFit="1" customWidth="1"/>
    <col min="26" max="26" width="26" bestFit="1" customWidth="1"/>
    <col min="27" max="27" width="11.42578125" bestFit="1" customWidth="1"/>
    <col min="29" max="29" width="22.140625" style="92" bestFit="1" customWidth="1"/>
    <col min="30" max="30" width="21.5703125" style="92" bestFit="1" customWidth="1"/>
    <col min="31" max="31" width="18.42578125" bestFit="1" customWidth="1"/>
    <col min="32" max="32" width="52.7109375" bestFit="1" customWidth="1"/>
    <col min="33" max="33" width="18.42578125" bestFit="1" customWidth="1"/>
    <col min="34" max="34" width="16.5703125" bestFit="1" customWidth="1"/>
    <col min="35" max="39" width="15.140625" bestFit="1" customWidth="1"/>
    <col min="40" max="42" width="13.28515625" bestFit="1" customWidth="1"/>
  </cols>
  <sheetData>
    <row r="1" spans="1:34" x14ac:dyDescent="0.25">
      <c r="A1" t="s">
        <v>531</v>
      </c>
      <c r="B1" t="s">
        <v>400</v>
      </c>
      <c r="D1" t="s">
        <v>1</v>
      </c>
      <c r="G1" s="9" t="s">
        <v>305</v>
      </c>
      <c r="H1" t="s">
        <v>440</v>
      </c>
      <c r="I1" s="9" t="s">
        <v>430</v>
      </c>
      <c r="J1" t="s">
        <v>552</v>
      </c>
      <c r="L1" t="s">
        <v>483</v>
      </c>
      <c r="M1" t="s">
        <v>484</v>
      </c>
      <c r="O1" t="s">
        <v>400</v>
      </c>
      <c r="P1" t="s">
        <v>494</v>
      </c>
      <c r="Q1" t="s">
        <v>476</v>
      </c>
      <c r="X1" t="s">
        <v>538</v>
      </c>
      <c r="Y1" t="s">
        <v>541</v>
      </c>
      <c r="Z1" t="s">
        <v>544</v>
      </c>
      <c r="AB1" t="s">
        <v>904</v>
      </c>
      <c r="AC1" s="92" t="s">
        <v>885</v>
      </c>
      <c r="AD1" s="92" t="s">
        <v>915</v>
      </c>
      <c r="AF1" t="s">
        <v>917</v>
      </c>
      <c r="AH1" t="s">
        <v>1041</v>
      </c>
    </row>
    <row r="2" spans="1:34" ht="18.75" x14ac:dyDescent="0.3">
      <c r="G2" s="9"/>
      <c r="I2" s="9"/>
      <c r="J2" s="114"/>
      <c r="AH2" t="s">
        <v>286</v>
      </c>
    </row>
    <row r="3" spans="1:34" ht="18.75" x14ac:dyDescent="0.3">
      <c r="A3" t="s">
        <v>532</v>
      </c>
      <c r="B3" t="s">
        <v>338</v>
      </c>
      <c r="C3" t="s">
        <v>399</v>
      </c>
      <c r="D3" t="s">
        <v>286</v>
      </c>
      <c r="E3" t="s">
        <v>28</v>
      </c>
      <c r="G3" s="9" t="s">
        <v>401</v>
      </c>
      <c r="H3" t="s">
        <v>800</v>
      </c>
      <c r="I3" s="9" t="s">
        <v>413</v>
      </c>
      <c r="J3" s="114">
        <v>1</v>
      </c>
      <c r="X3" t="s">
        <v>954</v>
      </c>
      <c r="Y3" t="s">
        <v>341</v>
      </c>
      <c r="Z3" t="s">
        <v>539</v>
      </c>
      <c r="AC3" s="92">
        <v>46204</v>
      </c>
      <c r="AD3" s="92">
        <v>46204</v>
      </c>
      <c r="AF3" t="s">
        <v>919</v>
      </c>
      <c r="AH3" t="s">
        <v>287</v>
      </c>
    </row>
    <row r="4" spans="1:34" ht="18.75" x14ac:dyDescent="0.3">
      <c r="A4" t="s">
        <v>534</v>
      </c>
      <c r="B4" t="s">
        <v>339</v>
      </c>
      <c r="C4" t="s">
        <v>9</v>
      </c>
      <c r="D4" t="s">
        <v>287</v>
      </c>
      <c r="E4" t="s">
        <v>431</v>
      </c>
      <c r="G4" s="9" t="s">
        <v>402</v>
      </c>
      <c r="H4" t="s">
        <v>801</v>
      </c>
      <c r="I4" s="9" t="s">
        <v>414</v>
      </c>
      <c r="J4" s="114">
        <v>2</v>
      </c>
      <c r="L4" t="s">
        <v>482</v>
      </c>
      <c r="M4" t="s">
        <v>545</v>
      </c>
      <c r="O4" t="s">
        <v>9</v>
      </c>
      <c r="P4" t="s">
        <v>485</v>
      </c>
      <c r="Q4" t="s">
        <v>902</v>
      </c>
      <c r="X4" t="s">
        <v>953</v>
      </c>
      <c r="Y4" t="s">
        <v>542</v>
      </c>
      <c r="Z4" t="s">
        <v>540</v>
      </c>
      <c r="AC4" s="92">
        <v>46205</v>
      </c>
      <c r="AD4" s="92">
        <v>46205</v>
      </c>
      <c r="AF4" t="s">
        <v>924</v>
      </c>
      <c r="AH4" t="s">
        <v>173</v>
      </c>
    </row>
    <row r="5" spans="1:34" ht="18.75" x14ac:dyDescent="0.3">
      <c r="A5" t="s">
        <v>533</v>
      </c>
      <c r="B5" t="s">
        <v>340</v>
      </c>
      <c r="D5" t="s">
        <v>173</v>
      </c>
      <c r="E5" t="s">
        <v>286</v>
      </c>
      <c r="G5" s="9" t="s">
        <v>403</v>
      </c>
      <c r="H5" t="s">
        <v>802</v>
      </c>
      <c r="I5" s="9" t="s">
        <v>415</v>
      </c>
      <c r="J5" s="114">
        <v>3</v>
      </c>
      <c r="L5" t="s">
        <v>546</v>
      </c>
      <c r="M5" t="s">
        <v>547</v>
      </c>
      <c r="O5" t="s">
        <v>495</v>
      </c>
      <c r="P5" t="s">
        <v>486</v>
      </c>
      <c r="Q5" t="s">
        <v>490</v>
      </c>
      <c r="X5" t="s">
        <v>540</v>
      </c>
      <c r="Y5" t="s">
        <v>338</v>
      </c>
      <c r="AC5" s="92">
        <v>46206</v>
      </c>
      <c r="AD5" s="92">
        <v>46206</v>
      </c>
      <c r="AF5" t="s">
        <v>920</v>
      </c>
      <c r="AH5" t="s">
        <v>344</v>
      </c>
    </row>
    <row r="6" spans="1:34" x14ac:dyDescent="0.25">
      <c r="A6" t="s">
        <v>535</v>
      </c>
      <c r="B6" t="s">
        <v>337</v>
      </c>
      <c r="D6" t="s">
        <v>344</v>
      </c>
      <c r="E6" t="s">
        <v>342</v>
      </c>
      <c r="G6" s="9" t="s">
        <v>404</v>
      </c>
      <c r="H6" t="s">
        <v>803</v>
      </c>
      <c r="I6" s="9" t="s">
        <v>416</v>
      </c>
      <c r="O6" t="s">
        <v>282</v>
      </c>
      <c r="P6" t="s">
        <v>487</v>
      </c>
      <c r="Q6" t="s">
        <v>491</v>
      </c>
      <c r="Y6" t="s">
        <v>339</v>
      </c>
      <c r="AC6" s="92">
        <v>46207</v>
      </c>
      <c r="AD6" s="92">
        <v>46207</v>
      </c>
      <c r="AF6" t="s">
        <v>923</v>
      </c>
      <c r="AH6" t="s">
        <v>216</v>
      </c>
    </row>
    <row r="7" spans="1:34" x14ac:dyDescent="0.25">
      <c r="B7" t="s">
        <v>554</v>
      </c>
      <c r="D7" t="s">
        <v>216</v>
      </c>
      <c r="E7" t="s">
        <v>216</v>
      </c>
      <c r="G7" s="9" t="s">
        <v>405</v>
      </c>
      <c r="H7" t="s">
        <v>804</v>
      </c>
      <c r="I7" s="9" t="s">
        <v>417</v>
      </c>
      <c r="L7" t="s">
        <v>548</v>
      </c>
      <c r="M7" t="s">
        <v>555</v>
      </c>
      <c r="O7" t="s">
        <v>281</v>
      </c>
      <c r="P7" t="s">
        <v>488</v>
      </c>
      <c r="Q7" t="s">
        <v>492</v>
      </c>
      <c r="Y7" t="s">
        <v>340</v>
      </c>
      <c r="AC7" s="92">
        <v>46208</v>
      </c>
      <c r="AD7" s="92">
        <v>46208</v>
      </c>
      <c r="AF7" t="s">
        <v>921</v>
      </c>
      <c r="AH7" t="s">
        <v>343</v>
      </c>
    </row>
    <row r="8" spans="1:34" x14ac:dyDescent="0.25">
      <c r="D8" t="s">
        <v>343</v>
      </c>
      <c r="E8" t="s">
        <v>344</v>
      </c>
      <c r="G8" s="9" t="s">
        <v>406</v>
      </c>
      <c r="H8" t="s">
        <v>805</v>
      </c>
      <c r="I8" s="9" t="s">
        <v>418</v>
      </c>
      <c r="O8" t="s">
        <v>283</v>
      </c>
      <c r="P8" t="s">
        <v>489</v>
      </c>
      <c r="Q8" t="s">
        <v>493</v>
      </c>
      <c r="Y8" t="s">
        <v>337</v>
      </c>
      <c r="AC8" s="92">
        <v>46209</v>
      </c>
      <c r="AD8" s="92">
        <v>46209</v>
      </c>
      <c r="AF8" t="s">
        <v>922</v>
      </c>
      <c r="AH8" t="s">
        <v>460</v>
      </c>
    </row>
    <row r="9" spans="1:34" x14ac:dyDescent="0.25">
      <c r="D9" t="s">
        <v>460</v>
      </c>
      <c r="E9" t="s">
        <v>173</v>
      </c>
      <c r="G9" s="9" t="s">
        <v>407</v>
      </c>
      <c r="H9" t="s">
        <v>806</v>
      </c>
      <c r="I9" s="9" t="s">
        <v>419</v>
      </c>
      <c r="O9" t="s">
        <v>882</v>
      </c>
      <c r="Q9" t="s">
        <v>883</v>
      </c>
      <c r="Y9" t="s">
        <v>543</v>
      </c>
      <c r="AC9" s="92">
        <v>46210</v>
      </c>
      <c r="AD9" s="92">
        <v>46210</v>
      </c>
      <c r="AH9" t="s">
        <v>28</v>
      </c>
    </row>
    <row r="10" spans="1:34" x14ac:dyDescent="0.25">
      <c r="D10" t="s">
        <v>28</v>
      </c>
      <c r="G10" s="9" t="s">
        <v>408</v>
      </c>
      <c r="H10" t="s">
        <v>807</v>
      </c>
      <c r="I10" s="9" t="s">
        <v>420</v>
      </c>
      <c r="AC10" s="92">
        <v>46211</v>
      </c>
      <c r="AD10" s="92">
        <v>46211</v>
      </c>
      <c r="AH10" t="s">
        <v>342</v>
      </c>
    </row>
    <row r="11" spans="1:34" x14ac:dyDescent="0.25">
      <c r="D11" t="s">
        <v>342</v>
      </c>
      <c r="G11" s="9" t="s">
        <v>409</v>
      </c>
      <c r="H11" t="s">
        <v>808</v>
      </c>
      <c r="I11" s="9" t="s">
        <v>421</v>
      </c>
      <c r="AC11" s="92">
        <v>46212</v>
      </c>
      <c r="AD11" s="92">
        <v>46212</v>
      </c>
      <c r="AH11" t="s">
        <v>345</v>
      </c>
    </row>
    <row r="12" spans="1:34" x14ac:dyDescent="0.25">
      <c r="B12" t="s">
        <v>341</v>
      </c>
      <c r="D12" t="s">
        <v>345</v>
      </c>
      <c r="G12" s="9" t="s">
        <v>410</v>
      </c>
      <c r="H12" t="s">
        <v>809</v>
      </c>
      <c r="I12" s="9" t="s">
        <v>422</v>
      </c>
      <c r="AC12" s="92">
        <v>46213</v>
      </c>
      <c r="AD12" s="92">
        <v>46213</v>
      </c>
      <c r="AH12" t="s">
        <v>348</v>
      </c>
    </row>
    <row r="13" spans="1:34" x14ac:dyDescent="0.25">
      <c r="D13" t="s">
        <v>348</v>
      </c>
      <c r="G13" s="9" t="s">
        <v>411</v>
      </c>
      <c r="H13" t="s">
        <v>810</v>
      </c>
      <c r="I13" s="9" t="s">
        <v>423</v>
      </c>
      <c r="AC13" s="92">
        <v>46214</v>
      </c>
      <c r="AD13" s="92">
        <v>46214</v>
      </c>
    </row>
    <row r="14" spans="1:34" x14ac:dyDescent="0.25">
      <c r="G14" s="9" t="s">
        <v>412</v>
      </c>
      <c r="H14" t="s">
        <v>811</v>
      </c>
      <c r="I14" s="9" t="s">
        <v>424</v>
      </c>
      <c r="AC14" s="92">
        <v>46215</v>
      </c>
      <c r="AD14" s="92">
        <v>46215</v>
      </c>
    </row>
    <row r="15" spans="1:34" x14ac:dyDescent="0.25">
      <c r="H15" t="s">
        <v>812</v>
      </c>
      <c r="I15" s="9" t="s">
        <v>425</v>
      </c>
      <c r="AC15" s="92">
        <v>46216</v>
      </c>
      <c r="AD15" s="92">
        <v>46216</v>
      </c>
    </row>
    <row r="16" spans="1:34" x14ac:dyDescent="0.25">
      <c r="H16" t="s">
        <v>813</v>
      </c>
      <c r="I16" s="9" t="s">
        <v>426</v>
      </c>
      <c r="AC16" s="92">
        <v>46217</v>
      </c>
      <c r="AD16" s="92">
        <v>46217</v>
      </c>
    </row>
    <row r="17" spans="8:30" x14ac:dyDescent="0.25">
      <c r="H17" t="s">
        <v>814</v>
      </c>
      <c r="I17" s="9" t="s">
        <v>427</v>
      </c>
      <c r="AC17" s="92">
        <v>46218</v>
      </c>
      <c r="AD17" s="92">
        <v>46218</v>
      </c>
    </row>
    <row r="18" spans="8:30" x14ac:dyDescent="0.25">
      <c r="H18" t="s">
        <v>815</v>
      </c>
      <c r="I18" s="9" t="s">
        <v>428</v>
      </c>
      <c r="AC18" s="92">
        <v>46219</v>
      </c>
      <c r="AD18" s="92">
        <v>46219</v>
      </c>
    </row>
    <row r="19" spans="8:30" x14ac:dyDescent="0.25">
      <c r="H19" t="s">
        <v>816</v>
      </c>
      <c r="I19" s="9" t="s">
        <v>429</v>
      </c>
      <c r="AC19" s="92">
        <v>46220</v>
      </c>
      <c r="AD19" s="92">
        <v>46220</v>
      </c>
    </row>
    <row r="20" spans="8:30" x14ac:dyDescent="0.25">
      <c r="H20" t="s">
        <v>817</v>
      </c>
      <c r="AC20" s="92">
        <v>46221</v>
      </c>
      <c r="AD20" s="92">
        <v>46221</v>
      </c>
    </row>
    <row r="21" spans="8:30" x14ac:dyDescent="0.25">
      <c r="H21" t="s">
        <v>818</v>
      </c>
      <c r="AC21" s="92">
        <v>46222</v>
      </c>
      <c r="AD21" s="92">
        <v>46222</v>
      </c>
    </row>
    <row r="22" spans="8:30" x14ac:dyDescent="0.25">
      <c r="H22" t="s">
        <v>819</v>
      </c>
      <c r="AC22" s="92">
        <v>46223</v>
      </c>
      <c r="AD22" s="92">
        <v>46223</v>
      </c>
    </row>
    <row r="23" spans="8:30" x14ac:dyDescent="0.25">
      <c r="H23" t="s">
        <v>820</v>
      </c>
      <c r="AC23" s="92">
        <v>46224</v>
      </c>
      <c r="AD23" s="92">
        <v>46224</v>
      </c>
    </row>
    <row r="24" spans="8:30" x14ac:dyDescent="0.25">
      <c r="H24" t="s">
        <v>821</v>
      </c>
      <c r="AC24" s="92">
        <v>46225</v>
      </c>
      <c r="AD24" s="92">
        <v>46225</v>
      </c>
    </row>
    <row r="25" spans="8:30" x14ac:dyDescent="0.25">
      <c r="H25" t="s">
        <v>822</v>
      </c>
      <c r="AC25" s="92">
        <v>46226</v>
      </c>
      <c r="AD25" s="92">
        <v>46226</v>
      </c>
    </row>
    <row r="26" spans="8:30" x14ac:dyDescent="0.25">
      <c r="H26" t="s">
        <v>823</v>
      </c>
      <c r="AC26" s="92">
        <v>46227</v>
      </c>
      <c r="AD26" s="92">
        <v>46227</v>
      </c>
    </row>
    <row r="27" spans="8:30" x14ac:dyDescent="0.25">
      <c r="H27" t="s">
        <v>824</v>
      </c>
      <c r="AC27" s="92">
        <v>46228</v>
      </c>
      <c r="AD27" s="92">
        <v>46228</v>
      </c>
    </row>
    <row r="28" spans="8:30" x14ac:dyDescent="0.25">
      <c r="H28" t="s">
        <v>825</v>
      </c>
      <c r="AC28" s="92">
        <v>46229</v>
      </c>
      <c r="AD28" s="92">
        <v>46229</v>
      </c>
    </row>
    <row r="29" spans="8:30" x14ac:dyDescent="0.25">
      <c r="H29" t="s">
        <v>826</v>
      </c>
      <c r="AC29" s="92">
        <v>46230</v>
      </c>
      <c r="AD29" s="92">
        <v>46230</v>
      </c>
    </row>
    <row r="30" spans="8:30" x14ac:dyDescent="0.25">
      <c r="H30" t="s">
        <v>827</v>
      </c>
      <c r="AC30" s="92">
        <v>46231</v>
      </c>
      <c r="AD30" s="92">
        <v>46231</v>
      </c>
    </row>
    <row r="31" spans="8:30" x14ac:dyDescent="0.25">
      <c r="H31" t="s">
        <v>828</v>
      </c>
      <c r="AC31" s="92">
        <v>46232</v>
      </c>
      <c r="AD31" s="92">
        <v>46232</v>
      </c>
    </row>
    <row r="32" spans="8:30" x14ac:dyDescent="0.25">
      <c r="H32" t="s">
        <v>829</v>
      </c>
      <c r="AC32" s="92">
        <v>46233</v>
      </c>
      <c r="AD32" s="92">
        <v>46233</v>
      </c>
    </row>
    <row r="33" spans="8:30" x14ac:dyDescent="0.25">
      <c r="H33" t="s">
        <v>830</v>
      </c>
      <c r="AC33" s="92">
        <v>46234</v>
      </c>
      <c r="AD33" s="92">
        <v>46234</v>
      </c>
    </row>
    <row r="34" spans="8:30" x14ac:dyDescent="0.25">
      <c r="H34" t="s">
        <v>831</v>
      </c>
      <c r="AC34" s="92">
        <v>46235</v>
      </c>
      <c r="AD34" s="92">
        <v>46235</v>
      </c>
    </row>
    <row r="35" spans="8:30" x14ac:dyDescent="0.25">
      <c r="H35" t="s">
        <v>832</v>
      </c>
      <c r="AC35" s="92">
        <v>46236</v>
      </c>
      <c r="AD35" s="92">
        <v>46236</v>
      </c>
    </row>
    <row r="36" spans="8:30" x14ac:dyDescent="0.25">
      <c r="H36" t="s">
        <v>833</v>
      </c>
      <c r="AC36" s="92">
        <v>46237</v>
      </c>
      <c r="AD36" s="92">
        <v>46237</v>
      </c>
    </row>
    <row r="37" spans="8:30" x14ac:dyDescent="0.25">
      <c r="H37" t="s">
        <v>834</v>
      </c>
      <c r="AC37" s="92">
        <v>46238</v>
      </c>
      <c r="AD37" s="92">
        <v>46238</v>
      </c>
    </row>
    <row r="38" spans="8:30" x14ac:dyDescent="0.25">
      <c r="H38" t="s">
        <v>835</v>
      </c>
      <c r="AC38" s="92">
        <v>46239</v>
      </c>
      <c r="AD38" s="92">
        <v>46239</v>
      </c>
    </row>
    <row r="39" spans="8:30" x14ac:dyDescent="0.25">
      <c r="H39" t="s">
        <v>836</v>
      </c>
      <c r="AC39" s="92">
        <v>46240</v>
      </c>
      <c r="AD39" s="92">
        <v>46240</v>
      </c>
    </row>
    <row r="40" spans="8:30" x14ac:dyDescent="0.25">
      <c r="H40" t="s">
        <v>837</v>
      </c>
      <c r="AC40" s="92">
        <v>46241</v>
      </c>
      <c r="AD40" s="92">
        <v>46241</v>
      </c>
    </row>
    <row r="41" spans="8:30" x14ac:dyDescent="0.25">
      <c r="H41" t="s">
        <v>838</v>
      </c>
      <c r="AC41" s="92">
        <v>46242</v>
      </c>
      <c r="AD41" s="92">
        <v>46242</v>
      </c>
    </row>
    <row r="42" spans="8:30" x14ac:dyDescent="0.25">
      <c r="H42" t="s">
        <v>839</v>
      </c>
      <c r="AC42" s="92">
        <v>46243</v>
      </c>
      <c r="AD42" s="92">
        <v>46243</v>
      </c>
    </row>
    <row r="43" spans="8:30" x14ac:dyDescent="0.25">
      <c r="H43" t="s">
        <v>840</v>
      </c>
      <c r="AC43" s="92">
        <v>46244</v>
      </c>
      <c r="AD43" s="92">
        <v>46244</v>
      </c>
    </row>
    <row r="44" spans="8:30" x14ac:dyDescent="0.25">
      <c r="H44" t="s">
        <v>841</v>
      </c>
      <c r="AC44" s="92">
        <v>46245</v>
      </c>
      <c r="AD44" s="92">
        <v>46245</v>
      </c>
    </row>
    <row r="45" spans="8:30" x14ac:dyDescent="0.25">
      <c r="H45" t="s">
        <v>842</v>
      </c>
      <c r="AC45" s="92">
        <v>46246</v>
      </c>
      <c r="AD45" s="92">
        <v>46246</v>
      </c>
    </row>
    <row r="46" spans="8:30" x14ac:dyDescent="0.25">
      <c r="H46" t="s">
        <v>843</v>
      </c>
      <c r="AC46" s="92">
        <v>46247</v>
      </c>
      <c r="AD46" s="92">
        <v>46247</v>
      </c>
    </row>
    <row r="47" spans="8:30" x14ac:dyDescent="0.25">
      <c r="H47" t="s">
        <v>844</v>
      </c>
      <c r="AC47" s="92">
        <v>46248</v>
      </c>
      <c r="AD47" s="92">
        <v>46248</v>
      </c>
    </row>
    <row r="48" spans="8:30" x14ac:dyDescent="0.25">
      <c r="H48" t="s">
        <v>845</v>
      </c>
      <c r="AC48" s="92">
        <v>46249</v>
      </c>
      <c r="AD48" s="92">
        <v>46249</v>
      </c>
    </row>
    <row r="49" spans="8:30" x14ac:dyDescent="0.25">
      <c r="H49" t="s">
        <v>846</v>
      </c>
      <c r="AC49" s="92">
        <v>46250</v>
      </c>
      <c r="AD49" s="92">
        <v>46250</v>
      </c>
    </row>
    <row r="50" spans="8:30" x14ac:dyDescent="0.25">
      <c r="H50" t="s">
        <v>847</v>
      </c>
      <c r="AC50" s="92">
        <v>46251</v>
      </c>
      <c r="AD50" s="92">
        <v>46251</v>
      </c>
    </row>
    <row r="51" spans="8:30" x14ac:dyDescent="0.25">
      <c r="H51" t="s">
        <v>848</v>
      </c>
      <c r="AC51" s="92">
        <v>46252</v>
      </c>
      <c r="AD51" s="92">
        <v>46252</v>
      </c>
    </row>
    <row r="52" spans="8:30" x14ac:dyDescent="0.25">
      <c r="H52" t="s">
        <v>849</v>
      </c>
      <c r="AC52" s="92">
        <v>46253</v>
      </c>
      <c r="AD52" s="92">
        <v>46253</v>
      </c>
    </row>
    <row r="53" spans="8:30" x14ac:dyDescent="0.25">
      <c r="AC53" s="92">
        <v>46254</v>
      </c>
      <c r="AD53" s="92">
        <v>46254</v>
      </c>
    </row>
    <row r="54" spans="8:30" x14ac:dyDescent="0.25">
      <c r="AB54" t="s">
        <v>903</v>
      </c>
      <c r="AC54" s="92">
        <v>46255</v>
      </c>
      <c r="AD54" s="92">
        <v>46255</v>
      </c>
    </row>
    <row r="55" spans="8:30" x14ac:dyDescent="0.25">
      <c r="AB55" t="s">
        <v>903</v>
      </c>
      <c r="AC55" s="92">
        <v>46256</v>
      </c>
      <c r="AD55" s="92">
        <v>46256</v>
      </c>
    </row>
    <row r="56" spans="8:30" x14ac:dyDescent="0.25">
      <c r="AB56" t="s">
        <v>903</v>
      </c>
      <c r="AC56" s="92">
        <v>46257</v>
      </c>
      <c r="AD56" s="92">
        <v>46257</v>
      </c>
    </row>
    <row r="57" spans="8:30" x14ac:dyDescent="0.25">
      <c r="AB57" t="s">
        <v>903</v>
      </c>
      <c r="AC57" s="92">
        <v>46258</v>
      </c>
      <c r="AD57" s="92">
        <v>46258</v>
      </c>
    </row>
    <row r="58" spans="8:30" x14ac:dyDescent="0.25">
      <c r="AB58" t="s">
        <v>903</v>
      </c>
      <c r="AC58" s="92">
        <v>46259</v>
      </c>
      <c r="AD58" s="92">
        <v>46259</v>
      </c>
    </row>
    <row r="59" spans="8:30" x14ac:dyDescent="0.25">
      <c r="AB59" t="s">
        <v>903</v>
      </c>
      <c r="AC59" s="92">
        <v>46260</v>
      </c>
      <c r="AD59" s="92">
        <v>46260</v>
      </c>
    </row>
    <row r="60" spans="8:30" x14ac:dyDescent="0.25">
      <c r="AB60" t="s">
        <v>903</v>
      </c>
      <c r="AC60" s="92">
        <v>46261</v>
      </c>
      <c r="AD60" s="92">
        <v>46261</v>
      </c>
    </row>
    <row r="61" spans="8:30" x14ac:dyDescent="0.25">
      <c r="AB61" t="s">
        <v>903</v>
      </c>
      <c r="AC61" s="92">
        <v>46262</v>
      </c>
      <c r="AD61" s="92">
        <v>46262</v>
      </c>
    </row>
    <row r="62" spans="8:30" x14ac:dyDescent="0.25">
      <c r="AB62" t="s">
        <v>903</v>
      </c>
      <c r="AC62" s="92">
        <v>46263</v>
      </c>
      <c r="AD62" s="92">
        <v>46263</v>
      </c>
    </row>
    <row r="63" spans="8:30" x14ac:dyDescent="0.25">
      <c r="AB63" t="s">
        <v>903</v>
      </c>
      <c r="AC63" s="92">
        <v>46264</v>
      </c>
      <c r="AD63" s="92">
        <v>46264</v>
      </c>
    </row>
    <row r="64" spans="8:30" x14ac:dyDescent="0.25">
      <c r="AB64" t="s">
        <v>903</v>
      </c>
      <c r="AC64" s="92">
        <v>46265</v>
      </c>
      <c r="AD64" s="92">
        <v>46265</v>
      </c>
    </row>
    <row r="65" spans="28:30" x14ac:dyDescent="0.25">
      <c r="AB65" t="s">
        <v>903</v>
      </c>
      <c r="AC65" s="92">
        <v>46266</v>
      </c>
      <c r="AD65" s="92">
        <v>46266</v>
      </c>
    </row>
    <row r="66" spans="28:30" x14ac:dyDescent="0.25">
      <c r="AB66" t="s">
        <v>903</v>
      </c>
      <c r="AC66" s="92">
        <v>46267</v>
      </c>
      <c r="AD66" s="92">
        <v>46267</v>
      </c>
    </row>
    <row r="67" spans="28:30" x14ac:dyDescent="0.25">
      <c r="AB67" t="s">
        <v>903</v>
      </c>
      <c r="AC67" s="92">
        <v>46268</v>
      </c>
      <c r="AD67" s="92">
        <v>46268</v>
      </c>
    </row>
    <row r="68" spans="28:30" x14ac:dyDescent="0.25">
      <c r="AB68" t="s">
        <v>903</v>
      </c>
      <c r="AC68" s="92">
        <v>46269</v>
      </c>
      <c r="AD68" s="92">
        <v>46269</v>
      </c>
    </row>
    <row r="69" spans="28:30" x14ac:dyDescent="0.25">
      <c r="AB69" t="s">
        <v>903</v>
      </c>
      <c r="AC69" s="92">
        <v>46270</v>
      </c>
      <c r="AD69" s="92">
        <v>46270</v>
      </c>
    </row>
    <row r="70" spans="28:30" x14ac:dyDescent="0.25">
      <c r="AB70" t="s">
        <v>903</v>
      </c>
      <c r="AC70" s="92">
        <v>46271</v>
      </c>
      <c r="AD70" s="92">
        <v>46271</v>
      </c>
    </row>
    <row r="71" spans="28:30" x14ac:dyDescent="0.25">
      <c r="AB71" t="s">
        <v>903</v>
      </c>
      <c r="AC71" s="92">
        <v>46272</v>
      </c>
      <c r="AD71" s="92">
        <v>46272</v>
      </c>
    </row>
    <row r="72" spans="28:30" x14ac:dyDescent="0.25">
      <c r="AB72" t="s">
        <v>903</v>
      </c>
      <c r="AC72" s="92">
        <v>46273</v>
      </c>
      <c r="AD72" s="92">
        <v>46273</v>
      </c>
    </row>
    <row r="73" spans="28:30" x14ac:dyDescent="0.25">
      <c r="AB73" t="s">
        <v>903</v>
      </c>
      <c r="AC73" s="92">
        <v>46274</v>
      </c>
      <c r="AD73" s="92">
        <v>46274</v>
      </c>
    </row>
    <row r="74" spans="28:30" x14ac:dyDescent="0.25">
      <c r="AB74" t="s">
        <v>903</v>
      </c>
      <c r="AC74" s="92">
        <v>46275</v>
      </c>
      <c r="AD74" s="92">
        <v>46275</v>
      </c>
    </row>
    <row r="75" spans="28:30" x14ac:dyDescent="0.25">
      <c r="AB75" t="s">
        <v>903</v>
      </c>
      <c r="AC75" s="92">
        <v>46276</v>
      </c>
      <c r="AD75" s="92">
        <v>46276</v>
      </c>
    </row>
    <row r="76" spans="28:30" x14ac:dyDescent="0.25">
      <c r="AC76" s="92">
        <v>46277</v>
      </c>
      <c r="AD76" s="92">
        <v>46277</v>
      </c>
    </row>
    <row r="77" spans="28:30" x14ac:dyDescent="0.25">
      <c r="AC77" s="92">
        <v>46278</v>
      </c>
      <c r="AD77" s="92">
        <v>46278</v>
      </c>
    </row>
    <row r="78" spans="28:30" x14ac:dyDescent="0.25">
      <c r="AC78" s="92">
        <v>46279</v>
      </c>
      <c r="AD78" s="92">
        <v>46279</v>
      </c>
    </row>
    <row r="79" spans="28:30" x14ac:dyDescent="0.25">
      <c r="AB79" t="s">
        <v>903</v>
      </c>
      <c r="AC79" s="92">
        <v>46280</v>
      </c>
      <c r="AD79" s="92">
        <v>46280</v>
      </c>
    </row>
    <row r="80" spans="28:30" x14ac:dyDescent="0.25">
      <c r="AB80" t="s">
        <v>903</v>
      </c>
      <c r="AC80" s="92">
        <v>46281</v>
      </c>
      <c r="AD80" s="92">
        <v>46281</v>
      </c>
    </row>
    <row r="81" spans="28:30" x14ac:dyDescent="0.25">
      <c r="AB81" t="s">
        <v>903</v>
      </c>
      <c r="AC81" s="92">
        <v>46282</v>
      </c>
      <c r="AD81" s="92">
        <v>46282</v>
      </c>
    </row>
    <row r="82" spans="28:30" x14ac:dyDescent="0.25">
      <c r="AB82" t="s">
        <v>903</v>
      </c>
      <c r="AC82" s="92">
        <v>46283</v>
      </c>
      <c r="AD82" s="92">
        <v>46283</v>
      </c>
    </row>
    <row r="83" spans="28:30" x14ac:dyDescent="0.25">
      <c r="AB83" t="s">
        <v>903</v>
      </c>
      <c r="AC83" s="92">
        <v>46284</v>
      </c>
      <c r="AD83" s="92">
        <v>46284</v>
      </c>
    </row>
    <row r="84" spans="28:30" x14ac:dyDescent="0.25">
      <c r="AB84" t="s">
        <v>903</v>
      </c>
      <c r="AC84" s="92">
        <v>46285</v>
      </c>
      <c r="AD84" s="92">
        <v>46285</v>
      </c>
    </row>
    <row r="85" spans="28:30" x14ac:dyDescent="0.25">
      <c r="AB85" t="s">
        <v>903</v>
      </c>
      <c r="AC85" s="92">
        <v>46286</v>
      </c>
      <c r="AD85" s="92">
        <v>46286</v>
      </c>
    </row>
    <row r="86" spans="28:30" x14ac:dyDescent="0.25">
      <c r="AB86" t="s">
        <v>903</v>
      </c>
      <c r="AC86" s="92">
        <v>46287</v>
      </c>
      <c r="AD86" s="92">
        <v>46287</v>
      </c>
    </row>
    <row r="87" spans="28:30" x14ac:dyDescent="0.25">
      <c r="AB87" t="s">
        <v>903</v>
      </c>
      <c r="AC87" s="92">
        <v>46288</v>
      </c>
      <c r="AD87" s="92">
        <v>46288</v>
      </c>
    </row>
    <row r="88" spans="28:30" x14ac:dyDescent="0.25">
      <c r="AB88" t="s">
        <v>903</v>
      </c>
      <c r="AC88" s="92">
        <v>46289</v>
      </c>
      <c r="AD88" s="92">
        <v>46289</v>
      </c>
    </row>
    <row r="89" spans="28:30" x14ac:dyDescent="0.25">
      <c r="AB89" t="s">
        <v>903</v>
      </c>
      <c r="AC89" s="92">
        <v>46290</v>
      </c>
      <c r="AD89" s="92">
        <v>46290</v>
      </c>
    </row>
    <row r="90" spans="28:30" x14ac:dyDescent="0.25">
      <c r="AB90" t="s">
        <v>903</v>
      </c>
      <c r="AC90" s="92">
        <v>46291</v>
      </c>
      <c r="AD90" s="92">
        <v>46291</v>
      </c>
    </row>
    <row r="91" spans="28:30" x14ac:dyDescent="0.25">
      <c r="AB91" t="s">
        <v>903</v>
      </c>
      <c r="AC91" s="92">
        <v>46292</v>
      </c>
      <c r="AD91" s="92">
        <v>46292</v>
      </c>
    </row>
    <row r="92" spans="28:30" x14ac:dyDescent="0.25">
      <c r="AB92" t="s">
        <v>905</v>
      </c>
      <c r="AC92" s="92">
        <v>46293</v>
      </c>
      <c r="AD92" s="92">
        <v>46293</v>
      </c>
    </row>
    <row r="93" spans="28:30" x14ac:dyDescent="0.25">
      <c r="AB93" t="s">
        <v>905</v>
      </c>
      <c r="AC93" s="92">
        <v>46294</v>
      </c>
      <c r="AD93" s="92">
        <v>46294</v>
      </c>
    </row>
    <row r="94" spans="28:30" x14ac:dyDescent="0.25">
      <c r="AB94" t="s">
        <v>905</v>
      </c>
      <c r="AC94" s="92">
        <v>46295</v>
      </c>
      <c r="AD94" s="92">
        <v>46295</v>
      </c>
    </row>
    <row r="95" spans="28:30" x14ac:dyDescent="0.25">
      <c r="AB95" t="s">
        <v>905</v>
      </c>
      <c r="AC95" s="92">
        <v>46296</v>
      </c>
      <c r="AD95" s="92">
        <v>46296</v>
      </c>
    </row>
    <row r="96" spans="28:30" x14ac:dyDescent="0.25">
      <c r="AB96" t="s">
        <v>905</v>
      </c>
      <c r="AC96" s="92">
        <v>46297</v>
      </c>
      <c r="AD96" s="92">
        <v>46297</v>
      </c>
    </row>
    <row r="97" spans="28:30" x14ac:dyDescent="0.25">
      <c r="AB97" t="s">
        <v>905</v>
      </c>
      <c r="AC97" s="92">
        <v>46298</v>
      </c>
      <c r="AD97" s="92">
        <v>46298</v>
      </c>
    </row>
    <row r="98" spans="28:30" x14ac:dyDescent="0.25">
      <c r="AB98" t="s">
        <v>905</v>
      </c>
      <c r="AC98" s="92">
        <v>46299</v>
      </c>
      <c r="AD98" s="92">
        <v>46299</v>
      </c>
    </row>
    <row r="99" spans="28:30" x14ac:dyDescent="0.25">
      <c r="AB99" t="s">
        <v>905</v>
      </c>
      <c r="AC99" s="92">
        <v>46300</v>
      </c>
      <c r="AD99" s="92">
        <v>46300</v>
      </c>
    </row>
    <row r="100" spans="28:30" x14ac:dyDescent="0.25">
      <c r="AB100" t="s">
        <v>905</v>
      </c>
      <c r="AC100" s="92">
        <v>46301</v>
      </c>
      <c r="AD100" s="92">
        <v>46301</v>
      </c>
    </row>
    <row r="101" spans="28:30" x14ac:dyDescent="0.25">
      <c r="AB101" t="s">
        <v>905</v>
      </c>
      <c r="AC101" s="92">
        <v>46302</v>
      </c>
      <c r="AD101" s="92">
        <v>46302</v>
      </c>
    </row>
    <row r="102" spans="28:30" x14ac:dyDescent="0.25">
      <c r="AB102" t="s">
        <v>905</v>
      </c>
      <c r="AC102" s="92">
        <v>46303</v>
      </c>
      <c r="AD102" s="92">
        <v>46303</v>
      </c>
    </row>
    <row r="103" spans="28:30" x14ac:dyDescent="0.25">
      <c r="AB103" t="s">
        <v>905</v>
      </c>
      <c r="AC103" s="92">
        <v>46304</v>
      </c>
      <c r="AD103" s="92">
        <v>46304</v>
      </c>
    </row>
    <row r="104" spans="28:30" x14ac:dyDescent="0.25">
      <c r="AB104" t="s">
        <v>905</v>
      </c>
      <c r="AC104" s="92">
        <v>46305</v>
      </c>
      <c r="AD104" s="92">
        <v>46305</v>
      </c>
    </row>
    <row r="105" spans="28:30" x14ac:dyDescent="0.25">
      <c r="AB105" t="s">
        <v>905</v>
      </c>
      <c r="AC105" s="92">
        <v>46306</v>
      </c>
      <c r="AD105" s="92">
        <v>46306</v>
      </c>
    </row>
    <row r="106" spans="28:30" x14ac:dyDescent="0.25">
      <c r="AB106" t="s">
        <v>905</v>
      </c>
      <c r="AC106" s="92">
        <v>46307</v>
      </c>
      <c r="AD106" s="92">
        <v>46307</v>
      </c>
    </row>
    <row r="107" spans="28:30" x14ac:dyDescent="0.25">
      <c r="AB107" t="s">
        <v>905</v>
      </c>
      <c r="AC107" s="92">
        <v>46308</v>
      </c>
      <c r="AD107" s="92">
        <v>46308</v>
      </c>
    </row>
    <row r="108" spans="28:30" x14ac:dyDescent="0.25">
      <c r="AB108" t="s">
        <v>905</v>
      </c>
      <c r="AC108" s="92">
        <v>46309</v>
      </c>
      <c r="AD108" s="92">
        <v>46309</v>
      </c>
    </row>
    <row r="109" spans="28:30" x14ac:dyDescent="0.25">
      <c r="AB109" t="s">
        <v>905</v>
      </c>
      <c r="AC109" s="92">
        <v>46310</v>
      </c>
      <c r="AD109" s="92">
        <v>46310</v>
      </c>
    </row>
    <row r="110" spans="28:30" x14ac:dyDescent="0.25">
      <c r="AB110" t="s">
        <v>905</v>
      </c>
      <c r="AC110" s="92">
        <v>46311</v>
      </c>
      <c r="AD110" s="92">
        <v>46311</v>
      </c>
    </row>
    <row r="111" spans="28:30" x14ac:dyDescent="0.25">
      <c r="AB111" t="s">
        <v>905</v>
      </c>
      <c r="AC111" s="92">
        <v>46312</v>
      </c>
      <c r="AD111" s="92">
        <v>46312</v>
      </c>
    </row>
    <row r="112" spans="28:30" x14ac:dyDescent="0.25">
      <c r="AC112" s="92">
        <v>46313</v>
      </c>
      <c r="AD112" s="92">
        <v>46313</v>
      </c>
    </row>
    <row r="113" spans="29:30" x14ac:dyDescent="0.25">
      <c r="AC113" s="92">
        <v>46314</v>
      </c>
      <c r="AD113" s="92">
        <v>46314</v>
      </c>
    </row>
    <row r="114" spans="29:30" x14ac:dyDescent="0.25">
      <c r="AC114" s="92">
        <v>46315</v>
      </c>
      <c r="AD114" s="92">
        <v>46315</v>
      </c>
    </row>
    <row r="115" spans="29:30" x14ac:dyDescent="0.25">
      <c r="AC115" s="92">
        <v>46316</v>
      </c>
      <c r="AD115" s="92">
        <v>46316</v>
      </c>
    </row>
    <row r="116" spans="29:30" x14ac:dyDescent="0.25">
      <c r="AC116" s="92">
        <v>46317</v>
      </c>
      <c r="AD116" s="92">
        <v>46317</v>
      </c>
    </row>
    <row r="117" spans="29:30" x14ac:dyDescent="0.25">
      <c r="AC117" s="92">
        <v>46318</v>
      </c>
      <c r="AD117" s="92">
        <v>46318</v>
      </c>
    </row>
    <row r="118" spans="29:30" x14ac:dyDescent="0.25">
      <c r="AC118" s="92">
        <v>46319</v>
      </c>
      <c r="AD118" s="92">
        <v>46319</v>
      </c>
    </row>
    <row r="119" spans="29:30" x14ac:dyDescent="0.25">
      <c r="AC119" s="92">
        <v>46320</v>
      </c>
      <c r="AD119" s="92">
        <v>46320</v>
      </c>
    </row>
    <row r="120" spans="29:30" x14ac:dyDescent="0.25">
      <c r="AC120" s="92">
        <v>46321</v>
      </c>
      <c r="AD120" s="92">
        <v>46321</v>
      </c>
    </row>
    <row r="121" spans="29:30" x14ac:dyDescent="0.25">
      <c r="AC121" s="92">
        <v>46322</v>
      </c>
      <c r="AD121" s="92">
        <v>46322</v>
      </c>
    </row>
    <row r="122" spans="29:30" x14ac:dyDescent="0.25">
      <c r="AC122" s="92">
        <v>46323</v>
      </c>
      <c r="AD122" s="92">
        <v>46323</v>
      </c>
    </row>
    <row r="123" spans="29:30" x14ac:dyDescent="0.25">
      <c r="AC123" s="92">
        <v>46324</v>
      </c>
      <c r="AD123" s="92">
        <v>46324</v>
      </c>
    </row>
    <row r="124" spans="29:30" x14ac:dyDescent="0.25">
      <c r="AC124" s="92">
        <v>46325</v>
      </c>
      <c r="AD124" s="92">
        <v>46325</v>
      </c>
    </row>
    <row r="125" spans="29:30" x14ac:dyDescent="0.25">
      <c r="AC125" s="92">
        <v>46326</v>
      </c>
      <c r="AD125" s="92">
        <v>46326</v>
      </c>
    </row>
    <row r="126" spans="29:30" x14ac:dyDescent="0.25">
      <c r="AC126" s="92">
        <v>46327</v>
      </c>
      <c r="AD126" s="92">
        <v>46327</v>
      </c>
    </row>
    <row r="127" spans="29:30" x14ac:dyDescent="0.25">
      <c r="AC127" s="92">
        <v>46328</v>
      </c>
      <c r="AD127" s="92">
        <v>46328</v>
      </c>
    </row>
    <row r="128" spans="29:30" x14ac:dyDescent="0.25">
      <c r="AC128" s="92">
        <v>46329</v>
      </c>
      <c r="AD128" s="92">
        <v>46329</v>
      </c>
    </row>
    <row r="129" spans="29:30" x14ac:dyDescent="0.25">
      <c r="AC129" s="92">
        <v>46330</v>
      </c>
      <c r="AD129" s="92">
        <v>46330</v>
      </c>
    </row>
    <row r="130" spans="29:30" x14ac:dyDescent="0.25">
      <c r="AC130" s="92">
        <v>46331</v>
      </c>
      <c r="AD130" s="92">
        <v>46331</v>
      </c>
    </row>
    <row r="131" spans="29:30" x14ac:dyDescent="0.25">
      <c r="AC131" s="92">
        <v>46332</v>
      </c>
      <c r="AD131" s="92">
        <v>46332</v>
      </c>
    </row>
    <row r="132" spans="29:30" x14ac:dyDescent="0.25">
      <c r="AC132" s="92">
        <v>46333</v>
      </c>
      <c r="AD132" s="92">
        <v>46333</v>
      </c>
    </row>
    <row r="133" spans="29:30" x14ac:dyDescent="0.25">
      <c r="AC133" s="92">
        <v>46334</v>
      </c>
      <c r="AD133" s="92">
        <v>46334</v>
      </c>
    </row>
    <row r="134" spans="29:30" x14ac:dyDescent="0.25">
      <c r="AC134" s="92">
        <v>46335</v>
      </c>
      <c r="AD134" s="92">
        <v>46335</v>
      </c>
    </row>
    <row r="135" spans="29:30" x14ac:dyDescent="0.25">
      <c r="AC135" s="92">
        <v>46336</v>
      </c>
      <c r="AD135" s="92">
        <v>46336</v>
      </c>
    </row>
    <row r="136" spans="29:30" x14ac:dyDescent="0.25">
      <c r="AC136" s="92">
        <v>46337</v>
      </c>
      <c r="AD136" s="92">
        <v>46337</v>
      </c>
    </row>
    <row r="137" spans="29:30" x14ac:dyDescent="0.25">
      <c r="AC137" s="92">
        <v>46338</v>
      </c>
      <c r="AD137" s="92">
        <v>46338</v>
      </c>
    </row>
    <row r="138" spans="29:30" x14ac:dyDescent="0.25">
      <c r="AC138" s="92">
        <v>46339</v>
      </c>
      <c r="AD138" s="92">
        <v>46339</v>
      </c>
    </row>
    <row r="139" spans="29:30" x14ac:dyDescent="0.25">
      <c r="AC139" s="92">
        <v>46340</v>
      </c>
      <c r="AD139" s="92">
        <v>46340</v>
      </c>
    </row>
    <row r="140" spans="29:30" x14ac:dyDescent="0.25">
      <c r="AC140" s="92">
        <v>46341</v>
      </c>
      <c r="AD140" s="92">
        <v>46341</v>
      </c>
    </row>
    <row r="141" spans="29:30" x14ac:dyDescent="0.25">
      <c r="AC141" s="92">
        <v>46342</v>
      </c>
      <c r="AD141" s="92">
        <v>46342</v>
      </c>
    </row>
    <row r="142" spans="29:30" x14ac:dyDescent="0.25">
      <c r="AC142" s="92">
        <v>46343</v>
      </c>
      <c r="AD142" s="92">
        <v>46343</v>
      </c>
    </row>
    <row r="143" spans="29:30" x14ac:dyDescent="0.25">
      <c r="AC143" s="92">
        <v>46344</v>
      </c>
      <c r="AD143" s="92">
        <v>46344</v>
      </c>
    </row>
    <row r="144" spans="29:30" x14ac:dyDescent="0.25">
      <c r="AC144" s="92">
        <v>46345</v>
      </c>
      <c r="AD144" s="92">
        <v>46345</v>
      </c>
    </row>
    <row r="145" spans="29:30" x14ac:dyDescent="0.25">
      <c r="AC145" s="92">
        <v>46346</v>
      </c>
      <c r="AD145" s="92">
        <v>46346</v>
      </c>
    </row>
    <row r="146" spans="29:30" x14ac:dyDescent="0.25">
      <c r="AC146" s="92">
        <v>46347</v>
      </c>
      <c r="AD146" s="92">
        <v>46347</v>
      </c>
    </row>
    <row r="147" spans="29:30" x14ac:dyDescent="0.25">
      <c r="AC147" s="92">
        <v>46348</v>
      </c>
      <c r="AD147" s="92">
        <v>46348</v>
      </c>
    </row>
    <row r="148" spans="29:30" x14ac:dyDescent="0.25">
      <c r="AC148" s="92">
        <v>46349</v>
      </c>
      <c r="AD148" s="92">
        <v>46349</v>
      </c>
    </row>
    <row r="149" spans="29:30" x14ac:dyDescent="0.25">
      <c r="AC149" s="92">
        <v>46350</v>
      </c>
      <c r="AD149" s="92">
        <v>46350</v>
      </c>
    </row>
    <row r="150" spans="29:30" x14ac:dyDescent="0.25">
      <c r="AC150" s="92">
        <v>46351</v>
      </c>
      <c r="AD150" s="92">
        <v>46351</v>
      </c>
    </row>
    <row r="151" spans="29:30" x14ac:dyDescent="0.25">
      <c r="AC151" s="92">
        <v>46352</v>
      </c>
      <c r="AD151" s="92">
        <v>46352</v>
      </c>
    </row>
    <row r="152" spans="29:30" x14ac:dyDescent="0.25">
      <c r="AC152" s="92">
        <v>46353</v>
      </c>
      <c r="AD152" s="92">
        <v>46353</v>
      </c>
    </row>
    <row r="153" spans="29:30" x14ac:dyDescent="0.25">
      <c r="AC153" s="92">
        <v>46354</v>
      </c>
      <c r="AD153" s="92">
        <v>46354</v>
      </c>
    </row>
    <row r="154" spans="29:30" x14ac:dyDescent="0.25">
      <c r="AC154" s="92">
        <v>46355</v>
      </c>
      <c r="AD154" s="92">
        <v>46355</v>
      </c>
    </row>
    <row r="155" spans="29:30" x14ac:dyDescent="0.25">
      <c r="AC155" s="92">
        <v>46356</v>
      </c>
      <c r="AD155" s="92">
        <v>46356</v>
      </c>
    </row>
    <row r="156" spans="29:30" x14ac:dyDescent="0.25">
      <c r="AC156" s="92">
        <v>46357</v>
      </c>
      <c r="AD156" s="92">
        <v>46357</v>
      </c>
    </row>
    <row r="157" spans="29:30" x14ac:dyDescent="0.25">
      <c r="AC157" s="92">
        <v>46358</v>
      </c>
      <c r="AD157" s="92">
        <v>46358</v>
      </c>
    </row>
    <row r="158" spans="29:30" x14ac:dyDescent="0.25">
      <c r="AC158" s="92">
        <v>46359</v>
      </c>
      <c r="AD158" s="92">
        <v>46359</v>
      </c>
    </row>
    <row r="159" spans="29:30" x14ac:dyDescent="0.25">
      <c r="AC159" s="92">
        <v>46360</v>
      </c>
      <c r="AD159" s="92">
        <v>46360</v>
      </c>
    </row>
    <row r="160" spans="29:30" x14ac:dyDescent="0.25">
      <c r="AC160" s="92">
        <v>46361</v>
      </c>
      <c r="AD160" s="92">
        <v>46361</v>
      </c>
    </row>
    <row r="161" spans="29:30" x14ac:dyDescent="0.25">
      <c r="AC161" s="92">
        <v>46362</v>
      </c>
      <c r="AD161" s="92">
        <v>46362</v>
      </c>
    </row>
    <row r="162" spans="29:30" x14ac:dyDescent="0.25">
      <c r="AC162" s="92">
        <v>46363</v>
      </c>
      <c r="AD162" s="92">
        <v>46363</v>
      </c>
    </row>
    <row r="163" spans="29:30" x14ac:dyDescent="0.25">
      <c r="AC163" s="92">
        <v>46364</v>
      </c>
      <c r="AD163" s="92">
        <v>46364</v>
      </c>
    </row>
    <row r="164" spans="29:30" x14ac:dyDescent="0.25">
      <c r="AC164" s="92">
        <v>46365</v>
      </c>
      <c r="AD164" s="92">
        <v>46365</v>
      </c>
    </row>
    <row r="165" spans="29:30" x14ac:dyDescent="0.25">
      <c r="AC165" s="92">
        <v>46366</v>
      </c>
      <c r="AD165" s="92">
        <v>46366</v>
      </c>
    </row>
    <row r="166" spans="29:30" x14ac:dyDescent="0.25">
      <c r="AC166" s="92">
        <v>46367</v>
      </c>
      <c r="AD166" s="92">
        <v>46367</v>
      </c>
    </row>
    <row r="167" spans="29:30" x14ac:dyDescent="0.25">
      <c r="AC167" s="92">
        <v>46368</v>
      </c>
      <c r="AD167" s="92">
        <v>46368</v>
      </c>
    </row>
    <row r="168" spans="29:30" x14ac:dyDescent="0.25">
      <c r="AC168" s="92">
        <v>46369</v>
      </c>
      <c r="AD168" s="92">
        <v>46369</v>
      </c>
    </row>
    <row r="169" spans="29:30" x14ac:dyDescent="0.25">
      <c r="AC169" s="92">
        <v>46370</v>
      </c>
      <c r="AD169" s="92">
        <v>46370</v>
      </c>
    </row>
    <row r="170" spans="29:30" x14ac:dyDescent="0.25">
      <c r="AC170" s="92">
        <v>46371</v>
      </c>
      <c r="AD170" s="92">
        <v>46371</v>
      </c>
    </row>
    <row r="171" spans="29:30" x14ac:dyDescent="0.25">
      <c r="AC171" s="92">
        <v>46372</v>
      </c>
      <c r="AD171" s="92">
        <v>46372</v>
      </c>
    </row>
    <row r="172" spans="29:30" x14ac:dyDescent="0.25">
      <c r="AC172" s="92">
        <v>46373</v>
      </c>
      <c r="AD172" s="92">
        <v>46373</v>
      </c>
    </row>
    <row r="173" spans="29:30" x14ac:dyDescent="0.25">
      <c r="AC173" s="92">
        <v>46374</v>
      </c>
      <c r="AD173" s="92">
        <v>46374</v>
      </c>
    </row>
    <row r="174" spans="29:30" x14ac:dyDescent="0.25">
      <c r="AC174" s="92">
        <v>46375</v>
      </c>
      <c r="AD174" s="92">
        <v>46375</v>
      </c>
    </row>
    <row r="175" spans="29:30" x14ac:dyDescent="0.25">
      <c r="AC175" s="92">
        <v>46376</v>
      </c>
      <c r="AD175" s="92">
        <v>46376</v>
      </c>
    </row>
    <row r="176" spans="29:30" x14ac:dyDescent="0.25">
      <c r="AC176" s="92">
        <v>46377</v>
      </c>
      <c r="AD176" s="92">
        <v>46377</v>
      </c>
    </row>
    <row r="177" spans="29:30" x14ac:dyDescent="0.25">
      <c r="AC177" s="92">
        <v>46378</v>
      </c>
      <c r="AD177" s="92">
        <v>46378</v>
      </c>
    </row>
    <row r="178" spans="29:30" x14ac:dyDescent="0.25">
      <c r="AC178" s="92">
        <v>46379</v>
      </c>
      <c r="AD178" s="92">
        <v>46379</v>
      </c>
    </row>
    <row r="179" spans="29:30" x14ac:dyDescent="0.25">
      <c r="AC179" s="92">
        <v>46380</v>
      </c>
      <c r="AD179" s="92">
        <v>46380</v>
      </c>
    </row>
    <row r="180" spans="29:30" x14ac:dyDescent="0.25">
      <c r="AC180" s="92">
        <v>46381</v>
      </c>
      <c r="AD180" s="92">
        <v>46381</v>
      </c>
    </row>
    <row r="181" spans="29:30" x14ac:dyDescent="0.25">
      <c r="AC181" s="92">
        <v>46382</v>
      </c>
      <c r="AD181" s="92">
        <v>46382</v>
      </c>
    </row>
    <row r="182" spans="29:30" x14ac:dyDescent="0.25">
      <c r="AC182" s="92">
        <v>46383</v>
      </c>
      <c r="AD182" s="92">
        <v>46383</v>
      </c>
    </row>
    <row r="183" spans="29:30" x14ac:dyDescent="0.25">
      <c r="AC183" s="92">
        <v>46384</v>
      </c>
      <c r="AD183" s="92">
        <v>46384</v>
      </c>
    </row>
    <row r="184" spans="29:30" x14ac:dyDescent="0.25">
      <c r="AC184" s="92">
        <v>46385</v>
      </c>
      <c r="AD184" s="92">
        <v>46385</v>
      </c>
    </row>
    <row r="185" spans="29:30" x14ac:dyDescent="0.25">
      <c r="AC185" s="92">
        <v>46386</v>
      </c>
      <c r="AD185" s="92">
        <v>46386</v>
      </c>
    </row>
    <row r="186" spans="29:30" x14ac:dyDescent="0.25">
      <c r="AC186" s="92">
        <v>46387</v>
      </c>
      <c r="AD186" s="92">
        <v>46387</v>
      </c>
    </row>
    <row r="187" spans="29:30" x14ac:dyDescent="0.25">
      <c r="AC187" s="92">
        <v>46388</v>
      </c>
      <c r="AD187" s="92">
        <v>46388</v>
      </c>
    </row>
    <row r="188" spans="29:30" x14ac:dyDescent="0.25">
      <c r="AC188" s="92">
        <v>46389</v>
      </c>
      <c r="AD188" s="92">
        <v>46389</v>
      </c>
    </row>
    <row r="189" spans="29:30" x14ac:dyDescent="0.25">
      <c r="AC189" s="92">
        <v>46390</v>
      </c>
      <c r="AD189" s="92">
        <v>46390</v>
      </c>
    </row>
    <row r="190" spans="29:30" x14ac:dyDescent="0.25">
      <c r="AC190" s="92">
        <v>46391</v>
      </c>
      <c r="AD190" s="92">
        <v>46391</v>
      </c>
    </row>
    <row r="191" spans="29:30" x14ac:dyDescent="0.25">
      <c r="AC191" s="92">
        <v>46392</v>
      </c>
      <c r="AD191" s="92">
        <v>46392</v>
      </c>
    </row>
    <row r="192" spans="29:30" x14ac:dyDescent="0.25">
      <c r="AC192" s="92">
        <v>46393</v>
      </c>
      <c r="AD192" s="92">
        <v>46393</v>
      </c>
    </row>
    <row r="193" spans="29:30" x14ac:dyDescent="0.25">
      <c r="AC193" s="92">
        <v>46394</v>
      </c>
      <c r="AD193" s="92">
        <v>46394</v>
      </c>
    </row>
    <row r="194" spans="29:30" x14ac:dyDescent="0.25">
      <c r="AC194" s="92">
        <v>46395</v>
      </c>
      <c r="AD194" s="92">
        <v>46395</v>
      </c>
    </row>
    <row r="195" spans="29:30" x14ac:dyDescent="0.25">
      <c r="AC195" s="92">
        <v>46396</v>
      </c>
      <c r="AD195" s="92">
        <v>46396</v>
      </c>
    </row>
    <row r="196" spans="29:30" x14ac:dyDescent="0.25">
      <c r="AC196" s="92">
        <v>46397</v>
      </c>
      <c r="AD196" s="92">
        <v>46397</v>
      </c>
    </row>
    <row r="197" spans="29:30" x14ac:dyDescent="0.25">
      <c r="AC197" s="92">
        <v>46398</v>
      </c>
      <c r="AD197" s="92">
        <v>46398</v>
      </c>
    </row>
    <row r="198" spans="29:30" x14ac:dyDescent="0.25">
      <c r="AC198" s="92">
        <v>46399</v>
      </c>
      <c r="AD198" s="92">
        <v>46399</v>
      </c>
    </row>
    <row r="199" spans="29:30" x14ac:dyDescent="0.25">
      <c r="AC199" s="92">
        <v>46400</v>
      </c>
      <c r="AD199" s="92">
        <v>46400</v>
      </c>
    </row>
    <row r="200" spans="29:30" x14ac:dyDescent="0.25">
      <c r="AC200" s="92">
        <v>46401</v>
      </c>
      <c r="AD200" s="92">
        <v>46401</v>
      </c>
    </row>
    <row r="201" spans="29:30" x14ac:dyDescent="0.25">
      <c r="AC201" s="92">
        <v>46402</v>
      </c>
      <c r="AD201" s="92">
        <v>46402</v>
      </c>
    </row>
    <row r="202" spans="29:30" x14ac:dyDescent="0.25">
      <c r="AC202" s="92">
        <v>46403</v>
      </c>
      <c r="AD202" s="92">
        <v>46403</v>
      </c>
    </row>
    <row r="203" spans="29:30" x14ac:dyDescent="0.25">
      <c r="AC203" s="92">
        <v>46404</v>
      </c>
      <c r="AD203" s="92">
        <v>46404</v>
      </c>
    </row>
    <row r="204" spans="29:30" x14ac:dyDescent="0.25">
      <c r="AC204" s="92">
        <v>46405</v>
      </c>
      <c r="AD204" s="92">
        <v>46405</v>
      </c>
    </row>
    <row r="205" spans="29:30" x14ac:dyDescent="0.25">
      <c r="AC205" s="92">
        <v>46406</v>
      </c>
      <c r="AD205" s="92">
        <v>46406</v>
      </c>
    </row>
    <row r="206" spans="29:30" x14ac:dyDescent="0.25">
      <c r="AC206" s="92">
        <v>46407</v>
      </c>
      <c r="AD206" s="92">
        <v>46407</v>
      </c>
    </row>
    <row r="207" spans="29:30" x14ac:dyDescent="0.25">
      <c r="AC207" s="92">
        <v>46408</v>
      </c>
      <c r="AD207" s="92">
        <v>46408</v>
      </c>
    </row>
    <row r="208" spans="29:30" x14ac:dyDescent="0.25">
      <c r="AC208" s="92">
        <v>46409</v>
      </c>
      <c r="AD208" s="92">
        <v>46409</v>
      </c>
    </row>
    <row r="209" spans="29:30" x14ac:dyDescent="0.25">
      <c r="AC209" s="92">
        <v>46410</v>
      </c>
      <c r="AD209" s="92">
        <v>46410</v>
      </c>
    </row>
    <row r="210" spans="29:30" x14ac:dyDescent="0.25">
      <c r="AC210" s="92">
        <v>46411</v>
      </c>
      <c r="AD210" s="92">
        <v>46411</v>
      </c>
    </row>
    <row r="211" spans="29:30" x14ac:dyDescent="0.25">
      <c r="AC211" s="92">
        <v>46412</v>
      </c>
      <c r="AD211" s="92">
        <v>46412</v>
      </c>
    </row>
    <row r="212" spans="29:30" x14ac:dyDescent="0.25">
      <c r="AC212" s="92">
        <v>46413</v>
      </c>
      <c r="AD212" s="92">
        <v>46413</v>
      </c>
    </row>
    <row r="213" spans="29:30" x14ac:dyDescent="0.25">
      <c r="AC213" s="92">
        <v>46414</v>
      </c>
      <c r="AD213" s="92">
        <v>46414</v>
      </c>
    </row>
    <row r="214" spans="29:30" x14ac:dyDescent="0.25">
      <c r="AC214" s="92">
        <v>46415</v>
      </c>
      <c r="AD214" s="92">
        <v>46415</v>
      </c>
    </row>
    <row r="215" spans="29:30" x14ac:dyDescent="0.25">
      <c r="AC215" s="92">
        <v>46416</v>
      </c>
      <c r="AD215" s="92">
        <v>46416</v>
      </c>
    </row>
    <row r="216" spans="29:30" x14ac:dyDescent="0.25">
      <c r="AC216" s="92">
        <v>46417</v>
      </c>
      <c r="AD216" s="92">
        <v>46417</v>
      </c>
    </row>
    <row r="217" spans="29:30" x14ac:dyDescent="0.25">
      <c r="AC217" s="92">
        <v>46418</v>
      </c>
      <c r="AD217" s="92">
        <v>46418</v>
      </c>
    </row>
    <row r="218" spans="29:30" x14ac:dyDescent="0.25">
      <c r="AC218" s="92">
        <v>46419</v>
      </c>
      <c r="AD218" s="92">
        <v>46419</v>
      </c>
    </row>
    <row r="219" spans="29:30" x14ac:dyDescent="0.25">
      <c r="AC219" s="92">
        <v>46420</v>
      </c>
      <c r="AD219" s="92">
        <v>46420</v>
      </c>
    </row>
    <row r="220" spans="29:30" x14ac:dyDescent="0.25">
      <c r="AC220" s="92">
        <v>46421</v>
      </c>
      <c r="AD220" s="92">
        <v>46421</v>
      </c>
    </row>
    <row r="221" spans="29:30" x14ac:dyDescent="0.25">
      <c r="AC221" s="92">
        <v>46422</v>
      </c>
      <c r="AD221" s="92">
        <v>46422</v>
      </c>
    </row>
    <row r="222" spans="29:30" x14ac:dyDescent="0.25">
      <c r="AC222" s="92">
        <v>46423</v>
      </c>
      <c r="AD222" s="92">
        <v>46423</v>
      </c>
    </row>
    <row r="223" spans="29:30" x14ac:dyDescent="0.25">
      <c r="AC223" s="92">
        <v>46424</v>
      </c>
      <c r="AD223" s="92">
        <v>46424</v>
      </c>
    </row>
    <row r="224" spans="29:30" x14ac:dyDescent="0.25">
      <c r="AC224" s="92">
        <v>46425</v>
      </c>
      <c r="AD224" s="92">
        <v>46425</v>
      </c>
    </row>
    <row r="225" spans="29:30" x14ac:dyDescent="0.25">
      <c r="AC225" s="92">
        <v>46426</v>
      </c>
      <c r="AD225" s="92">
        <v>46426</v>
      </c>
    </row>
    <row r="226" spans="29:30" x14ac:dyDescent="0.25">
      <c r="AC226" s="92">
        <v>46427</v>
      </c>
      <c r="AD226" s="92">
        <v>46427</v>
      </c>
    </row>
    <row r="227" spans="29:30" x14ac:dyDescent="0.25">
      <c r="AC227" s="92">
        <v>46428</v>
      </c>
      <c r="AD227" s="92">
        <v>46428</v>
      </c>
    </row>
    <row r="228" spans="29:30" x14ac:dyDescent="0.25">
      <c r="AC228" s="92">
        <v>46429</v>
      </c>
      <c r="AD228" s="92">
        <v>46429</v>
      </c>
    </row>
    <row r="229" spans="29:30" x14ac:dyDescent="0.25">
      <c r="AC229" s="92">
        <v>46430</v>
      </c>
      <c r="AD229" s="92">
        <v>46430</v>
      </c>
    </row>
    <row r="230" spans="29:30" x14ac:dyDescent="0.25">
      <c r="AC230" s="92">
        <v>46431</v>
      </c>
      <c r="AD230" s="92">
        <v>46431</v>
      </c>
    </row>
    <row r="231" spans="29:30" x14ac:dyDescent="0.25">
      <c r="AC231" s="92">
        <v>46432</v>
      </c>
      <c r="AD231" s="92">
        <v>46432</v>
      </c>
    </row>
    <row r="232" spans="29:30" x14ac:dyDescent="0.25">
      <c r="AC232" s="92">
        <v>46433</v>
      </c>
      <c r="AD232" s="92">
        <v>46433</v>
      </c>
    </row>
    <row r="233" spans="29:30" x14ac:dyDescent="0.25">
      <c r="AC233" s="92">
        <v>46434</v>
      </c>
      <c r="AD233" s="92">
        <v>46434</v>
      </c>
    </row>
    <row r="234" spans="29:30" x14ac:dyDescent="0.25">
      <c r="AC234" s="92">
        <v>46435</v>
      </c>
      <c r="AD234" s="92">
        <v>46435</v>
      </c>
    </row>
    <row r="235" spans="29:30" x14ac:dyDescent="0.25">
      <c r="AC235" s="92">
        <v>46436</v>
      </c>
      <c r="AD235" s="92">
        <v>46436</v>
      </c>
    </row>
    <row r="236" spans="29:30" x14ac:dyDescent="0.25">
      <c r="AC236" s="92">
        <v>46437</v>
      </c>
      <c r="AD236" s="92">
        <v>46437</v>
      </c>
    </row>
    <row r="237" spans="29:30" x14ac:dyDescent="0.25">
      <c r="AC237" s="92">
        <v>46438</v>
      </c>
      <c r="AD237" s="92">
        <v>46438</v>
      </c>
    </row>
    <row r="238" spans="29:30" x14ac:dyDescent="0.25">
      <c r="AC238" s="92">
        <v>46439</v>
      </c>
      <c r="AD238" s="92">
        <v>46439</v>
      </c>
    </row>
    <row r="239" spans="29:30" x14ac:dyDescent="0.25">
      <c r="AC239" s="92">
        <v>46440</v>
      </c>
      <c r="AD239" s="92">
        <v>46440</v>
      </c>
    </row>
    <row r="240" spans="29:30" x14ac:dyDescent="0.25">
      <c r="AC240" s="92">
        <v>46441</v>
      </c>
      <c r="AD240" s="92">
        <v>46441</v>
      </c>
    </row>
    <row r="241" spans="29:30" x14ac:dyDescent="0.25">
      <c r="AC241" s="92">
        <v>46442</v>
      </c>
      <c r="AD241" s="92">
        <v>46442</v>
      </c>
    </row>
    <row r="242" spans="29:30" x14ac:dyDescent="0.25">
      <c r="AC242" s="92">
        <v>46443</v>
      </c>
      <c r="AD242" s="92">
        <v>46443</v>
      </c>
    </row>
    <row r="243" spans="29:30" x14ac:dyDescent="0.25">
      <c r="AC243" s="92">
        <v>46444</v>
      </c>
      <c r="AD243" s="92">
        <v>46444</v>
      </c>
    </row>
    <row r="244" spans="29:30" x14ac:dyDescent="0.25">
      <c r="AC244" s="92">
        <v>46445</v>
      </c>
      <c r="AD244" s="92">
        <v>46445</v>
      </c>
    </row>
    <row r="245" spans="29:30" x14ac:dyDescent="0.25">
      <c r="AC245" s="92">
        <v>46446</v>
      </c>
      <c r="AD245" s="92">
        <v>46446</v>
      </c>
    </row>
    <row r="246" spans="29:30" x14ac:dyDescent="0.25">
      <c r="AC246" s="92">
        <v>46447</v>
      </c>
      <c r="AD246" s="92">
        <v>46447</v>
      </c>
    </row>
    <row r="247" spans="29:30" x14ac:dyDescent="0.25">
      <c r="AC247" s="92">
        <v>46448</v>
      </c>
      <c r="AD247" s="92">
        <v>46448</v>
      </c>
    </row>
    <row r="248" spans="29:30" x14ac:dyDescent="0.25">
      <c r="AC248" s="92">
        <v>46449</v>
      </c>
      <c r="AD248" s="92">
        <v>46449</v>
      </c>
    </row>
    <row r="249" spans="29:30" x14ac:dyDescent="0.25">
      <c r="AC249" s="92">
        <v>46450</v>
      </c>
      <c r="AD249" s="92">
        <v>46450</v>
      </c>
    </row>
    <row r="250" spans="29:30" x14ac:dyDescent="0.25">
      <c r="AC250" s="92">
        <v>46451</v>
      </c>
      <c r="AD250" s="92">
        <v>46451</v>
      </c>
    </row>
    <row r="251" spans="29:30" x14ac:dyDescent="0.25">
      <c r="AC251" s="92">
        <v>46452</v>
      </c>
      <c r="AD251" s="92">
        <v>46452</v>
      </c>
    </row>
    <row r="252" spans="29:30" x14ac:dyDescent="0.25">
      <c r="AC252" s="92">
        <v>46453</v>
      </c>
      <c r="AD252" s="92">
        <v>46453</v>
      </c>
    </row>
    <row r="253" spans="29:30" x14ac:dyDescent="0.25">
      <c r="AC253" s="92">
        <v>46454</v>
      </c>
      <c r="AD253" s="92">
        <v>46454</v>
      </c>
    </row>
    <row r="254" spans="29:30" x14ac:dyDescent="0.25">
      <c r="AC254" s="92">
        <v>46455</v>
      </c>
      <c r="AD254" s="92">
        <v>46455</v>
      </c>
    </row>
    <row r="255" spans="29:30" x14ac:dyDescent="0.25">
      <c r="AC255" s="92">
        <v>46456</v>
      </c>
      <c r="AD255" s="92">
        <v>46456</v>
      </c>
    </row>
    <row r="256" spans="29:30" x14ac:dyDescent="0.25">
      <c r="AC256" s="92">
        <v>46457</v>
      </c>
      <c r="AD256" s="92">
        <v>46457</v>
      </c>
    </row>
    <row r="257" spans="29:30" x14ac:dyDescent="0.25">
      <c r="AC257" s="92">
        <v>46458</v>
      </c>
      <c r="AD257" s="92">
        <v>46458</v>
      </c>
    </row>
    <row r="258" spans="29:30" x14ac:dyDescent="0.25">
      <c r="AC258" s="92">
        <v>46459</v>
      </c>
      <c r="AD258" s="92">
        <v>46459</v>
      </c>
    </row>
    <row r="259" spans="29:30" x14ac:dyDescent="0.25">
      <c r="AC259" s="92">
        <v>46460</v>
      </c>
      <c r="AD259" s="92">
        <v>46460</v>
      </c>
    </row>
    <row r="260" spans="29:30" x14ac:dyDescent="0.25">
      <c r="AC260" s="92">
        <v>46461</v>
      </c>
      <c r="AD260" s="92">
        <v>46461</v>
      </c>
    </row>
    <row r="261" spans="29:30" x14ac:dyDescent="0.25">
      <c r="AC261" s="92">
        <v>46462</v>
      </c>
      <c r="AD261" s="92">
        <v>46462</v>
      </c>
    </row>
    <row r="262" spans="29:30" x14ac:dyDescent="0.25">
      <c r="AC262" s="92">
        <v>46463</v>
      </c>
      <c r="AD262" s="92">
        <v>46463</v>
      </c>
    </row>
    <row r="263" spans="29:30" x14ac:dyDescent="0.25">
      <c r="AC263" s="92">
        <v>46464</v>
      </c>
      <c r="AD263" s="92">
        <v>46464</v>
      </c>
    </row>
    <row r="264" spans="29:30" x14ac:dyDescent="0.25">
      <c r="AC264" s="92">
        <v>46465</v>
      </c>
      <c r="AD264" s="92">
        <v>46465</v>
      </c>
    </row>
    <row r="265" spans="29:30" x14ac:dyDescent="0.25">
      <c r="AC265" s="92">
        <v>46466</v>
      </c>
      <c r="AD265" s="92">
        <v>46466</v>
      </c>
    </row>
    <row r="266" spans="29:30" x14ac:dyDescent="0.25">
      <c r="AC266" s="92">
        <v>46467</v>
      </c>
      <c r="AD266" s="92">
        <v>46467</v>
      </c>
    </row>
    <row r="267" spans="29:30" x14ac:dyDescent="0.25">
      <c r="AC267" s="92">
        <v>46468</v>
      </c>
      <c r="AD267" s="92">
        <v>46468</v>
      </c>
    </row>
    <row r="268" spans="29:30" x14ac:dyDescent="0.25">
      <c r="AC268" s="92">
        <v>46469</v>
      </c>
      <c r="AD268" s="92">
        <v>46469</v>
      </c>
    </row>
    <row r="269" spans="29:30" x14ac:dyDescent="0.25">
      <c r="AC269" s="92">
        <v>46470</v>
      </c>
      <c r="AD269" s="92">
        <v>46470</v>
      </c>
    </row>
    <row r="270" spans="29:30" x14ac:dyDescent="0.25">
      <c r="AC270" s="92">
        <v>46471</v>
      </c>
      <c r="AD270" s="92">
        <v>46471</v>
      </c>
    </row>
    <row r="271" spans="29:30" x14ac:dyDescent="0.25">
      <c r="AC271" s="92">
        <v>46472</v>
      </c>
      <c r="AD271" s="92">
        <v>46472</v>
      </c>
    </row>
    <row r="272" spans="29:30" x14ac:dyDescent="0.25">
      <c r="AC272" s="92">
        <v>46473</v>
      </c>
      <c r="AD272" s="92">
        <v>46473</v>
      </c>
    </row>
    <row r="273" spans="29:30" x14ac:dyDescent="0.25">
      <c r="AC273" s="92">
        <v>46474</v>
      </c>
      <c r="AD273" s="92">
        <v>46474</v>
      </c>
    </row>
    <row r="274" spans="29:30" x14ac:dyDescent="0.25">
      <c r="AC274" s="92">
        <v>46475</v>
      </c>
      <c r="AD274" s="92">
        <v>46475</v>
      </c>
    </row>
    <row r="275" spans="29:30" x14ac:dyDescent="0.25">
      <c r="AC275" s="92">
        <v>46476</v>
      </c>
      <c r="AD275" s="92">
        <v>46476</v>
      </c>
    </row>
    <row r="276" spans="29:30" x14ac:dyDescent="0.25">
      <c r="AC276" s="92">
        <v>46477</v>
      </c>
      <c r="AD276" s="92">
        <v>46477</v>
      </c>
    </row>
    <row r="277" spans="29:30" x14ac:dyDescent="0.25">
      <c r="AC277" s="92">
        <v>46478</v>
      </c>
      <c r="AD277" s="92">
        <v>46478</v>
      </c>
    </row>
    <row r="278" spans="29:30" x14ac:dyDescent="0.25">
      <c r="AC278" s="92">
        <v>46479</v>
      </c>
      <c r="AD278" s="92">
        <v>46479</v>
      </c>
    </row>
    <row r="279" spans="29:30" x14ac:dyDescent="0.25">
      <c r="AC279" s="92">
        <v>46480</v>
      </c>
      <c r="AD279" s="92">
        <v>46480</v>
      </c>
    </row>
    <row r="280" spans="29:30" x14ac:dyDescent="0.25">
      <c r="AC280" s="92">
        <v>46481</v>
      </c>
      <c r="AD280" s="92">
        <v>46481</v>
      </c>
    </row>
    <row r="281" spans="29:30" x14ac:dyDescent="0.25">
      <c r="AC281" s="92">
        <v>46482</v>
      </c>
      <c r="AD281" s="92">
        <v>46482</v>
      </c>
    </row>
    <row r="282" spans="29:30" x14ac:dyDescent="0.25">
      <c r="AC282" s="92">
        <v>46483</v>
      </c>
      <c r="AD282" s="92">
        <v>46483</v>
      </c>
    </row>
    <row r="283" spans="29:30" x14ac:dyDescent="0.25">
      <c r="AC283" s="92">
        <v>46484</v>
      </c>
      <c r="AD283" s="92">
        <v>46484</v>
      </c>
    </row>
    <row r="284" spans="29:30" x14ac:dyDescent="0.25">
      <c r="AC284" s="92">
        <v>46485</v>
      </c>
      <c r="AD284" s="92">
        <v>46485</v>
      </c>
    </row>
    <row r="285" spans="29:30" x14ac:dyDescent="0.25">
      <c r="AC285" s="92">
        <v>46486</v>
      </c>
      <c r="AD285" s="92">
        <v>46486</v>
      </c>
    </row>
    <row r="286" spans="29:30" x14ac:dyDescent="0.25">
      <c r="AC286" s="92">
        <v>46487</v>
      </c>
      <c r="AD286" s="92">
        <v>46487</v>
      </c>
    </row>
    <row r="287" spans="29:30" x14ac:dyDescent="0.25">
      <c r="AC287" s="92">
        <v>46488</v>
      </c>
      <c r="AD287" s="92">
        <v>46488</v>
      </c>
    </row>
    <row r="288" spans="29:30" x14ac:dyDescent="0.25">
      <c r="AC288" s="92">
        <v>46489</v>
      </c>
      <c r="AD288" s="92">
        <v>46489</v>
      </c>
    </row>
    <row r="289" spans="29:30" x14ac:dyDescent="0.25">
      <c r="AC289" s="92">
        <v>46490</v>
      </c>
      <c r="AD289" s="92">
        <v>46490</v>
      </c>
    </row>
    <row r="290" spans="29:30" x14ac:dyDescent="0.25">
      <c r="AC290" s="92">
        <v>46491</v>
      </c>
      <c r="AD290" s="92">
        <v>46491</v>
      </c>
    </row>
    <row r="291" spans="29:30" x14ac:dyDescent="0.25">
      <c r="AC291" s="92">
        <v>46492</v>
      </c>
      <c r="AD291" s="92">
        <v>46492</v>
      </c>
    </row>
    <row r="292" spans="29:30" x14ac:dyDescent="0.25">
      <c r="AC292" s="92">
        <v>46493</v>
      </c>
      <c r="AD292" s="92">
        <v>46493</v>
      </c>
    </row>
    <row r="293" spans="29:30" x14ac:dyDescent="0.25">
      <c r="AC293" s="92">
        <v>46494</v>
      </c>
      <c r="AD293" s="92">
        <v>46494</v>
      </c>
    </row>
    <row r="294" spans="29:30" x14ac:dyDescent="0.25">
      <c r="AC294" s="92">
        <v>46495</v>
      </c>
      <c r="AD294" s="92">
        <v>46495</v>
      </c>
    </row>
    <row r="295" spans="29:30" x14ac:dyDescent="0.25">
      <c r="AC295" s="92">
        <v>46496</v>
      </c>
      <c r="AD295" s="92">
        <v>46496</v>
      </c>
    </row>
    <row r="296" spans="29:30" x14ac:dyDescent="0.25">
      <c r="AC296" s="92">
        <v>46497</v>
      </c>
      <c r="AD296" s="92">
        <v>46497</v>
      </c>
    </row>
    <row r="297" spans="29:30" x14ac:dyDescent="0.25">
      <c r="AC297" s="92">
        <v>46498</v>
      </c>
      <c r="AD297" s="92">
        <v>46498</v>
      </c>
    </row>
    <row r="298" spans="29:30" x14ac:dyDescent="0.25">
      <c r="AC298" s="92">
        <v>46499</v>
      </c>
      <c r="AD298" s="92">
        <v>46499</v>
      </c>
    </row>
    <row r="299" spans="29:30" x14ac:dyDescent="0.25">
      <c r="AC299" s="92">
        <v>46500</v>
      </c>
      <c r="AD299" s="92">
        <v>46500</v>
      </c>
    </row>
    <row r="300" spans="29:30" x14ac:dyDescent="0.25">
      <c r="AC300" s="92">
        <v>46501</v>
      </c>
      <c r="AD300" s="92">
        <v>46501</v>
      </c>
    </row>
    <row r="301" spans="29:30" x14ac:dyDescent="0.25">
      <c r="AC301" s="92">
        <v>46502</v>
      </c>
      <c r="AD301" s="92">
        <v>46502</v>
      </c>
    </row>
    <row r="302" spans="29:30" x14ac:dyDescent="0.25">
      <c r="AC302" s="92">
        <v>46503</v>
      </c>
      <c r="AD302" s="92">
        <v>46503</v>
      </c>
    </row>
    <row r="303" spans="29:30" x14ac:dyDescent="0.25">
      <c r="AC303" s="92">
        <v>46504</v>
      </c>
      <c r="AD303" s="92">
        <v>46504</v>
      </c>
    </row>
    <row r="304" spans="29:30" x14ac:dyDescent="0.25">
      <c r="AC304" s="92">
        <v>46505</v>
      </c>
      <c r="AD304" s="92">
        <v>46505</v>
      </c>
    </row>
    <row r="305" spans="29:30" x14ac:dyDescent="0.25">
      <c r="AC305" s="92">
        <v>46506</v>
      </c>
      <c r="AD305" s="92">
        <v>46506</v>
      </c>
    </row>
    <row r="306" spans="29:30" x14ac:dyDescent="0.25">
      <c r="AC306" s="92">
        <v>46507</v>
      </c>
      <c r="AD306" s="92">
        <v>46507</v>
      </c>
    </row>
    <row r="307" spans="29:30" x14ac:dyDescent="0.25">
      <c r="AC307" s="92">
        <v>46508</v>
      </c>
      <c r="AD307" s="92">
        <v>46508</v>
      </c>
    </row>
    <row r="308" spans="29:30" x14ac:dyDescent="0.25">
      <c r="AC308" s="92">
        <v>46509</v>
      </c>
      <c r="AD308" s="92">
        <v>46509</v>
      </c>
    </row>
    <row r="309" spans="29:30" x14ac:dyDescent="0.25">
      <c r="AC309" s="92">
        <v>46510</v>
      </c>
      <c r="AD309" s="92">
        <v>46510</v>
      </c>
    </row>
    <row r="310" spans="29:30" x14ac:dyDescent="0.25">
      <c r="AC310" s="92">
        <v>46511</v>
      </c>
      <c r="AD310" s="92">
        <v>46511</v>
      </c>
    </row>
    <row r="311" spans="29:30" x14ac:dyDescent="0.25">
      <c r="AC311" s="92">
        <v>46512</v>
      </c>
      <c r="AD311" s="92">
        <v>46512</v>
      </c>
    </row>
    <row r="312" spans="29:30" x14ac:dyDescent="0.25">
      <c r="AC312" s="92">
        <v>46513</v>
      </c>
      <c r="AD312" s="92">
        <v>46513</v>
      </c>
    </row>
    <row r="313" spans="29:30" x14ac:dyDescent="0.25">
      <c r="AC313" s="92">
        <v>46514</v>
      </c>
      <c r="AD313" s="92">
        <v>46514</v>
      </c>
    </row>
    <row r="314" spans="29:30" x14ac:dyDescent="0.25">
      <c r="AC314" s="92">
        <v>46515</v>
      </c>
      <c r="AD314" s="92">
        <v>46515</v>
      </c>
    </row>
    <row r="315" spans="29:30" x14ac:dyDescent="0.25">
      <c r="AC315" s="92">
        <v>46516</v>
      </c>
      <c r="AD315" s="92">
        <v>46516</v>
      </c>
    </row>
    <row r="316" spans="29:30" x14ac:dyDescent="0.25">
      <c r="AC316" s="92">
        <v>46517</v>
      </c>
      <c r="AD316" s="92">
        <v>46517</v>
      </c>
    </row>
    <row r="317" spans="29:30" x14ac:dyDescent="0.25">
      <c r="AC317" s="92">
        <v>46518</v>
      </c>
      <c r="AD317" s="92">
        <v>46518</v>
      </c>
    </row>
    <row r="318" spans="29:30" x14ac:dyDescent="0.25">
      <c r="AC318" s="92">
        <v>46519</v>
      </c>
      <c r="AD318" s="92">
        <v>46519</v>
      </c>
    </row>
    <row r="319" spans="29:30" x14ac:dyDescent="0.25">
      <c r="AC319" s="92">
        <v>46520</v>
      </c>
      <c r="AD319" s="92">
        <v>46520</v>
      </c>
    </row>
    <row r="320" spans="29:30" x14ac:dyDescent="0.25">
      <c r="AC320" s="92">
        <v>46521</v>
      </c>
      <c r="AD320" s="92">
        <v>46521</v>
      </c>
    </row>
    <row r="321" spans="29:30" x14ac:dyDescent="0.25">
      <c r="AC321" s="92">
        <v>46522</v>
      </c>
      <c r="AD321" s="92">
        <v>46522</v>
      </c>
    </row>
    <row r="322" spans="29:30" x14ac:dyDescent="0.25">
      <c r="AC322" s="92">
        <v>46523</v>
      </c>
      <c r="AD322" s="92">
        <v>46523</v>
      </c>
    </row>
    <row r="323" spans="29:30" x14ac:dyDescent="0.25">
      <c r="AC323" s="92">
        <v>46524</v>
      </c>
      <c r="AD323" s="92">
        <v>46524</v>
      </c>
    </row>
    <row r="324" spans="29:30" x14ac:dyDescent="0.25">
      <c r="AC324" s="92">
        <v>46525</v>
      </c>
      <c r="AD324" s="92">
        <v>46525</v>
      </c>
    </row>
    <row r="325" spans="29:30" x14ac:dyDescent="0.25">
      <c r="AC325" s="92">
        <v>46526</v>
      </c>
      <c r="AD325" s="92">
        <v>46526</v>
      </c>
    </row>
    <row r="326" spans="29:30" x14ac:dyDescent="0.25">
      <c r="AC326" s="92">
        <v>46527</v>
      </c>
      <c r="AD326" s="92">
        <v>46527</v>
      </c>
    </row>
    <row r="327" spans="29:30" x14ac:dyDescent="0.25">
      <c r="AC327" s="92">
        <v>46528</v>
      </c>
      <c r="AD327" s="92">
        <v>46528</v>
      </c>
    </row>
    <row r="328" spans="29:30" x14ac:dyDescent="0.25">
      <c r="AC328" s="92">
        <v>46529</v>
      </c>
      <c r="AD328" s="92">
        <v>46529</v>
      </c>
    </row>
    <row r="329" spans="29:30" x14ac:dyDescent="0.25">
      <c r="AC329" s="92">
        <v>46530</v>
      </c>
      <c r="AD329" s="92">
        <v>46530</v>
      </c>
    </row>
    <row r="330" spans="29:30" x14ac:dyDescent="0.25">
      <c r="AC330" s="92">
        <v>46531</v>
      </c>
      <c r="AD330" s="92">
        <v>46531</v>
      </c>
    </row>
    <row r="331" spans="29:30" x14ac:dyDescent="0.25">
      <c r="AC331" s="92">
        <v>46532</v>
      </c>
      <c r="AD331" s="92">
        <v>46532</v>
      </c>
    </row>
    <row r="332" spans="29:30" x14ac:dyDescent="0.25">
      <c r="AC332" s="92">
        <v>46533</v>
      </c>
      <c r="AD332" s="92">
        <v>46533</v>
      </c>
    </row>
    <row r="333" spans="29:30" x14ac:dyDescent="0.25">
      <c r="AC333" s="92">
        <v>46534</v>
      </c>
      <c r="AD333" s="92">
        <v>46534</v>
      </c>
    </row>
    <row r="334" spans="29:30" x14ac:dyDescent="0.25">
      <c r="AC334" s="92">
        <v>46535</v>
      </c>
      <c r="AD334" s="92">
        <v>46535</v>
      </c>
    </row>
    <row r="335" spans="29:30" x14ac:dyDescent="0.25">
      <c r="AC335" s="92">
        <v>46536</v>
      </c>
      <c r="AD335" s="92">
        <v>46536</v>
      </c>
    </row>
    <row r="336" spans="29:30" x14ac:dyDescent="0.25">
      <c r="AC336" s="92">
        <v>46537</v>
      </c>
      <c r="AD336" s="92">
        <v>46537</v>
      </c>
    </row>
    <row r="337" spans="29:30" x14ac:dyDescent="0.25">
      <c r="AC337" s="92">
        <v>46538</v>
      </c>
      <c r="AD337" s="92">
        <v>46538</v>
      </c>
    </row>
    <row r="338" spans="29:30" x14ac:dyDescent="0.25">
      <c r="AC338" s="92">
        <v>46539</v>
      </c>
      <c r="AD338" s="92">
        <v>46539</v>
      </c>
    </row>
    <row r="339" spans="29:30" x14ac:dyDescent="0.25">
      <c r="AC339" s="92">
        <v>46540</v>
      </c>
      <c r="AD339" s="92">
        <v>46540</v>
      </c>
    </row>
    <row r="340" spans="29:30" x14ac:dyDescent="0.25">
      <c r="AC340" s="92">
        <v>46541</v>
      </c>
      <c r="AD340" s="92">
        <v>46541</v>
      </c>
    </row>
    <row r="341" spans="29:30" x14ac:dyDescent="0.25">
      <c r="AC341" s="92">
        <v>46542</v>
      </c>
      <c r="AD341" s="92">
        <v>46542</v>
      </c>
    </row>
    <row r="342" spans="29:30" x14ac:dyDescent="0.25">
      <c r="AC342" s="92">
        <v>46543</v>
      </c>
      <c r="AD342" s="92">
        <v>46543</v>
      </c>
    </row>
    <row r="343" spans="29:30" x14ac:dyDescent="0.25">
      <c r="AC343" s="92">
        <v>46544</v>
      </c>
      <c r="AD343" s="92">
        <v>46544</v>
      </c>
    </row>
    <row r="344" spans="29:30" x14ac:dyDescent="0.25">
      <c r="AC344" s="92">
        <v>46545</v>
      </c>
      <c r="AD344" s="92">
        <v>46545</v>
      </c>
    </row>
    <row r="345" spans="29:30" x14ac:dyDescent="0.25">
      <c r="AC345" s="92">
        <v>46546</v>
      </c>
      <c r="AD345" s="92">
        <v>46546</v>
      </c>
    </row>
    <row r="346" spans="29:30" x14ac:dyDescent="0.25">
      <c r="AC346" s="92">
        <v>46547</v>
      </c>
      <c r="AD346" s="92">
        <v>46547</v>
      </c>
    </row>
    <row r="347" spans="29:30" x14ac:dyDescent="0.25">
      <c r="AC347" s="92">
        <v>46548</v>
      </c>
      <c r="AD347" s="92">
        <v>46548</v>
      </c>
    </row>
    <row r="348" spans="29:30" x14ac:dyDescent="0.25">
      <c r="AC348" s="92">
        <v>46549</v>
      </c>
      <c r="AD348" s="92">
        <v>46549</v>
      </c>
    </row>
    <row r="349" spans="29:30" x14ac:dyDescent="0.25">
      <c r="AC349" s="92">
        <v>46550</v>
      </c>
      <c r="AD349" s="92">
        <v>46550</v>
      </c>
    </row>
    <row r="350" spans="29:30" x14ac:dyDescent="0.25">
      <c r="AC350" s="92">
        <v>46551</v>
      </c>
      <c r="AD350" s="92">
        <v>46551</v>
      </c>
    </row>
    <row r="351" spans="29:30" x14ac:dyDescent="0.25">
      <c r="AC351" s="92">
        <v>46552</v>
      </c>
      <c r="AD351" s="92">
        <v>46552</v>
      </c>
    </row>
    <row r="352" spans="29:30" x14ac:dyDescent="0.25">
      <c r="AC352" s="92">
        <v>46553</v>
      </c>
      <c r="AD352" s="92">
        <v>46553</v>
      </c>
    </row>
    <row r="353" spans="29:30" x14ac:dyDescent="0.25">
      <c r="AC353" s="92">
        <v>46554</v>
      </c>
      <c r="AD353" s="92">
        <v>46554</v>
      </c>
    </row>
    <row r="354" spans="29:30" x14ac:dyDescent="0.25">
      <c r="AC354" s="92">
        <v>46555</v>
      </c>
      <c r="AD354" s="92">
        <v>46555</v>
      </c>
    </row>
    <row r="355" spans="29:30" x14ac:dyDescent="0.25">
      <c r="AC355" s="92">
        <v>46556</v>
      </c>
      <c r="AD355" s="92">
        <v>46556</v>
      </c>
    </row>
    <row r="356" spans="29:30" x14ac:dyDescent="0.25">
      <c r="AC356" s="92">
        <v>46557</v>
      </c>
      <c r="AD356" s="92">
        <v>46557</v>
      </c>
    </row>
    <row r="357" spans="29:30" x14ac:dyDescent="0.25">
      <c r="AC357" s="92">
        <v>46558</v>
      </c>
      <c r="AD357" s="92">
        <v>46558</v>
      </c>
    </row>
    <row r="358" spans="29:30" x14ac:dyDescent="0.25">
      <c r="AC358" s="92">
        <v>46559</v>
      </c>
      <c r="AD358" s="92">
        <v>46559</v>
      </c>
    </row>
    <row r="359" spans="29:30" x14ac:dyDescent="0.25">
      <c r="AC359" s="92">
        <v>46560</v>
      </c>
      <c r="AD359" s="92">
        <v>46560</v>
      </c>
    </row>
    <row r="360" spans="29:30" x14ac:dyDescent="0.25">
      <c r="AC360" s="92">
        <v>46561</v>
      </c>
      <c r="AD360" s="92">
        <v>46561</v>
      </c>
    </row>
    <row r="361" spans="29:30" x14ac:dyDescent="0.25">
      <c r="AC361" s="92">
        <v>46562</v>
      </c>
      <c r="AD361" s="92">
        <v>46562</v>
      </c>
    </row>
    <row r="362" spans="29:30" x14ac:dyDescent="0.25">
      <c r="AC362" s="92">
        <v>46563</v>
      </c>
      <c r="AD362" s="92">
        <v>46563</v>
      </c>
    </row>
    <row r="363" spans="29:30" x14ac:dyDescent="0.25">
      <c r="AC363" s="92">
        <v>46564</v>
      </c>
      <c r="AD363" s="92">
        <v>46564</v>
      </c>
    </row>
    <row r="364" spans="29:30" x14ac:dyDescent="0.25">
      <c r="AC364" s="92">
        <v>46565</v>
      </c>
      <c r="AD364" s="92">
        <v>46565</v>
      </c>
    </row>
    <row r="365" spans="29:30" x14ac:dyDescent="0.25">
      <c r="AC365" s="92">
        <v>46566</v>
      </c>
      <c r="AD365" s="92">
        <v>46566</v>
      </c>
    </row>
    <row r="366" spans="29:30" x14ac:dyDescent="0.25">
      <c r="AC366" s="92">
        <v>46567</v>
      </c>
      <c r="AD366" s="92">
        <v>46567</v>
      </c>
    </row>
    <row r="367" spans="29:30" x14ac:dyDescent="0.25">
      <c r="AC367" s="92">
        <v>46568</v>
      </c>
      <c r="AD367" s="92">
        <v>46568</v>
      </c>
    </row>
    <row r="368" spans="29:30" x14ac:dyDescent="0.25">
      <c r="AC368" s="92">
        <v>46569</v>
      </c>
      <c r="AD368" s="92">
        <v>46569</v>
      </c>
    </row>
    <row r="369" spans="29:30" x14ac:dyDescent="0.25">
      <c r="AC369" s="92">
        <v>46570</v>
      </c>
      <c r="AD369" s="92">
        <v>46570</v>
      </c>
    </row>
    <row r="370" spans="29:30" x14ac:dyDescent="0.25">
      <c r="AC370" s="92">
        <v>46571</v>
      </c>
      <c r="AD370" s="92">
        <v>46571</v>
      </c>
    </row>
    <row r="371" spans="29:30" x14ac:dyDescent="0.25">
      <c r="AC371" s="92">
        <v>46572</v>
      </c>
      <c r="AD371" s="92">
        <v>46572</v>
      </c>
    </row>
    <row r="372" spans="29:30" x14ac:dyDescent="0.25">
      <c r="AC372" s="92">
        <v>46573</v>
      </c>
      <c r="AD372" s="92">
        <v>46573</v>
      </c>
    </row>
    <row r="373" spans="29:30" x14ac:dyDescent="0.25">
      <c r="AC373" s="92">
        <v>46574</v>
      </c>
      <c r="AD373" s="92">
        <v>46574</v>
      </c>
    </row>
    <row r="374" spans="29:30" x14ac:dyDescent="0.25">
      <c r="AC374" s="92">
        <v>46575</v>
      </c>
      <c r="AD374" s="92">
        <v>46575</v>
      </c>
    </row>
    <row r="375" spans="29:30" x14ac:dyDescent="0.25">
      <c r="AC375" s="92">
        <v>46576</v>
      </c>
      <c r="AD375" s="92">
        <v>46576</v>
      </c>
    </row>
    <row r="376" spans="29:30" x14ac:dyDescent="0.25">
      <c r="AC376" s="92">
        <v>46577</v>
      </c>
      <c r="AD376" s="92">
        <v>46577</v>
      </c>
    </row>
    <row r="377" spans="29:30" x14ac:dyDescent="0.25">
      <c r="AC377" s="92">
        <v>46578</v>
      </c>
      <c r="AD377" s="92">
        <v>46578</v>
      </c>
    </row>
    <row r="378" spans="29:30" x14ac:dyDescent="0.25">
      <c r="AC378" s="92">
        <v>46579</v>
      </c>
      <c r="AD378" s="92">
        <v>46579</v>
      </c>
    </row>
    <row r="379" spans="29:30" x14ac:dyDescent="0.25">
      <c r="AC379" s="92">
        <v>46580</v>
      </c>
      <c r="AD379" s="92">
        <v>46580</v>
      </c>
    </row>
    <row r="380" spans="29:30" x14ac:dyDescent="0.25">
      <c r="AC380" s="92">
        <v>46581</v>
      </c>
      <c r="AD380" s="92">
        <v>46581</v>
      </c>
    </row>
    <row r="381" spans="29:30" x14ac:dyDescent="0.25">
      <c r="AC381" s="92">
        <v>46582</v>
      </c>
      <c r="AD381" s="92">
        <v>46582</v>
      </c>
    </row>
    <row r="382" spans="29:30" x14ac:dyDescent="0.25">
      <c r="AC382" s="92">
        <v>46583</v>
      </c>
      <c r="AD382" s="92">
        <v>46583</v>
      </c>
    </row>
    <row r="383" spans="29:30" x14ac:dyDescent="0.25">
      <c r="AC383" s="92">
        <v>46584</v>
      </c>
      <c r="AD383" s="92">
        <v>46584</v>
      </c>
    </row>
    <row r="384" spans="29:30" x14ac:dyDescent="0.25">
      <c r="AC384" s="92">
        <v>46585</v>
      </c>
      <c r="AD384" s="92">
        <v>46585</v>
      </c>
    </row>
    <row r="385" spans="29:30" x14ac:dyDescent="0.25">
      <c r="AC385" s="92">
        <v>46586</v>
      </c>
      <c r="AD385" s="92">
        <v>46586</v>
      </c>
    </row>
    <row r="386" spans="29:30" x14ac:dyDescent="0.25">
      <c r="AC386" s="92">
        <v>46587</v>
      </c>
      <c r="AD386" s="92">
        <v>46587</v>
      </c>
    </row>
    <row r="387" spans="29:30" x14ac:dyDescent="0.25">
      <c r="AC387" s="92">
        <v>46588</v>
      </c>
      <c r="AD387" s="92">
        <v>46588</v>
      </c>
    </row>
    <row r="388" spans="29:30" x14ac:dyDescent="0.25">
      <c r="AC388" s="92">
        <v>46589</v>
      </c>
      <c r="AD388" s="92">
        <v>46589</v>
      </c>
    </row>
    <row r="389" spans="29:30" x14ac:dyDescent="0.25">
      <c r="AC389" s="92">
        <v>46590</v>
      </c>
      <c r="AD389" s="92">
        <v>46590</v>
      </c>
    </row>
    <row r="390" spans="29:30" x14ac:dyDescent="0.25">
      <c r="AC390" s="92">
        <v>46591</v>
      </c>
      <c r="AD390" s="92">
        <v>46591</v>
      </c>
    </row>
    <row r="391" spans="29:30" x14ac:dyDescent="0.25">
      <c r="AC391" s="92">
        <v>46592</v>
      </c>
      <c r="AD391" s="92">
        <v>46592</v>
      </c>
    </row>
    <row r="392" spans="29:30" x14ac:dyDescent="0.25">
      <c r="AC392" s="92">
        <v>46593</v>
      </c>
      <c r="AD392" s="92">
        <v>46593</v>
      </c>
    </row>
    <row r="393" spans="29:30" x14ac:dyDescent="0.25">
      <c r="AC393" s="92">
        <v>46594</v>
      </c>
      <c r="AD393" s="92">
        <v>46594</v>
      </c>
    </row>
    <row r="394" spans="29:30" x14ac:dyDescent="0.25">
      <c r="AC394" s="92">
        <v>46595</v>
      </c>
      <c r="AD394" s="92">
        <v>46595</v>
      </c>
    </row>
    <row r="395" spans="29:30" x14ac:dyDescent="0.25">
      <c r="AC395" s="92">
        <v>46596</v>
      </c>
      <c r="AD395" s="92">
        <v>46596</v>
      </c>
    </row>
    <row r="396" spans="29:30" x14ac:dyDescent="0.25">
      <c r="AC396" s="92">
        <v>46597</v>
      </c>
      <c r="AD396" s="92">
        <v>46597</v>
      </c>
    </row>
    <row r="397" spans="29:30" x14ac:dyDescent="0.25">
      <c r="AC397" s="92">
        <v>46598</v>
      </c>
      <c r="AD397" s="92">
        <v>46598</v>
      </c>
    </row>
    <row r="398" spans="29:30" x14ac:dyDescent="0.25">
      <c r="AC398" s="92">
        <v>46599</v>
      </c>
      <c r="AD398" s="92">
        <v>46599</v>
      </c>
    </row>
    <row r="399" spans="29:30" x14ac:dyDescent="0.25">
      <c r="AC399" s="92">
        <v>46600</v>
      </c>
      <c r="AD399" s="92">
        <v>46600</v>
      </c>
    </row>
    <row r="400" spans="29:30" x14ac:dyDescent="0.25">
      <c r="AC400" s="92">
        <v>46601</v>
      </c>
      <c r="AD400" s="92">
        <v>46601</v>
      </c>
    </row>
    <row r="401" spans="29:30" x14ac:dyDescent="0.25">
      <c r="AC401" s="92">
        <v>46602</v>
      </c>
      <c r="AD401" s="92">
        <v>46602</v>
      </c>
    </row>
    <row r="402" spans="29:30" x14ac:dyDescent="0.25">
      <c r="AC402" s="92">
        <v>46603</v>
      </c>
      <c r="AD402" s="92">
        <v>46603</v>
      </c>
    </row>
    <row r="403" spans="29:30" x14ac:dyDescent="0.25">
      <c r="AC403" s="92">
        <v>46604</v>
      </c>
      <c r="AD403" s="92">
        <v>46604</v>
      </c>
    </row>
    <row r="404" spans="29:30" x14ac:dyDescent="0.25">
      <c r="AC404" s="92">
        <v>46605</v>
      </c>
      <c r="AD404" s="92">
        <v>46605</v>
      </c>
    </row>
    <row r="405" spans="29:30" x14ac:dyDescent="0.25">
      <c r="AC405" s="92">
        <v>46606</v>
      </c>
      <c r="AD405" s="92">
        <v>46606</v>
      </c>
    </row>
    <row r="406" spans="29:30" x14ac:dyDescent="0.25">
      <c r="AC406" s="92">
        <v>46607</v>
      </c>
      <c r="AD406" s="92">
        <v>46607</v>
      </c>
    </row>
    <row r="407" spans="29:30" x14ac:dyDescent="0.25">
      <c r="AC407" s="92">
        <v>46608</v>
      </c>
      <c r="AD407" s="92">
        <v>46608</v>
      </c>
    </row>
    <row r="408" spans="29:30" x14ac:dyDescent="0.25">
      <c r="AC408" s="92">
        <v>46609</v>
      </c>
      <c r="AD408" s="92">
        <v>46609</v>
      </c>
    </row>
    <row r="409" spans="29:30" x14ac:dyDescent="0.25">
      <c r="AC409" s="92">
        <v>46610</v>
      </c>
      <c r="AD409" s="92">
        <v>46610</v>
      </c>
    </row>
    <row r="410" spans="29:30" x14ac:dyDescent="0.25">
      <c r="AC410" s="92">
        <v>46611</v>
      </c>
      <c r="AD410" s="92">
        <v>46611</v>
      </c>
    </row>
    <row r="411" spans="29:30" x14ac:dyDescent="0.25">
      <c r="AC411" s="92">
        <v>46612</v>
      </c>
      <c r="AD411" s="92">
        <v>46612</v>
      </c>
    </row>
    <row r="412" spans="29:30" x14ac:dyDescent="0.25">
      <c r="AC412" s="92">
        <v>46613</v>
      </c>
      <c r="AD412" s="92">
        <v>46613</v>
      </c>
    </row>
    <row r="413" spans="29:30" x14ac:dyDescent="0.25">
      <c r="AC413" s="92">
        <v>46614</v>
      </c>
      <c r="AD413" s="92">
        <v>46614</v>
      </c>
    </row>
    <row r="414" spans="29:30" x14ac:dyDescent="0.25">
      <c r="AC414" s="92">
        <v>46615</v>
      </c>
      <c r="AD414" s="92">
        <v>46615</v>
      </c>
    </row>
    <row r="415" spans="29:30" x14ac:dyDescent="0.25">
      <c r="AC415" s="92">
        <v>46616</v>
      </c>
      <c r="AD415" s="92">
        <v>46616</v>
      </c>
    </row>
    <row r="416" spans="29:30" x14ac:dyDescent="0.25">
      <c r="AC416" s="92">
        <v>46617</v>
      </c>
      <c r="AD416" s="92">
        <v>46617</v>
      </c>
    </row>
    <row r="417" spans="29:30" x14ac:dyDescent="0.25">
      <c r="AC417" s="92">
        <v>46618</v>
      </c>
      <c r="AD417" s="92">
        <v>46618</v>
      </c>
    </row>
    <row r="418" spans="29:30" x14ac:dyDescent="0.25">
      <c r="AC418" s="92">
        <v>46619</v>
      </c>
      <c r="AD418" s="92">
        <v>46619</v>
      </c>
    </row>
    <row r="419" spans="29:30" x14ac:dyDescent="0.25">
      <c r="AC419" s="92">
        <v>46620</v>
      </c>
      <c r="AD419" s="92">
        <v>46620</v>
      </c>
    </row>
    <row r="420" spans="29:30" x14ac:dyDescent="0.25">
      <c r="AC420" s="92">
        <v>46621</v>
      </c>
      <c r="AD420" s="92">
        <v>46621</v>
      </c>
    </row>
    <row r="421" spans="29:30" x14ac:dyDescent="0.25">
      <c r="AC421" s="92">
        <v>46622</v>
      </c>
      <c r="AD421" s="92">
        <v>46622</v>
      </c>
    </row>
    <row r="422" spans="29:30" x14ac:dyDescent="0.25">
      <c r="AC422" s="92">
        <v>46623</v>
      </c>
      <c r="AD422" s="92">
        <v>46623</v>
      </c>
    </row>
    <row r="423" spans="29:30" x14ac:dyDescent="0.25">
      <c r="AC423" s="92">
        <v>46624</v>
      </c>
      <c r="AD423" s="92">
        <v>46624</v>
      </c>
    </row>
    <row r="424" spans="29:30" x14ac:dyDescent="0.25">
      <c r="AC424" s="92">
        <v>46625</v>
      </c>
      <c r="AD424" s="92">
        <v>46625</v>
      </c>
    </row>
    <row r="425" spans="29:30" x14ac:dyDescent="0.25">
      <c r="AC425" s="92">
        <v>46626</v>
      </c>
      <c r="AD425" s="92">
        <v>46626</v>
      </c>
    </row>
    <row r="426" spans="29:30" x14ac:dyDescent="0.25">
      <c r="AC426" s="92">
        <v>46627</v>
      </c>
      <c r="AD426" s="92">
        <v>46627</v>
      </c>
    </row>
    <row r="427" spans="29:30" x14ac:dyDescent="0.25">
      <c r="AC427" s="92">
        <v>46628</v>
      </c>
      <c r="AD427" s="92">
        <v>46628</v>
      </c>
    </row>
    <row r="428" spans="29:30" x14ac:dyDescent="0.25">
      <c r="AC428" s="92">
        <v>46629</v>
      </c>
      <c r="AD428" s="92">
        <v>46629</v>
      </c>
    </row>
    <row r="429" spans="29:30" x14ac:dyDescent="0.25">
      <c r="AC429" s="92">
        <v>46630</v>
      </c>
      <c r="AD429" s="92">
        <v>46630</v>
      </c>
    </row>
    <row r="430" spans="29:30" x14ac:dyDescent="0.25">
      <c r="AC430" s="92">
        <v>46631</v>
      </c>
      <c r="AD430" s="92">
        <v>46631</v>
      </c>
    </row>
    <row r="431" spans="29:30" x14ac:dyDescent="0.25">
      <c r="AC431" s="92">
        <v>46632</v>
      </c>
      <c r="AD431" s="92">
        <v>46632</v>
      </c>
    </row>
    <row r="432" spans="29:30" x14ac:dyDescent="0.25">
      <c r="AC432" s="92">
        <v>46633</v>
      </c>
      <c r="AD432" s="92">
        <v>46633</v>
      </c>
    </row>
    <row r="433" spans="29:30" x14ac:dyDescent="0.25">
      <c r="AC433" s="92">
        <v>46634</v>
      </c>
      <c r="AD433" s="92">
        <v>46634</v>
      </c>
    </row>
    <row r="434" spans="29:30" x14ac:dyDescent="0.25">
      <c r="AC434" s="92">
        <v>46635</v>
      </c>
      <c r="AD434" s="92">
        <v>46635</v>
      </c>
    </row>
    <row r="435" spans="29:30" x14ac:dyDescent="0.25">
      <c r="AC435" s="92">
        <v>46636</v>
      </c>
      <c r="AD435" s="92">
        <v>46636</v>
      </c>
    </row>
    <row r="436" spans="29:30" x14ac:dyDescent="0.25">
      <c r="AC436" s="92">
        <v>46637</v>
      </c>
      <c r="AD436" s="92">
        <v>46637</v>
      </c>
    </row>
    <row r="437" spans="29:30" x14ac:dyDescent="0.25">
      <c r="AC437" s="92">
        <v>46638</v>
      </c>
      <c r="AD437" s="92">
        <v>46638</v>
      </c>
    </row>
    <row r="438" spans="29:30" x14ac:dyDescent="0.25">
      <c r="AC438" s="92">
        <v>46639</v>
      </c>
      <c r="AD438" s="92">
        <v>46639</v>
      </c>
    </row>
    <row r="439" spans="29:30" x14ac:dyDescent="0.25">
      <c r="AC439" s="92">
        <v>46640</v>
      </c>
      <c r="AD439" s="92">
        <v>46640</v>
      </c>
    </row>
    <row r="440" spans="29:30" x14ac:dyDescent="0.25">
      <c r="AC440" s="92">
        <v>46641</v>
      </c>
      <c r="AD440" s="92">
        <v>46641</v>
      </c>
    </row>
    <row r="441" spans="29:30" x14ac:dyDescent="0.25">
      <c r="AC441" s="92">
        <v>46642</v>
      </c>
      <c r="AD441" s="92">
        <v>46642</v>
      </c>
    </row>
    <row r="442" spans="29:30" x14ac:dyDescent="0.25">
      <c r="AC442" s="92">
        <v>46643</v>
      </c>
      <c r="AD442" s="92">
        <v>46643</v>
      </c>
    </row>
    <row r="443" spans="29:30" x14ac:dyDescent="0.25">
      <c r="AC443" s="92">
        <v>46644</v>
      </c>
      <c r="AD443" s="92">
        <v>46644</v>
      </c>
    </row>
    <row r="444" spans="29:30" x14ac:dyDescent="0.25">
      <c r="AC444" s="92">
        <v>46645</v>
      </c>
      <c r="AD444" s="92">
        <v>46645</v>
      </c>
    </row>
    <row r="445" spans="29:30" x14ac:dyDescent="0.25">
      <c r="AC445" s="92">
        <v>46646</v>
      </c>
      <c r="AD445" s="92">
        <v>46646</v>
      </c>
    </row>
    <row r="446" spans="29:30" x14ac:dyDescent="0.25">
      <c r="AC446" s="92">
        <v>46647</v>
      </c>
      <c r="AD446" s="92">
        <v>46647</v>
      </c>
    </row>
    <row r="447" spans="29:30" x14ac:dyDescent="0.25">
      <c r="AC447" s="92">
        <v>46648</v>
      </c>
      <c r="AD447" s="92">
        <v>46648</v>
      </c>
    </row>
    <row r="448" spans="29:30" x14ac:dyDescent="0.25">
      <c r="AC448" s="92">
        <v>46649</v>
      </c>
      <c r="AD448" s="92">
        <v>46649</v>
      </c>
    </row>
    <row r="449" spans="29:30" x14ac:dyDescent="0.25">
      <c r="AC449" s="92">
        <v>46650</v>
      </c>
      <c r="AD449" s="92">
        <v>46650</v>
      </c>
    </row>
    <row r="450" spans="29:30" x14ac:dyDescent="0.25">
      <c r="AC450" s="92">
        <v>46651</v>
      </c>
      <c r="AD450" s="92">
        <v>46651</v>
      </c>
    </row>
    <row r="451" spans="29:30" x14ac:dyDescent="0.25">
      <c r="AC451" s="92">
        <v>46652</v>
      </c>
      <c r="AD451" s="92">
        <v>46652</v>
      </c>
    </row>
    <row r="452" spans="29:30" x14ac:dyDescent="0.25">
      <c r="AC452" s="92">
        <v>46653</v>
      </c>
      <c r="AD452" s="92">
        <v>46653</v>
      </c>
    </row>
    <row r="453" spans="29:30" x14ac:dyDescent="0.25">
      <c r="AC453" s="92">
        <v>46654</v>
      </c>
      <c r="AD453" s="92">
        <v>46654</v>
      </c>
    </row>
    <row r="454" spans="29:30" x14ac:dyDescent="0.25">
      <c r="AC454" s="92">
        <v>46655</v>
      </c>
      <c r="AD454" s="92">
        <v>46655</v>
      </c>
    </row>
    <row r="455" spans="29:30" x14ac:dyDescent="0.25">
      <c r="AC455" s="92">
        <v>46656</v>
      </c>
      <c r="AD455" s="92">
        <v>46656</v>
      </c>
    </row>
    <row r="456" spans="29:30" x14ac:dyDescent="0.25">
      <c r="AC456" s="92">
        <v>46657</v>
      </c>
      <c r="AD456" s="92">
        <v>46657</v>
      </c>
    </row>
    <row r="457" spans="29:30" x14ac:dyDescent="0.25">
      <c r="AC457" s="92">
        <v>46658</v>
      </c>
      <c r="AD457" s="92">
        <v>46658</v>
      </c>
    </row>
    <row r="458" spans="29:30" x14ac:dyDescent="0.25">
      <c r="AC458" s="92">
        <v>46659</v>
      </c>
      <c r="AD458" s="92">
        <v>46659</v>
      </c>
    </row>
    <row r="459" spans="29:30" x14ac:dyDescent="0.25">
      <c r="AC459" s="92">
        <v>46660</v>
      </c>
      <c r="AD459" s="92">
        <v>46660</v>
      </c>
    </row>
    <row r="460" spans="29:30" x14ac:dyDescent="0.25">
      <c r="AC460" s="92">
        <v>46661</v>
      </c>
      <c r="AD460" s="92">
        <v>46661</v>
      </c>
    </row>
    <row r="461" spans="29:30" x14ac:dyDescent="0.25">
      <c r="AC461" s="92">
        <v>46662</v>
      </c>
      <c r="AD461" s="92">
        <v>46662</v>
      </c>
    </row>
    <row r="462" spans="29:30" x14ac:dyDescent="0.25">
      <c r="AC462" s="92">
        <v>46663</v>
      </c>
      <c r="AD462" s="92">
        <v>46663</v>
      </c>
    </row>
    <row r="463" spans="29:30" x14ac:dyDescent="0.25">
      <c r="AC463" s="92">
        <v>46664</v>
      </c>
      <c r="AD463" s="92">
        <v>46664</v>
      </c>
    </row>
    <row r="464" spans="29:30" x14ac:dyDescent="0.25">
      <c r="AC464" s="92">
        <v>46665</v>
      </c>
      <c r="AD464" s="92">
        <v>46665</v>
      </c>
    </row>
    <row r="465" spans="29:30" x14ac:dyDescent="0.25">
      <c r="AC465" s="92">
        <v>46666</v>
      </c>
      <c r="AD465" s="92">
        <v>46666</v>
      </c>
    </row>
    <row r="466" spans="29:30" x14ac:dyDescent="0.25">
      <c r="AC466" s="92">
        <v>46667</v>
      </c>
      <c r="AD466" s="92">
        <v>46667</v>
      </c>
    </row>
    <row r="467" spans="29:30" x14ac:dyDescent="0.25">
      <c r="AC467" s="92">
        <v>46668</v>
      </c>
      <c r="AD467" s="92">
        <v>46668</v>
      </c>
    </row>
    <row r="468" spans="29:30" x14ac:dyDescent="0.25">
      <c r="AC468" s="92">
        <v>46669</v>
      </c>
      <c r="AD468" s="92">
        <v>46669</v>
      </c>
    </row>
    <row r="469" spans="29:30" x14ac:dyDescent="0.25">
      <c r="AC469" s="92">
        <v>46670</v>
      </c>
      <c r="AD469" s="92">
        <v>46670</v>
      </c>
    </row>
    <row r="470" spans="29:30" x14ac:dyDescent="0.25">
      <c r="AC470" s="92">
        <v>46671</v>
      </c>
      <c r="AD470" s="92">
        <v>46671</v>
      </c>
    </row>
    <row r="471" spans="29:30" x14ac:dyDescent="0.25">
      <c r="AC471" s="92">
        <v>46672</v>
      </c>
      <c r="AD471" s="92">
        <v>46672</v>
      </c>
    </row>
    <row r="472" spans="29:30" x14ac:dyDescent="0.25">
      <c r="AC472" s="92">
        <v>46673</v>
      </c>
      <c r="AD472" s="92">
        <v>46673</v>
      </c>
    </row>
    <row r="473" spans="29:30" x14ac:dyDescent="0.25">
      <c r="AC473" s="92">
        <v>46674</v>
      </c>
      <c r="AD473" s="92">
        <v>46674</v>
      </c>
    </row>
    <row r="474" spans="29:30" x14ac:dyDescent="0.25">
      <c r="AC474" s="92">
        <v>46675</v>
      </c>
      <c r="AD474" s="92">
        <v>46675</v>
      </c>
    </row>
    <row r="475" spans="29:30" x14ac:dyDescent="0.25">
      <c r="AC475" s="92">
        <v>46676</v>
      </c>
      <c r="AD475" s="92">
        <v>46676</v>
      </c>
    </row>
    <row r="476" spans="29:30" x14ac:dyDescent="0.25">
      <c r="AC476" s="92">
        <v>46677</v>
      </c>
      <c r="AD476" s="92">
        <v>46677</v>
      </c>
    </row>
    <row r="477" spans="29:30" x14ac:dyDescent="0.25">
      <c r="AC477" s="92">
        <v>46678</v>
      </c>
      <c r="AD477" s="92">
        <v>46678</v>
      </c>
    </row>
    <row r="478" spans="29:30" x14ac:dyDescent="0.25">
      <c r="AC478" s="92">
        <v>46679</v>
      </c>
      <c r="AD478" s="92">
        <v>46679</v>
      </c>
    </row>
    <row r="479" spans="29:30" x14ac:dyDescent="0.25">
      <c r="AC479" s="92">
        <v>46680</v>
      </c>
      <c r="AD479" s="92">
        <v>46680</v>
      </c>
    </row>
    <row r="480" spans="29:30" x14ac:dyDescent="0.25">
      <c r="AC480" s="92">
        <v>46681</v>
      </c>
      <c r="AD480" s="92">
        <v>46681</v>
      </c>
    </row>
    <row r="481" spans="29:30" x14ac:dyDescent="0.25">
      <c r="AC481" s="92">
        <v>46682</v>
      </c>
      <c r="AD481" s="92">
        <v>46682</v>
      </c>
    </row>
    <row r="482" spans="29:30" x14ac:dyDescent="0.25">
      <c r="AC482" s="92">
        <v>46683</v>
      </c>
      <c r="AD482" s="92">
        <v>46683</v>
      </c>
    </row>
    <row r="483" spans="29:30" x14ac:dyDescent="0.25">
      <c r="AC483" s="92">
        <v>46684</v>
      </c>
      <c r="AD483" s="92">
        <v>46684</v>
      </c>
    </row>
    <row r="484" spans="29:30" x14ac:dyDescent="0.25">
      <c r="AC484" s="92">
        <v>46685</v>
      </c>
      <c r="AD484" s="92">
        <v>46685</v>
      </c>
    </row>
    <row r="485" spans="29:30" x14ac:dyDescent="0.25">
      <c r="AC485" s="92">
        <v>46686</v>
      </c>
      <c r="AD485" s="92">
        <v>46686</v>
      </c>
    </row>
    <row r="486" spans="29:30" x14ac:dyDescent="0.25">
      <c r="AC486" s="92">
        <v>46687</v>
      </c>
      <c r="AD486" s="92">
        <v>46687</v>
      </c>
    </row>
    <row r="487" spans="29:30" x14ac:dyDescent="0.25">
      <c r="AC487" s="92">
        <v>46688</v>
      </c>
      <c r="AD487" s="92">
        <v>46688</v>
      </c>
    </row>
    <row r="488" spans="29:30" x14ac:dyDescent="0.25">
      <c r="AC488" s="92">
        <v>46689</v>
      </c>
      <c r="AD488" s="92">
        <v>46689</v>
      </c>
    </row>
    <row r="489" spans="29:30" x14ac:dyDescent="0.25">
      <c r="AC489" s="92">
        <v>46690</v>
      </c>
      <c r="AD489" s="92">
        <v>46690</v>
      </c>
    </row>
    <row r="490" spans="29:30" x14ac:dyDescent="0.25">
      <c r="AC490" s="92">
        <v>46691</v>
      </c>
      <c r="AD490" s="92">
        <v>46691</v>
      </c>
    </row>
    <row r="491" spans="29:30" x14ac:dyDescent="0.25">
      <c r="AC491" s="92">
        <v>46692</v>
      </c>
      <c r="AD491" s="92">
        <v>46692</v>
      </c>
    </row>
    <row r="492" spans="29:30" x14ac:dyDescent="0.25">
      <c r="AC492" s="92">
        <v>46693</v>
      </c>
      <c r="AD492" s="92">
        <v>46693</v>
      </c>
    </row>
    <row r="493" spans="29:30" x14ac:dyDescent="0.25">
      <c r="AC493" s="92">
        <v>46694</v>
      </c>
      <c r="AD493" s="92">
        <v>46694</v>
      </c>
    </row>
    <row r="494" spans="29:30" x14ac:dyDescent="0.25">
      <c r="AC494" s="92">
        <v>46695</v>
      </c>
      <c r="AD494" s="92">
        <v>46695</v>
      </c>
    </row>
    <row r="495" spans="29:30" x14ac:dyDescent="0.25">
      <c r="AC495" s="92">
        <v>46696</v>
      </c>
      <c r="AD495" s="92">
        <v>46696</v>
      </c>
    </row>
    <row r="496" spans="29:30" x14ac:dyDescent="0.25">
      <c r="AC496" s="92">
        <v>46697</v>
      </c>
      <c r="AD496" s="92">
        <v>46697</v>
      </c>
    </row>
    <row r="497" spans="29:30" x14ac:dyDescent="0.25">
      <c r="AC497" s="92">
        <v>46698</v>
      </c>
      <c r="AD497" s="92">
        <v>46698</v>
      </c>
    </row>
    <row r="498" spans="29:30" x14ac:dyDescent="0.25">
      <c r="AC498" s="92">
        <v>46699</v>
      </c>
      <c r="AD498" s="92">
        <v>46699</v>
      </c>
    </row>
    <row r="499" spans="29:30" x14ac:dyDescent="0.25">
      <c r="AC499" s="92">
        <v>46700</v>
      </c>
      <c r="AD499" s="92">
        <v>46700</v>
      </c>
    </row>
    <row r="500" spans="29:30" x14ac:dyDescent="0.25">
      <c r="AC500" s="92">
        <v>46701</v>
      </c>
      <c r="AD500" s="92">
        <v>46701</v>
      </c>
    </row>
    <row r="501" spans="29:30" x14ac:dyDescent="0.25">
      <c r="AC501" s="92">
        <v>46702</v>
      </c>
      <c r="AD501" s="92">
        <v>46702</v>
      </c>
    </row>
    <row r="502" spans="29:30" x14ac:dyDescent="0.25">
      <c r="AC502" s="92">
        <v>46703</v>
      </c>
      <c r="AD502" s="92">
        <v>46703</v>
      </c>
    </row>
    <row r="503" spans="29:30" x14ac:dyDescent="0.25">
      <c r="AC503" s="92">
        <v>46704</v>
      </c>
      <c r="AD503" s="92">
        <v>46704</v>
      </c>
    </row>
    <row r="504" spans="29:30" x14ac:dyDescent="0.25">
      <c r="AC504" s="92">
        <v>46705</v>
      </c>
      <c r="AD504" s="92">
        <v>46705</v>
      </c>
    </row>
    <row r="505" spans="29:30" x14ac:dyDescent="0.25">
      <c r="AC505" s="92">
        <v>46706</v>
      </c>
      <c r="AD505" s="92">
        <v>46706</v>
      </c>
    </row>
    <row r="506" spans="29:30" x14ac:dyDescent="0.25">
      <c r="AC506" s="92">
        <v>46707</v>
      </c>
      <c r="AD506" s="92">
        <v>46707</v>
      </c>
    </row>
    <row r="507" spans="29:30" x14ac:dyDescent="0.25">
      <c r="AC507" s="92">
        <v>46708</v>
      </c>
      <c r="AD507" s="92">
        <v>46708</v>
      </c>
    </row>
    <row r="508" spans="29:30" x14ac:dyDescent="0.25">
      <c r="AC508" s="92">
        <v>46709</v>
      </c>
      <c r="AD508" s="92">
        <v>46709</v>
      </c>
    </row>
    <row r="509" spans="29:30" x14ac:dyDescent="0.25">
      <c r="AC509" s="92">
        <v>46710</v>
      </c>
      <c r="AD509" s="92">
        <v>46710</v>
      </c>
    </row>
    <row r="510" spans="29:30" x14ac:dyDescent="0.25">
      <c r="AC510" s="92">
        <v>46711</v>
      </c>
      <c r="AD510" s="92">
        <v>46711</v>
      </c>
    </row>
    <row r="511" spans="29:30" x14ac:dyDescent="0.25">
      <c r="AC511" s="92">
        <v>46712</v>
      </c>
      <c r="AD511" s="92">
        <v>46712</v>
      </c>
    </row>
    <row r="512" spans="29:30" x14ac:dyDescent="0.25">
      <c r="AC512" s="92">
        <v>46713</v>
      </c>
      <c r="AD512" s="92">
        <v>46713</v>
      </c>
    </row>
    <row r="513" spans="29:30" x14ac:dyDescent="0.25">
      <c r="AC513" s="92">
        <v>46714</v>
      </c>
      <c r="AD513" s="92">
        <v>46714</v>
      </c>
    </row>
    <row r="514" spans="29:30" x14ac:dyDescent="0.25">
      <c r="AC514" s="92">
        <v>46715</v>
      </c>
      <c r="AD514" s="92">
        <v>46715</v>
      </c>
    </row>
    <row r="515" spans="29:30" x14ac:dyDescent="0.25">
      <c r="AC515" s="92">
        <v>46716</v>
      </c>
      <c r="AD515" s="92">
        <v>46716</v>
      </c>
    </row>
    <row r="516" spans="29:30" x14ac:dyDescent="0.25">
      <c r="AC516" s="92">
        <v>46717</v>
      </c>
      <c r="AD516" s="92">
        <v>46717</v>
      </c>
    </row>
    <row r="517" spans="29:30" x14ac:dyDescent="0.25">
      <c r="AC517" s="92">
        <v>46718</v>
      </c>
      <c r="AD517" s="92">
        <v>46718</v>
      </c>
    </row>
    <row r="518" spans="29:30" x14ac:dyDescent="0.25">
      <c r="AC518" s="92">
        <v>46719</v>
      </c>
      <c r="AD518" s="92">
        <v>46719</v>
      </c>
    </row>
    <row r="519" spans="29:30" x14ac:dyDescent="0.25">
      <c r="AC519" s="92">
        <v>46720</v>
      </c>
      <c r="AD519" s="92">
        <v>46720</v>
      </c>
    </row>
    <row r="520" spans="29:30" x14ac:dyDescent="0.25">
      <c r="AC520" s="92">
        <v>46721</v>
      </c>
      <c r="AD520" s="92">
        <v>46721</v>
      </c>
    </row>
    <row r="521" spans="29:30" x14ac:dyDescent="0.25">
      <c r="AC521" s="92">
        <v>46722</v>
      </c>
      <c r="AD521" s="92">
        <v>46722</v>
      </c>
    </row>
    <row r="522" spans="29:30" x14ac:dyDescent="0.25">
      <c r="AC522" s="92">
        <v>46723</v>
      </c>
      <c r="AD522" s="92">
        <v>46723</v>
      </c>
    </row>
    <row r="523" spans="29:30" x14ac:dyDescent="0.25">
      <c r="AC523" s="92">
        <v>46724</v>
      </c>
      <c r="AD523" s="92">
        <v>46724</v>
      </c>
    </row>
    <row r="524" spans="29:30" x14ac:dyDescent="0.25">
      <c r="AC524" s="92">
        <v>46725</v>
      </c>
      <c r="AD524" s="92">
        <v>46725</v>
      </c>
    </row>
    <row r="525" spans="29:30" x14ac:dyDescent="0.25">
      <c r="AC525" s="92">
        <v>46726</v>
      </c>
      <c r="AD525" s="92">
        <v>46726</v>
      </c>
    </row>
    <row r="526" spans="29:30" x14ac:dyDescent="0.25">
      <c r="AC526" s="92">
        <v>46727</v>
      </c>
      <c r="AD526" s="92">
        <v>46727</v>
      </c>
    </row>
    <row r="527" spans="29:30" x14ac:dyDescent="0.25">
      <c r="AC527" s="92">
        <v>46728</v>
      </c>
      <c r="AD527" s="92">
        <v>46728</v>
      </c>
    </row>
    <row r="528" spans="29:30" x14ac:dyDescent="0.25">
      <c r="AC528" s="92">
        <v>46729</v>
      </c>
      <c r="AD528" s="92">
        <v>46729</v>
      </c>
    </row>
    <row r="529" spans="29:30" x14ac:dyDescent="0.25">
      <c r="AC529" s="92">
        <v>46730</v>
      </c>
      <c r="AD529" s="92">
        <v>46730</v>
      </c>
    </row>
    <row r="530" spans="29:30" x14ac:dyDescent="0.25">
      <c r="AC530" s="92">
        <v>46731</v>
      </c>
      <c r="AD530" s="92">
        <v>46731</v>
      </c>
    </row>
    <row r="531" spans="29:30" x14ac:dyDescent="0.25">
      <c r="AC531" s="92">
        <v>46732</v>
      </c>
      <c r="AD531" s="92">
        <v>46732</v>
      </c>
    </row>
    <row r="532" spans="29:30" x14ac:dyDescent="0.25">
      <c r="AC532" s="92">
        <v>46733</v>
      </c>
      <c r="AD532" s="92">
        <v>46733</v>
      </c>
    </row>
    <row r="533" spans="29:30" x14ac:dyDescent="0.25">
      <c r="AC533" s="92">
        <v>46734</v>
      </c>
      <c r="AD533" s="92">
        <v>46734</v>
      </c>
    </row>
    <row r="534" spans="29:30" x14ac:dyDescent="0.25">
      <c r="AC534" s="92">
        <v>46735</v>
      </c>
      <c r="AD534" s="92">
        <v>46735</v>
      </c>
    </row>
    <row r="535" spans="29:30" x14ac:dyDescent="0.25">
      <c r="AC535" s="92">
        <v>46736</v>
      </c>
      <c r="AD535" s="92">
        <v>46736</v>
      </c>
    </row>
    <row r="536" spans="29:30" x14ac:dyDescent="0.25">
      <c r="AC536" s="92">
        <v>46737</v>
      </c>
      <c r="AD536" s="92">
        <v>46737</v>
      </c>
    </row>
    <row r="537" spans="29:30" x14ac:dyDescent="0.25">
      <c r="AC537" s="92">
        <v>46738</v>
      </c>
      <c r="AD537" s="92">
        <v>46738</v>
      </c>
    </row>
    <row r="538" spans="29:30" x14ac:dyDescent="0.25">
      <c r="AC538" s="92">
        <v>46739</v>
      </c>
      <c r="AD538" s="92">
        <v>46739</v>
      </c>
    </row>
    <row r="539" spans="29:30" x14ac:dyDescent="0.25">
      <c r="AC539" s="92">
        <v>46740</v>
      </c>
      <c r="AD539" s="92">
        <v>46740</v>
      </c>
    </row>
    <row r="540" spans="29:30" x14ac:dyDescent="0.25">
      <c r="AC540" s="92">
        <v>46741</v>
      </c>
      <c r="AD540" s="92">
        <v>46741</v>
      </c>
    </row>
    <row r="541" spans="29:30" x14ac:dyDescent="0.25">
      <c r="AC541" s="92">
        <v>46742</v>
      </c>
      <c r="AD541" s="92">
        <v>46742</v>
      </c>
    </row>
    <row r="542" spans="29:30" x14ac:dyDescent="0.25">
      <c r="AC542" s="92">
        <v>46743</v>
      </c>
      <c r="AD542" s="92">
        <v>46743</v>
      </c>
    </row>
    <row r="543" spans="29:30" x14ac:dyDescent="0.25">
      <c r="AC543" s="92">
        <v>46744</v>
      </c>
      <c r="AD543" s="92">
        <v>46744</v>
      </c>
    </row>
    <row r="544" spans="29:30" x14ac:dyDescent="0.25">
      <c r="AC544" s="92">
        <v>46745</v>
      </c>
      <c r="AD544" s="92">
        <v>46745</v>
      </c>
    </row>
    <row r="545" spans="29:30" x14ac:dyDescent="0.25">
      <c r="AC545" s="92">
        <v>46746</v>
      </c>
      <c r="AD545" s="92">
        <v>46746</v>
      </c>
    </row>
    <row r="546" spans="29:30" x14ac:dyDescent="0.25">
      <c r="AC546" s="92">
        <v>46747</v>
      </c>
      <c r="AD546" s="92">
        <v>46747</v>
      </c>
    </row>
    <row r="547" spans="29:30" x14ac:dyDescent="0.25">
      <c r="AC547" s="92">
        <v>46748</v>
      </c>
      <c r="AD547" s="92">
        <v>46748</v>
      </c>
    </row>
    <row r="548" spans="29:30" x14ac:dyDescent="0.25">
      <c r="AC548" s="92">
        <v>46749</v>
      </c>
      <c r="AD548" s="92">
        <v>46749</v>
      </c>
    </row>
    <row r="549" spans="29:30" x14ac:dyDescent="0.25">
      <c r="AC549" s="92">
        <v>46750</v>
      </c>
      <c r="AD549" s="92">
        <v>46750</v>
      </c>
    </row>
    <row r="550" spans="29:30" x14ac:dyDescent="0.25">
      <c r="AC550" s="92">
        <v>46751</v>
      </c>
      <c r="AD550" s="92">
        <v>46751</v>
      </c>
    </row>
    <row r="551" spans="29:30" x14ac:dyDescent="0.25">
      <c r="AC551" s="92">
        <v>46752</v>
      </c>
      <c r="AD551" s="92">
        <v>46752</v>
      </c>
    </row>
    <row r="552" spans="29:30" x14ac:dyDescent="0.25">
      <c r="AC552" s="92">
        <v>46753</v>
      </c>
      <c r="AD552" s="92">
        <v>46753</v>
      </c>
    </row>
    <row r="553" spans="29:30" x14ac:dyDescent="0.25">
      <c r="AC553" s="92">
        <v>46754</v>
      </c>
      <c r="AD553" s="92">
        <v>46754</v>
      </c>
    </row>
    <row r="554" spans="29:30" x14ac:dyDescent="0.25">
      <c r="AC554" s="92">
        <v>46755</v>
      </c>
      <c r="AD554" s="92">
        <v>46755</v>
      </c>
    </row>
    <row r="555" spans="29:30" x14ac:dyDescent="0.25">
      <c r="AC555" s="92">
        <v>46756</v>
      </c>
      <c r="AD555" s="92">
        <v>46756</v>
      </c>
    </row>
    <row r="556" spans="29:30" x14ac:dyDescent="0.25">
      <c r="AC556" s="92">
        <v>46757</v>
      </c>
      <c r="AD556" s="92">
        <v>46757</v>
      </c>
    </row>
    <row r="557" spans="29:30" x14ac:dyDescent="0.25">
      <c r="AC557" s="92">
        <v>46758</v>
      </c>
      <c r="AD557" s="92">
        <v>46758</v>
      </c>
    </row>
    <row r="558" spans="29:30" x14ac:dyDescent="0.25">
      <c r="AC558" s="92">
        <v>46759</v>
      </c>
      <c r="AD558" s="92">
        <v>46759</v>
      </c>
    </row>
    <row r="559" spans="29:30" x14ac:dyDescent="0.25">
      <c r="AC559" s="92">
        <v>46760</v>
      </c>
      <c r="AD559" s="92">
        <v>46760</v>
      </c>
    </row>
    <row r="560" spans="29:30" x14ac:dyDescent="0.25">
      <c r="AC560" s="92">
        <v>46761</v>
      </c>
      <c r="AD560" s="92">
        <v>46761</v>
      </c>
    </row>
    <row r="561" spans="29:30" x14ac:dyDescent="0.25">
      <c r="AC561" s="92">
        <v>46762</v>
      </c>
      <c r="AD561" s="92">
        <v>46762</v>
      </c>
    </row>
    <row r="562" spans="29:30" x14ac:dyDescent="0.25">
      <c r="AC562" s="92">
        <v>46763</v>
      </c>
      <c r="AD562" s="92">
        <v>46763</v>
      </c>
    </row>
    <row r="563" spans="29:30" x14ac:dyDescent="0.25">
      <c r="AC563" s="92">
        <v>46764</v>
      </c>
      <c r="AD563" s="92">
        <v>46764</v>
      </c>
    </row>
    <row r="564" spans="29:30" x14ac:dyDescent="0.25">
      <c r="AC564" s="92">
        <v>46765</v>
      </c>
      <c r="AD564" s="92">
        <v>46765</v>
      </c>
    </row>
    <row r="565" spans="29:30" x14ac:dyDescent="0.25">
      <c r="AC565" s="92">
        <v>46766</v>
      </c>
      <c r="AD565" s="92">
        <v>46766</v>
      </c>
    </row>
    <row r="566" spans="29:30" x14ac:dyDescent="0.25">
      <c r="AC566" s="92">
        <v>46767</v>
      </c>
      <c r="AD566" s="92">
        <v>46767</v>
      </c>
    </row>
    <row r="567" spans="29:30" x14ac:dyDescent="0.25">
      <c r="AC567" s="92">
        <v>46768</v>
      </c>
      <c r="AD567" s="92">
        <v>46768</v>
      </c>
    </row>
    <row r="568" spans="29:30" x14ac:dyDescent="0.25">
      <c r="AC568" s="92">
        <v>46769</v>
      </c>
      <c r="AD568" s="92">
        <v>46769</v>
      </c>
    </row>
    <row r="569" spans="29:30" x14ac:dyDescent="0.25">
      <c r="AC569" s="92">
        <v>46770</v>
      </c>
      <c r="AD569" s="92">
        <v>46770</v>
      </c>
    </row>
    <row r="570" spans="29:30" x14ac:dyDescent="0.25">
      <c r="AC570" s="92">
        <v>46771</v>
      </c>
      <c r="AD570" s="92">
        <v>46771</v>
      </c>
    </row>
    <row r="571" spans="29:30" x14ac:dyDescent="0.25">
      <c r="AC571" s="92">
        <v>46772</v>
      </c>
      <c r="AD571" s="92">
        <v>46772</v>
      </c>
    </row>
    <row r="572" spans="29:30" x14ac:dyDescent="0.25">
      <c r="AC572" s="92">
        <v>46773</v>
      </c>
      <c r="AD572" s="92">
        <v>46773</v>
      </c>
    </row>
    <row r="573" spans="29:30" x14ac:dyDescent="0.25">
      <c r="AC573" s="92">
        <v>46774</v>
      </c>
      <c r="AD573" s="92">
        <v>46774</v>
      </c>
    </row>
    <row r="574" spans="29:30" x14ac:dyDescent="0.25">
      <c r="AC574" s="92">
        <v>46775</v>
      </c>
      <c r="AD574" s="92">
        <v>46775</v>
      </c>
    </row>
    <row r="575" spans="29:30" x14ac:dyDescent="0.25">
      <c r="AC575" s="92">
        <v>46776</v>
      </c>
      <c r="AD575" s="92">
        <v>46776</v>
      </c>
    </row>
    <row r="576" spans="29:30" x14ac:dyDescent="0.25">
      <c r="AC576" s="92">
        <v>46777</v>
      </c>
      <c r="AD576" s="92">
        <v>46777</v>
      </c>
    </row>
    <row r="577" spans="29:30" x14ac:dyDescent="0.25">
      <c r="AC577" s="92">
        <v>46778</v>
      </c>
      <c r="AD577" s="92">
        <v>46778</v>
      </c>
    </row>
    <row r="578" spans="29:30" x14ac:dyDescent="0.25">
      <c r="AC578" s="92">
        <v>46779</v>
      </c>
      <c r="AD578" s="92">
        <v>46779</v>
      </c>
    </row>
    <row r="579" spans="29:30" x14ac:dyDescent="0.25">
      <c r="AC579" s="92">
        <v>46780</v>
      </c>
      <c r="AD579" s="92">
        <v>46780</v>
      </c>
    </row>
    <row r="580" spans="29:30" x14ac:dyDescent="0.25">
      <c r="AC580" s="92">
        <v>46781</v>
      </c>
      <c r="AD580" s="92">
        <v>46781</v>
      </c>
    </row>
    <row r="581" spans="29:30" x14ac:dyDescent="0.25">
      <c r="AC581" s="92">
        <v>46782</v>
      </c>
      <c r="AD581" s="92">
        <v>46782</v>
      </c>
    </row>
    <row r="582" spans="29:30" x14ac:dyDescent="0.25">
      <c r="AC582" s="92">
        <v>46783</v>
      </c>
      <c r="AD582" s="92">
        <v>46783</v>
      </c>
    </row>
    <row r="583" spans="29:30" x14ac:dyDescent="0.25">
      <c r="AC583" s="92">
        <v>46784</v>
      </c>
      <c r="AD583" s="92">
        <v>46784</v>
      </c>
    </row>
    <row r="584" spans="29:30" x14ac:dyDescent="0.25">
      <c r="AC584" s="92">
        <v>46785</v>
      </c>
      <c r="AD584" s="92">
        <v>46785</v>
      </c>
    </row>
    <row r="585" spans="29:30" x14ac:dyDescent="0.25">
      <c r="AC585" s="92">
        <v>46786</v>
      </c>
      <c r="AD585" s="92">
        <v>46786</v>
      </c>
    </row>
    <row r="586" spans="29:30" x14ac:dyDescent="0.25">
      <c r="AC586" s="92">
        <v>46787</v>
      </c>
      <c r="AD586" s="92">
        <v>46787</v>
      </c>
    </row>
    <row r="587" spans="29:30" x14ac:dyDescent="0.25">
      <c r="AC587" s="92">
        <v>46788</v>
      </c>
      <c r="AD587" s="92">
        <v>46788</v>
      </c>
    </row>
    <row r="588" spans="29:30" x14ac:dyDescent="0.25">
      <c r="AC588" s="92">
        <v>46789</v>
      </c>
      <c r="AD588" s="92">
        <v>46789</v>
      </c>
    </row>
    <row r="589" spans="29:30" x14ac:dyDescent="0.25">
      <c r="AC589" s="92">
        <v>46790</v>
      </c>
      <c r="AD589" s="92">
        <v>46790</v>
      </c>
    </row>
    <row r="590" spans="29:30" x14ac:dyDescent="0.25">
      <c r="AC590" s="92">
        <v>46791</v>
      </c>
      <c r="AD590" s="92">
        <v>46791</v>
      </c>
    </row>
    <row r="591" spans="29:30" x14ac:dyDescent="0.25">
      <c r="AC591" s="92">
        <v>46792</v>
      </c>
      <c r="AD591" s="92">
        <v>46792</v>
      </c>
    </row>
    <row r="592" spans="29:30" x14ac:dyDescent="0.25">
      <c r="AC592" s="92">
        <v>46793</v>
      </c>
      <c r="AD592" s="92">
        <v>46793</v>
      </c>
    </row>
    <row r="593" spans="29:30" x14ac:dyDescent="0.25">
      <c r="AC593" s="92">
        <v>46794</v>
      </c>
      <c r="AD593" s="92">
        <v>46794</v>
      </c>
    </row>
    <row r="594" spans="29:30" x14ac:dyDescent="0.25">
      <c r="AC594" s="92">
        <v>46795</v>
      </c>
      <c r="AD594" s="92">
        <v>46795</v>
      </c>
    </row>
    <row r="595" spans="29:30" x14ac:dyDescent="0.25">
      <c r="AC595" s="92">
        <v>46796</v>
      </c>
      <c r="AD595" s="92">
        <v>46796</v>
      </c>
    </row>
    <row r="596" spans="29:30" x14ac:dyDescent="0.25">
      <c r="AC596" s="92">
        <v>46797</v>
      </c>
      <c r="AD596" s="92">
        <v>46797</v>
      </c>
    </row>
    <row r="597" spans="29:30" x14ac:dyDescent="0.25">
      <c r="AC597" s="92">
        <v>46798</v>
      </c>
      <c r="AD597" s="92">
        <v>46798</v>
      </c>
    </row>
    <row r="598" spans="29:30" x14ac:dyDescent="0.25">
      <c r="AC598" s="92">
        <v>46799</v>
      </c>
      <c r="AD598" s="92">
        <v>46799</v>
      </c>
    </row>
    <row r="599" spans="29:30" x14ac:dyDescent="0.25">
      <c r="AC599" s="92">
        <v>46800</v>
      </c>
      <c r="AD599" s="92">
        <v>46800</v>
      </c>
    </row>
    <row r="600" spans="29:30" x14ac:dyDescent="0.25">
      <c r="AC600" s="92">
        <v>46801</v>
      </c>
      <c r="AD600" s="92">
        <v>46801</v>
      </c>
    </row>
    <row r="601" spans="29:30" x14ac:dyDescent="0.25">
      <c r="AC601" s="92">
        <v>46802</v>
      </c>
      <c r="AD601" s="92">
        <v>46802</v>
      </c>
    </row>
    <row r="602" spans="29:30" x14ac:dyDescent="0.25">
      <c r="AC602" s="92">
        <v>46803</v>
      </c>
      <c r="AD602" s="92">
        <v>46803</v>
      </c>
    </row>
    <row r="603" spans="29:30" x14ac:dyDescent="0.25">
      <c r="AC603" s="92">
        <v>46804</v>
      </c>
      <c r="AD603" s="92">
        <v>46804</v>
      </c>
    </row>
    <row r="604" spans="29:30" x14ac:dyDescent="0.25">
      <c r="AC604" s="92">
        <v>46805</v>
      </c>
      <c r="AD604" s="92">
        <v>46805</v>
      </c>
    </row>
    <row r="605" spans="29:30" x14ac:dyDescent="0.25">
      <c r="AC605" s="92">
        <v>46806</v>
      </c>
      <c r="AD605" s="92">
        <v>46806</v>
      </c>
    </row>
    <row r="606" spans="29:30" x14ac:dyDescent="0.25">
      <c r="AC606" s="92">
        <v>46807</v>
      </c>
      <c r="AD606" s="92">
        <v>46807</v>
      </c>
    </row>
    <row r="607" spans="29:30" x14ac:dyDescent="0.25">
      <c r="AC607" s="92">
        <v>46808</v>
      </c>
      <c r="AD607" s="92">
        <v>46808</v>
      </c>
    </row>
    <row r="608" spans="29:30" x14ac:dyDescent="0.25">
      <c r="AC608" s="92">
        <v>46809</v>
      </c>
      <c r="AD608" s="92">
        <v>46809</v>
      </c>
    </row>
    <row r="609" spans="29:30" x14ac:dyDescent="0.25">
      <c r="AC609" s="92">
        <v>46810</v>
      </c>
      <c r="AD609" s="92">
        <v>46810</v>
      </c>
    </row>
    <row r="610" spans="29:30" x14ac:dyDescent="0.25">
      <c r="AC610" s="92">
        <v>46811</v>
      </c>
      <c r="AD610" s="92">
        <v>46811</v>
      </c>
    </row>
    <row r="611" spans="29:30" x14ac:dyDescent="0.25">
      <c r="AC611" s="92">
        <v>46812</v>
      </c>
      <c r="AD611" s="92">
        <v>46812</v>
      </c>
    </row>
    <row r="612" spans="29:30" x14ac:dyDescent="0.25">
      <c r="AC612" s="92">
        <v>46813</v>
      </c>
      <c r="AD612" s="92">
        <v>46813</v>
      </c>
    </row>
    <row r="613" spans="29:30" x14ac:dyDescent="0.25">
      <c r="AC613" s="92">
        <v>46814</v>
      </c>
      <c r="AD613" s="92">
        <v>46814</v>
      </c>
    </row>
    <row r="614" spans="29:30" x14ac:dyDescent="0.25">
      <c r="AC614" s="92">
        <v>46815</v>
      </c>
      <c r="AD614" s="92">
        <v>46815</v>
      </c>
    </row>
    <row r="615" spans="29:30" x14ac:dyDescent="0.25">
      <c r="AC615" s="92">
        <v>46816</v>
      </c>
      <c r="AD615" s="92">
        <v>46816</v>
      </c>
    </row>
    <row r="616" spans="29:30" x14ac:dyDescent="0.25">
      <c r="AC616" s="92">
        <v>46817</v>
      </c>
      <c r="AD616" s="92">
        <v>46817</v>
      </c>
    </row>
    <row r="617" spans="29:30" x14ac:dyDescent="0.25">
      <c r="AC617" s="92">
        <v>46818</v>
      </c>
      <c r="AD617" s="92">
        <v>46818</v>
      </c>
    </row>
    <row r="618" spans="29:30" x14ac:dyDescent="0.25">
      <c r="AC618" s="92">
        <v>46819</v>
      </c>
      <c r="AD618" s="92">
        <v>46819</v>
      </c>
    </row>
    <row r="619" spans="29:30" x14ac:dyDescent="0.25">
      <c r="AC619" s="92">
        <v>46820</v>
      </c>
      <c r="AD619" s="92">
        <v>46820</v>
      </c>
    </row>
    <row r="620" spans="29:30" x14ac:dyDescent="0.25">
      <c r="AC620" s="92">
        <v>46821</v>
      </c>
      <c r="AD620" s="92">
        <v>46821</v>
      </c>
    </row>
    <row r="621" spans="29:30" x14ac:dyDescent="0.25">
      <c r="AC621" s="92">
        <v>46822</v>
      </c>
      <c r="AD621" s="92">
        <v>46822</v>
      </c>
    </row>
    <row r="622" spans="29:30" x14ac:dyDescent="0.25">
      <c r="AC622" s="92">
        <v>46823</v>
      </c>
      <c r="AD622" s="92">
        <v>46823</v>
      </c>
    </row>
    <row r="623" spans="29:30" x14ac:dyDescent="0.25">
      <c r="AC623" s="92">
        <v>46824</v>
      </c>
      <c r="AD623" s="92">
        <v>46824</v>
      </c>
    </row>
    <row r="624" spans="29:30" x14ac:dyDescent="0.25">
      <c r="AC624" s="92">
        <v>46825</v>
      </c>
      <c r="AD624" s="92">
        <v>46825</v>
      </c>
    </row>
    <row r="625" spans="29:30" x14ac:dyDescent="0.25">
      <c r="AC625" s="92">
        <v>46826</v>
      </c>
      <c r="AD625" s="92">
        <v>46826</v>
      </c>
    </row>
    <row r="626" spans="29:30" x14ac:dyDescent="0.25">
      <c r="AC626" s="92">
        <v>46827</v>
      </c>
      <c r="AD626" s="92">
        <v>46827</v>
      </c>
    </row>
    <row r="627" spans="29:30" x14ac:dyDescent="0.25">
      <c r="AC627" s="92">
        <v>46828</v>
      </c>
      <c r="AD627" s="92">
        <v>46828</v>
      </c>
    </row>
    <row r="628" spans="29:30" x14ac:dyDescent="0.25">
      <c r="AC628" s="92">
        <v>46829</v>
      </c>
      <c r="AD628" s="92">
        <v>46829</v>
      </c>
    </row>
    <row r="629" spans="29:30" x14ac:dyDescent="0.25">
      <c r="AC629" s="92">
        <v>46830</v>
      </c>
      <c r="AD629" s="92">
        <v>46830</v>
      </c>
    </row>
    <row r="630" spans="29:30" x14ac:dyDescent="0.25">
      <c r="AC630" s="92">
        <v>46831</v>
      </c>
      <c r="AD630" s="92">
        <v>46831</v>
      </c>
    </row>
    <row r="631" spans="29:30" x14ac:dyDescent="0.25">
      <c r="AC631" s="92">
        <v>46832</v>
      </c>
      <c r="AD631" s="92">
        <v>46832</v>
      </c>
    </row>
    <row r="632" spans="29:30" x14ac:dyDescent="0.25">
      <c r="AC632" s="92">
        <v>46833</v>
      </c>
      <c r="AD632" s="92">
        <v>46833</v>
      </c>
    </row>
    <row r="633" spans="29:30" x14ac:dyDescent="0.25">
      <c r="AC633" s="92">
        <v>46834</v>
      </c>
      <c r="AD633" s="92">
        <v>46834</v>
      </c>
    </row>
    <row r="634" spans="29:30" x14ac:dyDescent="0.25">
      <c r="AC634" s="92">
        <v>46835</v>
      </c>
      <c r="AD634" s="92">
        <v>46835</v>
      </c>
    </row>
    <row r="635" spans="29:30" x14ac:dyDescent="0.25">
      <c r="AC635" s="92">
        <v>46836</v>
      </c>
      <c r="AD635" s="92">
        <v>46836</v>
      </c>
    </row>
    <row r="636" spans="29:30" x14ac:dyDescent="0.25">
      <c r="AC636" s="92">
        <v>46837</v>
      </c>
      <c r="AD636" s="92">
        <v>46837</v>
      </c>
    </row>
    <row r="637" spans="29:30" x14ac:dyDescent="0.25">
      <c r="AC637" s="92">
        <v>46838</v>
      </c>
      <c r="AD637" s="92">
        <v>46838</v>
      </c>
    </row>
    <row r="638" spans="29:30" x14ac:dyDescent="0.25">
      <c r="AC638" s="92">
        <v>46839</v>
      </c>
      <c r="AD638" s="92">
        <v>46839</v>
      </c>
    </row>
    <row r="639" spans="29:30" x14ac:dyDescent="0.25">
      <c r="AC639" s="92">
        <v>46840</v>
      </c>
      <c r="AD639" s="92">
        <v>46840</v>
      </c>
    </row>
    <row r="640" spans="29:30" x14ac:dyDescent="0.25">
      <c r="AC640" s="92">
        <v>46841</v>
      </c>
      <c r="AD640" s="92">
        <v>46841</v>
      </c>
    </row>
    <row r="641" spans="29:30" x14ac:dyDescent="0.25">
      <c r="AC641" s="92">
        <v>46842</v>
      </c>
      <c r="AD641" s="92">
        <v>46842</v>
      </c>
    </row>
    <row r="642" spans="29:30" x14ac:dyDescent="0.25">
      <c r="AC642" s="92">
        <v>46843</v>
      </c>
      <c r="AD642" s="92">
        <v>46843</v>
      </c>
    </row>
    <row r="643" spans="29:30" x14ac:dyDescent="0.25">
      <c r="AC643" s="92">
        <v>46844</v>
      </c>
      <c r="AD643" s="92">
        <v>46844</v>
      </c>
    </row>
    <row r="644" spans="29:30" x14ac:dyDescent="0.25">
      <c r="AC644" s="92">
        <v>46845</v>
      </c>
      <c r="AD644" s="92">
        <v>46845</v>
      </c>
    </row>
    <row r="645" spans="29:30" x14ac:dyDescent="0.25">
      <c r="AC645" s="92">
        <v>46846</v>
      </c>
      <c r="AD645" s="92">
        <v>46846</v>
      </c>
    </row>
    <row r="646" spans="29:30" x14ac:dyDescent="0.25">
      <c r="AC646" s="92">
        <v>46847</v>
      </c>
      <c r="AD646" s="92">
        <v>46847</v>
      </c>
    </row>
    <row r="647" spans="29:30" x14ac:dyDescent="0.25">
      <c r="AC647" s="92">
        <v>46848</v>
      </c>
      <c r="AD647" s="92">
        <v>46848</v>
      </c>
    </row>
    <row r="648" spans="29:30" x14ac:dyDescent="0.25">
      <c r="AC648" s="92">
        <v>46849</v>
      </c>
      <c r="AD648" s="92">
        <v>46849</v>
      </c>
    </row>
    <row r="649" spans="29:30" x14ac:dyDescent="0.25">
      <c r="AC649" s="92">
        <v>46850</v>
      </c>
      <c r="AD649" s="92">
        <v>46850</v>
      </c>
    </row>
    <row r="650" spans="29:30" x14ac:dyDescent="0.25">
      <c r="AC650" s="92">
        <v>46851</v>
      </c>
      <c r="AD650" s="92">
        <v>46851</v>
      </c>
    </row>
    <row r="651" spans="29:30" x14ac:dyDescent="0.25">
      <c r="AC651" s="92">
        <v>46852</v>
      </c>
      <c r="AD651" s="92">
        <v>46852</v>
      </c>
    </row>
    <row r="652" spans="29:30" x14ac:dyDescent="0.25">
      <c r="AC652" s="92">
        <v>46853</v>
      </c>
      <c r="AD652" s="92">
        <v>46853</v>
      </c>
    </row>
    <row r="653" spans="29:30" x14ac:dyDescent="0.25">
      <c r="AC653" s="92">
        <v>46854</v>
      </c>
      <c r="AD653" s="92">
        <v>46854</v>
      </c>
    </row>
    <row r="654" spans="29:30" x14ac:dyDescent="0.25">
      <c r="AC654" s="92">
        <v>46855</v>
      </c>
      <c r="AD654" s="92">
        <v>46855</v>
      </c>
    </row>
    <row r="655" spans="29:30" x14ac:dyDescent="0.25">
      <c r="AC655" s="92">
        <v>46856</v>
      </c>
      <c r="AD655" s="92">
        <v>46856</v>
      </c>
    </row>
    <row r="656" spans="29:30" x14ac:dyDescent="0.25">
      <c r="AC656" s="92">
        <v>46857</v>
      </c>
      <c r="AD656" s="92">
        <v>46857</v>
      </c>
    </row>
    <row r="657" spans="29:30" x14ac:dyDescent="0.25">
      <c r="AC657" s="92">
        <v>46858</v>
      </c>
      <c r="AD657" s="92">
        <v>46858</v>
      </c>
    </row>
    <row r="658" spans="29:30" x14ac:dyDescent="0.25">
      <c r="AC658" s="92">
        <v>46859</v>
      </c>
      <c r="AD658" s="92">
        <v>46859</v>
      </c>
    </row>
    <row r="659" spans="29:30" x14ac:dyDescent="0.25">
      <c r="AC659" s="92">
        <v>46860</v>
      </c>
      <c r="AD659" s="92">
        <v>46860</v>
      </c>
    </row>
    <row r="660" spans="29:30" x14ac:dyDescent="0.25">
      <c r="AC660" s="92">
        <v>46861</v>
      </c>
      <c r="AD660" s="92">
        <v>46861</v>
      </c>
    </row>
    <row r="661" spans="29:30" x14ac:dyDescent="0.25">
      <c r="AC661" s="92">
        <v>46862</v>
      </c>
      <c r="AD661" s="92">
        <v>46862</v>
      </c>
    </row>
    <row r="662" spans="29:30" x14ac:dyDescent="0.25">
      <c r="AC662" s="92">
        <v>46863</v>
      </c>
      <c r="AD662" s="92">
        <v>46863</v>
      </c>
    </row>
    <row r="663" spans="29:30" x14ac:dyDescent="0.25">
      <c r="AC663" s="92">
        <v>46864</v>
      </c>
      <c r="AD663" s="92">
        <v>46864</v>
      </c>
    </row>
    <row r="664" spans="29:30" x14ac:dyDescent="0.25">
      <c r="AC664" s="92">
        <v>46865</v>
      </c>
      <c r="AD664" s="92">
        <v>46865</v>
      </c>
    </row>
    <row r="665" spans="29:30" x14ac:dyDescent="0.25">
      <c r="AC665" s="92">
        <v>46866</v>
      </c>
      <c r="AD665" s="92">
        <v>46866</v>
      </c>
    </row>
    <row r="666" spans="29:30" x14ac:dyDescent="0.25">
      <c r="AC666" s="92">
        <v>46867</v>
      </c>
      <c r="AD666" s="92">
        <v>46867</v>
      </c>
    </row>
    <row r="667" spans="29:30" x14ac:dyDescent="0.25">
      <c r="AC667" s="92">
        <v>46868</v>
      </c>
      <c r="AD667" s="92">
        <v>46868</v>
      </c>
    </row>
    <row r="668" spans="29:30" x14ac:dyDescent="0.25">
      <c r="AC668" s="92">
        <v>46869</v>
      </c>
      <c r="AD668" s="92">
        <v>46869</v>
      </c>
    </row>
    <row r="669" spans="29:30" x14ac:dyDescent="0.25">
      <c r="AC669" s="92">
        <v>46870</v>
      </c>
      <c r="AD669" s="92">
        <v>46870</v>
      </c>
    </row>
    <row r="670" spans="29:30" x14ac:dyDescent="0.25">
      <c r="AC670" s="92">
        <v>46871</v>
      </c>
      <c r="AD670" s="92">
        <v>46871</v>
      </c>
    </row>
    <row r="671" spans="29:30" x14ac:dyDescent="0.25">
      <c r="AC671" s="92">
        <v>46872</v>
      </c>
      <c r="AD671" s="92">
        <v>46872</v>
      </c>
    </row>
    <row r="672" spans="29:30" x14ac:dyDescent="0.25">
      <c r="AC672" s="92">
        <v>46873</v>
      </c>
      <c r="AD672" s="92">
        <v>46873</v>
      </c>
    </row>
    <row r="673" spans="29:30" x14ac:dyDescent="0.25">
      <c r="AC673" s="92">
        <v>46874</v>
      </c>
      <c r="AD673" s="92">
        <v>46874</v>
      </c>
    </row>
    <row r="674" spans="29:30" x14ac:dyDescent="0.25">
      <c r="AC674" s="92">
        <v>46875</v>
      </c>
      <c r="AD674" s="92">
        <v>46875</v>
      </c>
    </row>
    <row r="675" spans="29:30" x14ac:dyDescent="0.25">
      <c r="AC675" s="92">
        <v>46876</v>
      </c>
      <c r="AD675" s="92">
        <v>46876</v>
      </c>
    </row>
    <row r="676" spans="29:30" x14ac:dyDescent="0.25">
      <c r="AC676" s="92">
        <v>46877</v>
      </c>
      <c r="AD676" s="92">
        <v>46877</v>
      </c>
    </row>
    <row r="677" spans="29:30" x14ac:dyDescent="0.25">
      <c r="AC677" s="92">
        <v>46878</v>
      </c>
      <c r="AD677" s="92">
        <v>46878</v>
      </c>
    </row>
    <row r="678" spans="29:30" x14ac:dyDescent="0.25">
      <c r="AC678" s="92">
        <v>46879</v>
      </c>
      <c r="AD678" s="92">
        <v>46879</v>
      </c>
    </row>
    <row r="679" spans="29:30" x14ac:dyDescent="0.25">
      <c r="AC679" s="92">
        <v>46880</v>
      </c>
      <c r="AD679" s="92">
        <v>46880</v>
      </c>
    </row>
    <row r="680" spans="29:30" x14ac:dyDescent="0.25">
      <c r="AC680" s="92">
        <v>46881</v>
      </c>
      <c r="AD680" s="92">
        <v>46881</v>
      </c>
    </row>
    <row r="681" spans="29:30" x14ac:dyDescent="0.25">
      <c r="AC681" s="92">
        <v>46882</v>
      </c>
      <c r="AD681" s="92">
        <v>46882</v>
      </c>
    </row>
    <row r="682" spans="29:30" x14ac:dyDescent="0.25">
      <c r="AC682" s="92">
        <v>46883</v>
      </c>
      <c r="AD682" s="92">
        <v>46883</v>
      </c>
    </row>
    <row r="683" spans="29:30" x14ac:dyDescent="0.25">
      <c r="AC683" s="92">
        <v>46884</v>
      </c>
      <c r="AD683" s="92">
        <v>46884</v>
      </c>
    </row>
    <row r="684" spans="29:30" x14ac:dyDescent="0.25">
      <c r="AC684" s="92">
        <v>46885</v>
      </c>
      <c r="AD684" s="92">
        <v>46885</v>
      </c>
    </row>
    <row r="685" spans="29:30" x14ac:dyDescent="0.25">
      <c r="AC685" s="92">
        <v>46886</v>
      </c>
      <c r="AD685" s="92">
        <v>46886</v>
      </c>
    </row>
    <row r="686" spans="29:30" x14ac:dyDescent="0.25">
      <c r="AC686" s="92">
        <v>46887</v>
      </c>
      <c r="AD686" s="92">
        <v>46887</v>
      </c>
    </row>
    <row r="687" spans="29:30" x14ac:dyDescent="0.25">
      <c r="AC687" s="92">
        <v>46888</v>
      </c>
      <c r="AD687" s="92">
        <v>46888</v>
      </c>
    </row>
    <row r="688" spans="29:30" x14ac:dyDescent="0.25">
      <c r="AC688" s="92">
        <v>46889</v>
      </c>
      <c r="AD688" s="92">
        <v>46889</v>
      </c>
    </row>
    <row r="689" spans="29:30" x14ac:dyDescent="0.25">
      <c r="AC689" s="92">
        <v>46890</v>
      </c>
      <c r="AD689" s="92">
        <v>46890</v>
      </c>
    </row>
    <row r="690" spans="29:30" x14ac:dyDescent="0.25">
      <c r="AC690" s="92">
        <v>46891</v>
      </c>
      <c r="AD690" s="92">
        <v>46891</v>
      </c>
    </row>
    <row r="691" spans="29:30" x14ac:dyDescent="0.25">
      <c r="AC691" s="92">
        <v>46892</v>
      </c>
      <c r="AD691" s="92">
        <v>46892</v>
      </c>
    </row>
    <row r="692" spans="29:30" x14ac:dyDescent="0.25">
      <c r="AC692" s="92">
        <v>46893</v>
      </c>
      <c r="AD692" s="92">
        <v>46893</v>
      </c>
    </row>
    <row r="693" spans="29:30" x14ac:dyDescent="0.25">
      <c r="AC693" s="92">
        <v>46894</v>
      </c>
      <c r="AD693" s="92">
        <v>46894</v>
      </c>
    </row>
    <row r="694" spans="29:30" x14ac:dyDescent="0.25">
      <c r="AC694" s="92">
        <v>46895</v>
      </c>
      <c r="AD694" s="92">
        <v>46895</v>
      </c>
    </row>
    <row r="695" spans="29:30" x14ac:dyDescent="0.25">
      <c r="AC695" s="92">
        <v>46896</v>
      </c>
      <c r="AD695" s="92">
        <v>46896</v>
      </c>
    </row>
    <row r="696" spans="29:30" x14ac:dyDescent="0.25">
      <c r="AC696" s="92">
        <v>46897</v>
      </c>
      <c r="AD696" s="92">
        <v>46897</v>
      </c>
    </row>
    <row r="697" spans="29:30" x14ac:dyDescent="0.25">
      <c r="AC697" s="92">
        <v>46898</v>
      </c>
      <c r="AD697" s="92">
        <v>46898</v>
      </c>
    </row>
    <row r="698" spans="29:30" x14ac:dyDescent="0.25">
      <c r="AC698" s="92">
        <v>46899</v>
      </c>
      <c r="AD698" s="92">
        <v>46899</v>
      </c>
    </row>
    <row r="699" spans="29:30" x14ac:dyDescent="0.25">
      <c r="AC699" s="92">
        <v>46900</v>
      </c>
      <c r="AD699" s="92">
        <v>46900</v>
      </c>
    </row>
    <row r="700" spans="29:30" x14ac:dyDescent="0.25">
      <c r="AC700" s="92">
        <v>46901</v>
      </c>
      <c r="AD700" s="92">
        <v>46901</v>
      </c>
    </row>
    <row r="701" spans="29:30" x14ac:dyDescent="0.25">
      <c r="AC701" s="92">
        <v>46902</v>
      </c>
      <c r="AD701" s="92">
        <v>46902</v>
      </c>
    </row>
    <row r="702" spans="29:30" x14ac:dyDescent="0.25">
      <c r="AC702" s="92">
        <v>46903</v>
      </c>
      <c r="AD702" s="92">
        <v>46903</v>
      </c>
    </row>
    <row r="703" spans="29:30" x14ac:dyDescent="0.25">
      <c r="AC703" s="92">
        <v>46904</v>
      </c>
      <c r="AD703" s="92">
        <v>46904</v>
      </c>
    </row>
    <row r="704" spans="29:30" x14ac:dyDescent="0.25">
      <c r="AC704" s="92">
        <v>46905</v>
      </c>
      <c r="AD704" s="92">
        <v>46905</v>
      </c>
    </row>
    <row r="705" spans="29:30" x14ac:dyDescent="0.25">
      <c r="AC705" s="92">
        <v>46906</v>
      </c>
      <c r="AD705" s="92">
        <v>46906</v>
      </c>
    </row>
    <row r="706" spans="29:30" x14ac:dyDescent="0.25">
      <c r="AC706" s="92">
        <v>46907</v>
      </c>
      <c r="AD706" s="92">
        <v>46907</v>
      </c>
    </row>
    <row r="707" spans="29:30" x14ac:dyDescent="0.25">
      <c r="AC707" s="92">
        <v>46908</v>
      </c>
      <c r="AD707" s="92">
        <v>46908</v>
      </c>
    </row>
    <row r="708" spans="29:30" x14ac:dyDescent="0.25">
      <c r="AC708" s="92">
        <v>46909</v>
      </c>
      <c r="AD708" s="92">
        <v>46909</v>
      </c>
    </row>
    <row r="709" spans="29:30" x14ac:dyDescent="0.25">
      <c r="AC709" s="92">
        <v>46910</v>
      </c>
      <c r="AD709" s="92">
        <v>46910</v>
      </c>
    </row>
    <row r="710" spans="29:30" x14ac:dyDescent="0.25">
      <c r="AC710" s="92">
        <v>46911</v>
      </c>
      <c r="AD710" s="92">
        <v>46911</v>
      </c>
    </row>
    <row r="711" spans="29:30" x14ac:dyDescent="0.25">
      <c r="AC711" s="92">
        <v>46912</v>
      </c>
      <c r="AD711" s="92">
        <v>46912</v>
      </c>
    </row>
    <row r="712" spans="29:30" x14ac:dyDescent="0.25">
      <c r="AC712" s="92">
        <v>46913</v>
      </c>
      <c r="AD712" s="92">
        <v>46913</v>
      </c>
    </row>
    <row r="713" spans="29:30" x14ac:dyDescent="0.25">
      <c r="AC713" s="92">
        <v>46914</v>
      </c>
      <c r="AD713" s="92">
        <v>46914</v>
      </c>
    </row>
    <row r="714" spans="29:30" x14ac:dyDescent="0.25">
      <c r="AC714" s="92">
        <v>46915</v>
      </c>
      <c r="AD714" s="92">
        <v>46915</v>
      </c>
    </row>
    <row r="715" spans="29:30" x14ac:dyDescent="0.25">
      <c r="AC715" s="92">
        <v>46916</v>
      </c>
      <c r="AD715" s="92">
        <v>46916</v>
      </c>
    </row>
    <row r="716" spans="29:30" x14ac:dyDescent="0.25">
      <c r="AC716" s="92">
        <v>46917</v>
      </c>
      <c r="AD716" s="92">
        <v>46917</v>
      </c>
    </row>
    <row r="717" spans="29:30" x14ac:dyDescent="0.25">
      <c r="AC717" s="92">
        <v>46918</v>
      </c>
      <c r="AD717" s="92">
        <v>46918</v>
      </c>
    </row>
    <row r="718" spans="29:30" x14ac:dyDescent="0.25">
      <c r="AC718" s="92">
        <v>46919</v>
      </c>
      <c r="AD718" s="92">
        <v>46919</v>
      </c>
    </row>
    <row r="719" spans="29:30" x14ac:dyDescent="0.25">
      <c r="AC719" s="92">
        <v>46920</v>
      </c>
      <c r="AD719" s="92">
        <v>46920</v>
      </c>
    </row>
    <row r="720" spans="29:30" x14ac:dyDescent="0.25">
      <c r="AC720" s="92">
        <v>46921</v>
      </c>
      <c r="AD720" s="92">
        <v>46921</v>
      </c>
    </row>
    <row r="721" spans="29:30" x14ac:dyDescent="0.25">
      <c r="AC721" s="92">
        <v>46922</v>
      </c>
      <c r="AD721" s="92">
        <v>46922</v>
      </c>
    </row>
    <row r="722" spans="29:30" x14ac:dyDescent="0.25">
      <c r="AC722" s="92">
        <v>46923</v>
      </c>
      <c r="AD722" s="92">
        <v>46923</v>
      </c>
    </row>
    <row r="723" spans="29:30" x14ac:dyDescent="0.25">
      <c r="AC723" s="92">
        <v>46924</v>
      </c>
      <c r="AD723" s="92">
        <v>46924</v>
      </c>
    </row>
    <row r="724" spans="29:30" x14ac:dyDescent="0.25">
      <c r="AC724" s="92">
        <v>46925</v>
      </c>
      <c r="AD724" s="92">
        <v>46925</v>
      </c>
    </row>
    <row r="725" spans="29:30" x14ac:dyDescent="0.25">
      <c r="AC725" s="92">
        <v>46926</v>
      </c>
      <c r="AD725" s="92">
        <v>46926</v>
      </c>
    </row>
    <row r="726" spans="29:30" x14ac:dyDescent="0.25">
      <c r="AC726" s="92">
        <v>46927</v>
      </c>
      <c r="AD726" s="92">
        <v>46927</v>
      </c>
    </row>
    <row r="727" spans="29:30" x14ac:dyDescent="0.25">
      <c r="AC727" s="92">
        <v>46928</v>
      </c>
      <c r="AD727" s="92">
        <v>46928</v>
      </c>
    </row>
    <row r="728" spans="29:30" x14ac:dyDescent="0.25">
      <c r="AC728" s="92">
        <v>46929</v>
      </c>
      <c r="AD728" s="92">
        <v>46929</v>
      </c>
    </row>
    <row r="729" spans="29:30" x14ac:dyDescent="0.25">
      <c r="AC729" s="92">
        <v>46930</v>
      </c>
      <c r="AD729" s="92">
        <v>46930</v>
      </c>
    </row>
    <row r="730" spans="29:30" x14ac:dyDescent="0.25">
      <c r="AC730" s="92">
        <v>46931</v>
      </c>
      <c r="AD730" s="92">
        <v>46931</v>
      </c>
    </row>
    <row r="731" spans="29:30" x14ac:dyDescent="0.25">
      <c r="AC731" s="92">
        <v>46932</v>
      </c>
      <c r="AD731" s="92">
        <v>46932</v>
      </c>
    </row>
    <row r="732" spans="29:30" x14ac:dyDescent="0.25">
      <c r="AC732" s="92">
        <v>46933</v>
      </c>
      <c r="AD732" s="92">
        <v>46933</v>
      </c>
    </row>
    <row r="733" spans="29:30" x14ac:dyDescent="0.25">
      <c r="AC733" s="92">
        <v>46934</v>
      </c>
      <c r="AD733" s="92">
        <v>46934</v>
      </c>
    </row>
    <row r="734" spans="29:30" x14ac:dyDescent="0.25">
      <c r="AC734" s="92">
        <v>46935</v>
      </c>
      <c r="AD734" s="92">
        <v>46935</v>
      </c>
    </row>
    <row r="735" spans="29:30" x14ac:dyDescent="0.25">
      <c r="AC735" s="92">
        <v>46936</v>
      </c>
      <c r="AD735" s="92">
        <v>46936</v>
      </c>
    </row>
    <row r="736" spans="29:30" x14ac:dyDescent="0.25">
      <c r="AC736" s="92">
        <v>46937</v>
      </c>
      <c r="AD736" s="92">
        <v>46937</v>
      </c>
    </row>
    <row r="737" spans="29:30" x14ac:dyDescent="0.25">
      <c r="AC737" s="92">
        <v>46938</v>
      </c>
      <c r="AD737" s="92">
        <v>46938</v>
      </c>
    </row>
    <row r="738" spans="29:30" x14ac:dyDescent="0.25">
      <c r="AC738" s="92">
        <v>46939</v>
      </c>
      <c r="AD738" s="92">
        <v>46939</v>
      </c>
    </row>
    <row r="739" spans="29:30" x14ac:dyDescent="0.25">
      <c r="AC739" s="92">
        <v>46940</v>
      </c>
      <c r="AD739" s="92">
        <v>46940</v>
      </c>
    </row>
    <row r="740" spans="29:30" x14ac:dyDescent="0.25">
      <c r="AC740" s="92">
        <v>46941</v>
      </c>
      <c r="AD740" s="92">
        <v>46941</v>
      </c>
    </row>
    <row r="741" spans="29:30" x14ac:dyDescent="0.25">
      <c r="AC741" s="92">
        <v>46942</v>
      </c>
      <c r="AD741" s="92">
        <v>46942</v>
      </c>
    </row>
    <row r="742" spans="29:30" x14ac:dyDescent="0.25">
      <c r="AC742" s="92">
        <v>46943</v>
      </c>
      <c r="AD742" s="92">
        <v>46943</v>
      </c>
    </row>
    <row r="743" spans="29:30" x14ac:dyDescent="0.25">
      <c r="AC743" s="92">
        <v>46944</v>
      </c>
      <c r="AD743" s="92">
        <v>46944</v>
      </c>
    </row>
    <row r="744" spans="29:30" x14ac:dyDescent="0.25">
      <c r="AC744" s="92">
        <v>46945</v>
      </c>
      <c r="AD744" s="92">
        <v>46945</v>
      </c>
    </row>
    <row r="745" spans="29:30" x14ac:dyDescent="0.25">
      <c r="AC745" s="92">
        <v>46946</v>
      </c>
      <c r="AD745" s="92">
        <v>46946</v>
      </c>
    </row>
    <row r="746" spans="29:30" x14ac:dyDescent="0.25">
      <c r="AC746" s="92">
        <v>46947</v>
      </c>
      <c r="AD746" s="92">
        <v>46947</v>
      </c>
    </row>
    <row r="747" spans="29:30" x14ac:dyDescent="0.25">
      <c r="AC747" s="92">
        <v>46948</v>
      </c>
      <c r="AD747" s="92">
        <v>46948</v>
      </c>
    </row>
    <row r="748" spans="29:30" x14ac:dyDescent="0.25">
      <c r="AC748" s="92">
        <v>46949</v>
      </c>
      <c r="AD748" s="92">
        <v>46949</v>
      </c>
    </row>
    <row r="749" spans="29:30" x14ac:dyDescent="0.25">
      <c r="AC749" s="92">
        <v>46950</v>
      </c>
      <c r="AD749" s="92">
        <v>46950</v>
      </c>
    </row>
    <row r="750" spans="29:30" x14ac:dyDescent="0.25">
      <c r="AC750" s="92">
        <v>46951</v>
      </c>
      <c r="AD750" s="92">
        <v>46951</v>
      </c>
    </row>
    <row r="751" spans="29:30" x14ac:dyDescent="0.25">
      <c r="AC751" s="92">
        <v>46952</v>
      </c>
      <c r="AD751" s="92">
        <v>46952</v>
      </c>
    </row>
    <row r="752" spans="29:30" x14ac:dyDescent="0.25">
      <c r="AC752" s="92">
        <v>46953</v>
      </c>
      <c r="AD752" s="92">
        <v>46953</v>
      </c>
    </row>
    <row r="753" spans="29:30" x14ac:dyDescent="0.25">
      <c r="AC753" s="92">
        <v>46954</v>
      </c>
      <c r="AD753" s="92">
        <v>46954</v>
      </c>
    </row>
    <row r="754" spans="29:30" x14ac:dyDescent="0.25">
      <c r="AC754" s="92">
        <v>46955</v>
      </c>
      <c r="AD754" s="92">
        <v>46955</v>
      </c>
    </row>
    <row r="755" spans="29:30" x14ac:dyDescent="0.25">
      <c r="AC755" s="92">
        <v>46956</v>
      </c>
      <c r="AD755" s="92">
        <v>46956</v>
      </c>
    </row>
    <row r="756" spans="29:30" x14ac:dyDescent="0.25">
      <c r="AC756" s="92">
        <v>46957</v>
      </c>
      <c r="AD756" s="92">
        <v>46957</v>
      </c>
    </row>
    <row r="757" spans="29:30" x14ac:dyDescent="0.25">
      <c r="AC757" s="92">
        <v>46958</v>
      </c>
      <c r="AD757" s="92">
        <v>46958</v>
      </c>
    </row>
    <row r="758" spans="29:30" x14ac:dyDescent="0.25">
      <c r="AC758" s="92">
        <v>46959</v>
      </c>
      <c r="AD758" s="92">
        <v>46959</v>
      </c>
    </row>
    <row r="759" spans="29:30" x14ac:dyDescent="0.25">
      <c r="AC759" s="92">
        <v>46960</v>
      </c>
      <c r="AD759" s="92">
        <v>46960</v>
      </c>
    </row>
    <row r="760" spans="29:30" x14ac:dyDescent="0.25">
      <c r="AC760" s="92">
        <v>46961</v>
      </c>
      <c r="AD760" s="92">
        <v>46961</v>
      </c>
    </row>
    <row r="761" spans="29:30" x14ac:dyDescent="0.25">
      <c r="AC761" s="92">
        <v>46962</v>
      </c>
      <c r="AD761" s="92">
        <v>46962</v>
      </c>
    </row>
    <row r="762" spans="29:30" x14ac:dyDescent="0.25">
      <c r="AC762" s="92">
        <v>46963</v>
      </c>
      <c r="AD762" s="92">
        <v>46963</v>
      </c>
    </row>
    <row r="763" spans="29:30" x14ac:dyDescent="0.25">
      <c r="AC763" s="92">
        <v>46964</v>
      </c>
      <c r="AD763" s="92">
        <v>46964</v>
      </c>
    </row>
    <row r="764" spans="29:30" x14ac:dyDescent="0.25">
      <c r="AC764" s="92">
        <v>46965</v>
      </c>
      <c r="AD764" s="92">
        <v>46965</v>
      </c>
    </row>
    <row r="765" spans="29:30" x14ac:dyDescent="0.25">
      <c r="AC765" s="92">
        <v>46966</v>
      </c>
      <c r="AD765" s="92">
        <v>46966</v>
      </c>
    </row>
    <row r="766" spans="29:30" x14ac:dyDescent="0.25">
      <c r="AC766" s="92">
        <v>46967</v>
      </c>
      <c r="AD766" s="92">
        <v>46967</v>
      </c>
    </row>
    <row r="767" spans="29:30" x14ac:dyDescent="0.25">
      <c r="AC767" s="92">
        <v>46968</v>
      </c>
      <c r="AD767" s="92">
        <v>46968</v>
      </c>
    </row>
    <row r="768" spans="29:30" x14ac:dyDescent="0.25">
      <c r="AC768" s="92">
        <v>46969</v>
      </c>
      <c r="AD768" s="92">
        <v>46969</v>
      </c>
    </row>
    <row r="769" spans="29:30" x14ac:dyDescent="0.25">
      <c r="AC769" s="92">
        <v>46970</v>
      </c>
      <c r="AD769" s="92">
        <v>46970</v>
      </c>
    </row>
    <row r="770" spans="29:30" x14ac:dyDescent="0.25">
      <c r="AC770" s="92">
        <v>46971</v>
      </c>
      <c r="AD770" s="92">
        <v>46971</v>
      </c>
    </row>
    <row r="771" spans="29:30" x14ac:dyDescent="0.25">
      <c r="AC771" s="92">
        <v>46972</v>
      </c>
      <c r="AD771" s="92">
        <v>46972</v>
      </c>
    </row>
    <row r="772" spans="29:30" x14ac:dyDescent="0.25">
      <c r="AC772" s="92">
        <v>46973</v>
      </c>
      <c r="AD772" s="92">
        <v>46973</v>
      </c>
    </row>
    <row r="773" spans="29:30" x14ac:dyDescent="0.25">
      <c r="AC773" s="92">
        <v>46974</v>
      </c>
      <c r="AD773" s="92">
        <v>46974</v>
      </c>
    </row>
    <row r="774" spans="29:30" x14ac:dyDescent="0.25">
      <c r="AC774" s="92">
        <v>46975</v>
      </c>
      <c r="AD774" s="92">
        <v>46975</v>
      </c>
    </row>
    <row r="775" spans="29:30" x14ac:dyDescent="0.25">
      <c r="AC775" s="92">
        <v>46976</v>
      </c>
      <c r="AD775" s="92">
        <v>46976</v>
      </c>
    </row>
    <row r="776" spans="29:30" x14ac:dyDescent="0.25">
      <c r="AC776" s="92">
        <v>46977</v>
      </c>
      <c r="AD776" s="92">
        <v>46977</v>
      </c>
    </row>
    <row r="777" spans="29:30" x14ac:dyDescent="0.25">
      <c r="AC777" s="92">
        <v>46978</v>
      </c>
      <c r="AD777" s="92">
        <v>46978</v>
      </c>
    </row>
    <row r="778" spans="29:30" x14ac:dyDescent="0.25">
      <c r="AC778" s="92">
        <v>46979</v>
      </c>
      <c r="AD778" s="92">
        <v>46979</v>
      </c>
    </row>
    <row r="779" spans="29:30" x14ac:dyDescent="0.25">
      <c r="AC779" s="92">
        <v>46980</v>
      </c>
      <c r="AD779" s="92">
        <v>46980</v>
      </c>
    </row>
    <row r="780" spans="29:30" x14ac:dyDescent="0.25">
      <c r="AC780" s="92">
        <v>46981</v>
      </c>
      <c r="AD780" s="92">
        <v>46981</v>
      </c>
    </row>
    <row r="781" spans="29:30" x14ac:dyDescent="0.25">
      <c r="AC781" s="92">
        <v>46982</v>
      </c>
      <c r="AD781" s="92">
        <v>46982</v>
      </c>
    </row>
    <row r="782" spans="29:30" x14ac:dyDescent="0.25">
      <c r="AC782" s="92">
        <v>46983</v>
      </c>
      <c r="AD782" s="92">
        <v>46983</v>
      </c>
    </row>
    <row r="783" spans="29:30" x14ac:dyDescent="0.25">
      <c r="AC783" s="92">
        <v>46984</v>
      </c>
      <c r="AD783" s="92">
        <v>46984</v>
      </c>
    </row>
    <row r="784" spans="29:30" x14ac:dyDescent="0.25">
      <c r="AC784" s="92">
        <v>46985</v>
      </c>
      <c r="AD784" s="92">
        <v>46985</v>
      </c>
    </row>
    <row r="785" spans="29:30" x14ac:dyDescent="0.25">
      <c r="AC785" s="92">
        <v>46986</v>
      </c>
      <c r="AD785" s="92">
        <v>46986</v>
      </c>
    </row>
    <row r="786" spans="29:30" x14ac:dyDescent="0.25">
      <c r="AC786" s="92">
        <v>46987</v>
      </c>
      <c r="AD786" s="92">
        <v>46987</v>
      </c>
    </row>
    <row r="787" spans="29:30" x14ac:dyDescent="0.25">
      <c r="AC787" s="92">
        <v>46988</v>
      </c>
      <c r="AD787" s="92">
        <v>46988</v>
      </c>
    </row>
    <row r="788" spans="29:30" x14ac:dyDescent="0.25">
      <c r="AC788" s="92">
        <v>46989</v>
      </c>
      <c r="AD788" s="92">
        <v>46989</v>
      </c>
    </row>
    <row r="789" spans="29:30" x14ac:dyDescent="0.25">
      <c r="AC789" s="92">
        <v>46990</v>
      </c>
      <c r="AD789" s="92">
        <v>46990</v>
      </c>
    </row>
    <row r="790" spans="29:30" x14ac:dyDescent="0.25">
      <c r="AC790" s="92">
        <v>46991</v>
      </c>
      <c r="AD790" s="92">
        <v>46991</v>
      </c>
    </row>
    <row r="791" spans="29:30" x14ac:dyDescent="0.25">
      <c r="AC791" s="92">
        <v>46992</v>
      </c>
      <c r="AD791" s="92">
        <v>46992</v>
      </c>
    </row>
    <row r="792" spans="29:30" x14ac:dyDescent="0.25">
      <c r="AC792" s="92">
        <v>46993</v>
      </c>
      <c r="AD792" s="92">
        <v>46993</v>
      </c>
    </row>
    <row r="793" spans="29:30" x14ac:dyDescent="0.25">
      <c r="AC793" s="92">
        <v>46994</v>
      </c>
      <c r="AD793" s="92">
        <v>46994</v>
      </c>
    </row>
    <row r="794" spans="29:30" x14ac:dyDescent="0.25">
      <c r="AC794" s="92">
        <v>46995</v>
      </c>
      <c r="AD794" s="92">
        <v>46995</v>
      </c>
    </row>
    <row r="795" spans="29:30" x14ac:dyDescent="0.25">
      <c r="AC795" s="92">
        <v>46996</v>
      </c>
      <c r="AD795" s="92">
        <v>46996</v>
      </c>
    </row>
    <row r="796" spans="29:30" x14ac:dyDescent="0.25">
      <c r="AC796" s="92">
        <v>46997</v>
      </c>
      <c r="AD796" s="92">
        <v>46997</v>
      </c>
    </row>
    <row r="797" spans="29:30" x14ac:dyDescent="0.25">
      <c r="AC797" s="92">
        <v>46998</v>
      </c>
      <c r="AD797" s="92">
        <v>46998</v>
      </c>
    </row>
    <row r="798" spans="29:30" x14ac:dyDescent="0.25">
      <c r="AC798" s="92">
        <v>46999</v>
      </c>
      <c r="AD798" s="92">
        <v>46999</v>
      </c>
    </row>
    <row r="799" spans="29:30" x14ac:dyDescent="0.25">
      <c r="AC799" s="92">
        <v>47000</v>
      </c>
      <c r="AD799" s="92">
        <v>47000</v>
      </c>
    </row>
    <row r="800" spans="29:30" x14ac:dyDescent="0.25">
      <c r="AC800" s="92">
        <v>47001</v>
      </c>
      <c r="AD800" s="92">
        <v>47001</v>
      </c>
    </row>
    <row r="801" spans="29:30" x14ac:dyDescent="0.25">
      <c r="AC801" s="92">
        <v>47002</v>
      </c>
      <c r="AD801" s="92">
        <v>47002</v>
      </c>
    </row>
    <row r="802" spans="29:30" x14ac:dyDescent="0.25">
      <c r="AC802" s="92">
        <v>47003</v>
      </c>
      <c r="AD802" s="92">
        <v>47003</v>
      </c>
    </row>
    <row r="803" spans="29:30" x14ac:dyDescent="0.25">
      <c r="AC803" s="92">
        <v>47004</v>
      </c>
      <c r="AD803" s="92">
        <v>47004</v>
      </c>
    </row>
    <row r="804" spans="29:30" x14ac:dyDescent="0.25">
      <c r="AC804" s="92">
        <v>47005</v>
      </c>
      <c r="AD804" s="92">
        <v>47005</v>
      </c>
    </row>
    <row r="805" spans="29:30" x14ac:dyDescent="0.25">
      <c r="AC805" s="92">
        <v>47006</v>
      </c>
      <c r="AD805" s="92">
        <v>47006</v>
      </c>
    </row>
    <row r="806" spans="29:30" x14ac:dyDescent="0.25">
      <c r="AC806" s="92">
        <v>47007</v>
      </c>
      <c r="AD806" s="92">
        <v>47007</v>
      </c>
    </row>
    <row r="807" spans="29:30" x14ac:dyDescent="0.25">
      <c r="AC807" s="92">
        <v>47008</v>
      </c>
      <c r="AD807" s="92">
        <v>47008</v>
      </c>
    </row>
    <row r="808" spans="29:30" x14ac:dyDescent="0.25">
      <c r="AC808" s="92">
        <v>47009</v>
      </c>
      <c r="AD808" s="92">
        <v>47009</v>
      </c>
    </row>
    <row r="809" spans="29:30" x14ac:dyDescent="0.25">
      <c r="AC809" s="92">
        <v>47010</v>
      </c>
      <c r="AD809" s="92">
        <v>47010</v>
      </c>
    </row>
    <row r="810" spans="29:30" x14ac:dyDescent="0.25">
      <c r="AC810" s="92">
        <v>47011</v>
      </c>
      <c r="AD810" s="92">
        <v>47011</v>
      </c>
    </row>
    <row r="811" spans="29:30" x14ac:dyDescent="0.25">
      <c r="AC811" s="92">
        <v>47012</v>
      </c>
      <c r="AD811" s="92">
        <v>47012</v>
      </c>
    </row>
    <row r="812" spans="29:30" x14ac:dyDescent="0.25">
      <c r="AC812" s="92">
        <v>47013</v>
      </c>
      <c r="AD812" s="92">
        <v>47013</v>
      </c>
    </row>
    <row r="813" spans="29:30" x14ac:dyDescent="0.25">
      <c r="AC813" s="92">
        <v>47014</v>
      </c>
      <c r="AD813" s="92">
        <v>47014</v>
      </c>
    </row>
    <row r="814" spans="29:30" x14ac:dyDescent="0.25">
      <c r="AC814" s="92">
        <v>47015</v>
      </c>
      <c r="AD814" s="92">
        <v>47015</v>
      </c>
    </row>
    <row r="815" spans="29:30" x14ac:dyDescent="0.25">
      <c r="AC815" s="92">
        <v>47016</v>
      </c>
      <c r="AD815" s="92">
        <v>47016</v>
      </c>
    </row>
    <row r="816" spans="29:30" x14ac:dyDescent="0.25">
      <c r="AC816" s="92">
        <v>47017</v>
      </c>
      <c r="AD816" s="92">
        <v>47017</v>
      </c>
    </row>
    <row r="817" spans="29:30" x14ac:dyDescent="0.25">
      <c r="AC817" s="92">
        <v>47018</v>
      </c>
      <c r="AD817" s="92">
        <v>47018</v>
      </c>
    </row>
    <row r="818" spans="29:30" x14ac:dyDescent="0.25">
      <c r="AC818" s="92">
        <v>47019</v>
      </c>
      <c r="AD818" s="92">
        <v>47019</v>
      </c>
    </row>
    <row r="819" spans="29:30" x14ac:dyDescent="0.25">
      <c r="AC819" s="92">
        <v>47020</v>
      </c>
      <c r="AD819" s="92">
        <v>47020</v>
      </c>
    </row>
    <row r="820" spans="29:30" x14ac:dyDescent="0.25">
      <c r="AC820" s="92">
        <v>47021</v>
      </c>
      <c r="AD820" s="92">
        <v>47021</v>
      </c>
    </row>
    <row r="821" spans="29:30" x14ac:dyDescent="0.25">
      <c r="AC821" s="92">
        <v>47022</v>
      </c>
      <c r="AD821" s="92">
        <v>47022</v>
      </c>
    </row>
    <row r="822" spans="29:30" x14ac:dyDescent="0.25">
      <c r="AC822" s="92">
        <v>47023</v>
      </c>
      <c r="AD822" s="92">
        <v>47023</v>
      </c>
    </row>
    <row r="823" spans="29:30" x14ac:dyDescent="0.25">
      <c r="AC823" s="92">
        <v>47024</v>
      </c>
      <c r="AD823" s="92">
        <v>47024</v>
      </c>
    </row>
    <row r="824" spans="29:30" x14ac:dyDescent="0.25">
      <c r="AC824" s="92">
        <v>47025</v>
      </c>
      <c r="AD824" s="92">
        <v>47025</v>
      </c>
    </row>
    <row r="825" spans="29:30" x14ac:dyDescent="0.25">
      <c r="AC825" s="92">
        <v>47026</v>
      </c>
      <c r="AD825" s="92">
        <v>47026</v>
      </c>
    </row>
    <row r="826" spans="29:30" x14ac:dyDescent="0.25">
      <c r="AC826" s="92">
        <v>47027</v>
      </c>
      <c r="AD826" s="92">
        <v>47027</v>
      </c>
    </row>
    <row r="827" spans="29:30" x14ac:dyDescent="0.25">
      <c r="AC827" s="92">
        <v>47028</v>
      </c>
      <c r="AD827" s="92">
        <v>47028</v>
      </c>
    </row>
    <row r="828" spans="29:30" x14ac:dyDescent="0.25">
      <c r="AC828" s="92">
        <v>47029</v>
      </c>
      <c r="AD828" s="92">
        <v>47029</v>
      </c>
    </row>
    <row r="829" spans="29:30" x14ac:dyDescent="0.25">
      <c r="AC829" s="92">
        <v>47030</v>
      </c>
      <c r="AD829" s="92">
        <v>47030</v>
      </c>
    </row>
    <row r="830" spans="29:30" x14ac:dyDescent="0.25">
      <c r="AC830" s="92">
        <v>47031</v>
      </c>
      <c r="AD830" s="92">
        <v>47031</v>
      </c>
    </row>
    <row r="831" spans="29:30" x14ac:dyDescent="0.25">
      <c r="AC831" s="92">
        <v>47032</v>
      </c>
      <c r="AD831" s="92">
        <v>47032</v>
      </c>
    </row>
    <row r="832" spans="29:30" x14ac:dyDescent="0.25">
      <c r="AC832" s="92">
        <v>47033</v>
      </c>
      <c r="AD832" s="92">
        <v>47033</v>
      </c>
    </row>
    <row r="833" spans="29:30" x14ac:dyDescent="0.25">
      <c r="AC833" s="92">
        <v>47034</v>
      </c>
      <c r="AD833" s="92">
        <v>47034</v>
      </c>
    </row>
    <row r="834" spans="29:30" x14ac:dyDescent="0.25">
      <c r="AC834" s="92">
        <v>47035</v>
      </c>
      <c r="AD834" s="92">
        <v>47035</v>
      </c>
    </row>
    <row r="835" spans="29:30" x14ac:dyDescent="0.25">
      <c r="AC835" s="92">
        <v>47036</v>
      </c>
      <c r="AD835" s="92">
        <v>47036</v>
      </c>
    </row>
    <row r="836" spans="29:30" x14ac:dyDescent="0.25">
      <c r="AC836" s="92">
        <v>47037</v>
      </c>
      <c r="AD836" s="92">
        <v>47037</v>
      </c>
    </row>
    <row r="837" spans="29:30" x14ac:dyDescent="0.25">
      <c r="AC837" s="92">
        <v>47038</v>
      </c>
      <c r="AD837" s="92">
        <v>47038</v>
      </c>
    </row>
    <row r="838" spans="29:30" x14ac:dyDescent="0.25">
      <c r="AC838" s="92">
        <v>47039</v>
      </c>
      <c r="AD838" s="92">
        <v>47039</v>
      </c>
    </row>
    <row r="839" spans="29:30" x14ac:dyDescent="0.25">
      <c r="AC839" s="92">
        <v>47040</v>
      </c>
      <c r="AD839" s="92">
        <v>47040</v>
      </c>
    </row>
    <row r="840" spans="29:30" x14ac:dyDescent="0.25">
      <c r="AC840" s="92">
        <v>47041</v>
      </c>
      <c r="AD840" s="92">
        <v>47041</v>
      </c>
    </row>
    <row r="841" spans="29:30" x14ac:dyDescent="0.25">
      <c r="AC841" s="92">
        <v>47042</v>
      </c>
      <c r="AD841" s="92">
        <v>47042</v>
      </c>
    </row>
    <row r="842" spans="29:30" x14ac:dyDescent="0.25">
      <c r="AC842" s="92">
        <v>47043</v>
      </c>
      <c r="AD842" s="92">
        <v>47043</v>
      </c>
    </row>
    <row r="843" spans="29:30" x14ac:dyDescent="0.25">
      <c r="AC843" s="92">
        <v>47044</v>
      </c>
      <c r="AD843" s="92">
        <v>47044</v>
      </c>
    </row>
    <row r="844" spans="29:30" x14ac:dyDescent="0.25">
      <c r="AC844" s="92">
        <v>47045</v>
      </c>
      <c r="AD844" s="92">
        <v>47045</v>
      </c>
    </row>
    <row r="845" spans="29:30" x14ac:dyDescent="0.25">
      <c r="AC845" s="92">
        <v>47046</v>
      </c>
      <c r="AD845" s="92">
        <v>47046</v>
      </c>
    </row>
    <row r="846" spans="29:30" x14ac:dyDescent="0.25">
      <c r="AC846" s="92">
        <v>47047</v>
      </c>
      <c r="AD846" s="92">
        <v>47047</v>
      </c>
    </row>
    <row r="847" spans="29:30" x14ac:dyDescent="0.25">
      <c r="AC847" s="92">
        <v>47048</v>
      </c>
      <c r="AD847" s="92">
        <v>47048</v>
      </c>
    </row>
    <row r="848" spans="29:30" x14ac:dyDescent="0.25">
      <c r="AC848" s="92">
        <v>47049</v>
      </c>
      <c r="AD848" s="92">
        <v>47049</v>
      </c>
    </row>
    <row r="849" spans="29:30" x14ac:dyDescent="0.25">
      <c r="AC849" s="92">
        <v>47050</v>
      </c>
      <c r="AD849" s="92">
        <v>47050</v>
      </c>
    </row>
    <row r="850" spans="29:30" x14ac:dyDescent="0.25">
      <c r="AC850" s="92">
        <v>47051</v>
      </c>
      <c r="AD850" s="92">
        <v>47051</v>
      </c>
    </row>
    <row r="851" spans="29:30" x14ac:dyDescent="0.25">
      <c r="AC851" s="92">
        <v>47052</v>
      </c>
      <c r="AD851" s="92">
        <v>47052</v>
      </c>
    </row>
    <row r="852" spans="29:30" x14ac:dyDescent="0.25">
      <c r="AC852" s="92">
        <v>47053</v>
      </c>
      <c r="AD852" s="92">
        <v>47053</v>
      </c>
    </row>
    <row r="853" spans="29:30" x14ac:dyDescent="0.25">
      <c r="AC853" s="92">
        <v>47054</v>
      </c>
      <c r="AD853" s="92">
        <v>47054</v>
      </c>
    </row>
    <row r="854" spans="29:30" x14ac:dyDescent="0.25">
      <c r="AC854" s="92">
        <v>47055</v>
      </c>
      <c r="AD854" s="92">
        <v>47055</v>
      </c>
    </row>
    <row r="855" spans="29:30" x14ac:dyDescent="0.25">
      <c r="AC855" s="92">
        <v>47056</v>
      </c>
      <c r="AD855" s="92">
        <v>47056</v>
      </c>
    </row>
    <row r="856" spans="29:30" x14ac:dyDescent="0.25">
      <c r="AC856" s="92">
        <v>47057</v>
      </c>
      <c r="AD856" s="92">
        <v>47057</v>
      </c>
    </row>
    <row r="857" spans="29:30" x14ac:dyDescent="0.25">
      <c r="AC857" s="92">
        <v>47058</v>
      </c>
      <c r="AD857" s="92">
        <v>47058</v>
      </c>
    </row>
    <row r="858" spans="29:30" x14ac:dyDescent="0.25">
      <c r="AC858" s="92">
        <v>47059</v>
      </c>
      <c r="AD858" s="92">
        <v>47059</v>
      </c>
    </row>
    <row r="859" spans="29:30" x14ac:dyDescent="0.25">
      <c r="AC859" s="92">
        <v>47060</v>
      </c>
      <c r="AD859" s="92">
        <v>47060</v>
      </c>
    </row>
    <row r="860" spans="29:30" x14ac:dyDescent="0.25">
      <c r="AC860" s="92">
        <v>47061</v>
      </c>
      <c r="AD860" s="92">
        <v>47061</v>
      </c>
    </row>
    <row r="861" spans="29:30" x14ac:dyDescent="0.25">
      <c r="AC861" s="92">
        <v>47062</v>
      </c>
      <c r="AD861" s="92">
        <v>47062</v>
      </c>
    </row>
    <row r="862" spans="29:30" x14ac:dyDescent="0.25">
      <c r="AC862" s="92">
        <v>47063</v>
      </c>
      <c r="AD862" s="92">
        <v>47063</v>
      </c>
    </row>
    <row r="863" spans="29:30" x14ac:dyDescent="0.25">
      <c r="AC863" s="92">
        <v>47064</v>
      </c>
      <c r="AD863" s="92">
        <v>47064</v>
      </c>
    </row>
    <row r="864" spans="29:30" x14ac:dyDescent="0.25">
      <c r="AC864" s="92">
        <v>47065</v>
      </c>
      <c r="AD864" s="92">
        <v>47065</v>
      </c>
    </row>
    <row r="865" spans="29:30" x14ac:dyDescent="0.25">
      <c r="AC865" s="92">
        <v>47066</v>
      </c>
      <c r="AD865" s="92">
        <v>47066</v>
      </c>
    </row>
    <row r="866" spans="29:30" x14ac:dyDescent="0.25">
      <c r="AC866" s="92">
        <v>47067</v>
      </c>
      <c r="AD866" s="92">
        <v>47067</v>
      </c>
    </row>
    <row r="867" spans="29:30" x14ac:dyDescent="0.25">
      <c r="AC867" s="92">
        <v>47068</v>
      </c>
      <c r="AD867" s="92">
        <v>47068</v>
      </c>
    </row>
    <row r="868" spans="29:30" x14ac:dyDescent="0.25">
      <c r="AC868" s="92">
        <v>47069</v>
      </c>
      <c r="AD868" s="92">
        <v>47069</v>
      </c>
    </row>
    <row r="869" spans="29:30" x14ac:dyDescent="0.25">
      <c r="AC869" s="92">
        <v>47070</v>
      </c>
      <c r="AD869" s="92">
        <v>47070</v>
      </c>
    </row>
    <row r="870" spans="29:30" x14ac:dyDescent="0.25">
      <c r="AC870" s="92">
        <v>47071</v>
      </c>
      <c r="AD870" s="92">
        <v>47071</v>
      </c>
    </row>
    <row r="871" spans="29:30" x14ac:dyDescent="0.25">
      <c r="AC871" s="92">
        <v>47072</v>
      </c>
      <c r="AD871" s="92">
        <v>47072</v>
      </c>
    </row>
    <row r="872" spans="29:30" x14ac:dyDescent="0.25">
      <c r="AC872" s="92">
        <v>47073</v>
      </c>
      <c r="AD872" s="92">
        <v>47073</v>
      </c>
    </row>
    <row r="873" spans="29:30" x14ac:dyDescent="0.25">
      <c r="AC873" s="92">
        <v>47074</v>
      </c>
      <c r="AD873" s="92">
        <v>47074</v>
      </c>
    </row>
    <row r="874" spans="29:30" x14ac:dyDescent="0.25">
      <c r="AC874" s="92">
        <v>47075</v>
      </c>
      <c r="AD874" s="92">
        <v>47075</v>
      </c>
    </row>
    <row r="875" spans="29:30" x14ac:dyDescent="0.25">
      <c r="AC875" s="92">
        <v>47076</v>
      </c>
      <c r="AD875" s="92">
        <v>47076</v>
      </c>
    </row>
    <row r="876" spans="29:30" x14ac:dyDescent="0.25">
      <c r="AC876" s="92">
        <v>47077</v>
      </c>
      <c r="AD876" s="92">
        <v>47077</v>
      </c>
    </row>
    <row r="877" spans="29:30" x14ac:dyDescent="0.25">
      <c r="AC877" s="92">
        <v>47078</v>
      </c>
      <c r="AD877" s="92">
        <v>47078</v>
      </c>
    </row>
    <row r="878" spans="29:30" x14ac:dyDescent="0.25">
      <c r="AC878" s="92">
        <v>47079</v>
      </c>
      <c r="AD878" s="92">
        <v>47079</v>
      </c>
    </row>
    <row r="879" spans="29:30" x14ac:dyDescent="0.25">
      <c r="AC879" s="92">
        <v>47080</v>
      </c>
      <c r="AD879" s="92">
        <v>47080</v>
      </c>
    </row>
    <row r="880" spans="29:30" x14ac:dyDescent="0.25">
      <c r="AC880" s="92">
        <v>47081</v>
      </c>
      <c r="AD880" s="92">
        <v>47081</v>
      </c>
    </row>
    <row r="881" spans="29:30" x14ac:dyDescent="0.25">
      <c r="AC881" s="92">
        <v>47082</v>
      </c>
      <c r="AD881" s="92">
        <v>47082</v>
      </c>
    </row>
    <row r="882" spans="29:30" x14ac:dyDescent="0.25">
      <c r="AC882" s="92">
        <v>47083</v>
      </c>
      <c r="AD882" s="92">
        <v>47083</v>
      </c>
    </row>
    <row r="883" spans="29:30" x14ac:dyDescent="0.25">
      <c r="AC883" s="92">
        <v>47084</v>
      </c>
      <c r="AD883" s="92">
        <v>47084</v>
      </c>
    </row>
    <row r="884" spans="29:30" x14ac:dyDescent="0.25">
      <c r="AC884" s="92">
        <v>47085</v>
      </c>
      <c r="AD884" s="92">
        <v>47085</v>
      </c>
    </row>
    <row r="885" spans="29:30" x14ac:dyDescent="0.25">
      <c r="AC885" s="92">
        <v>47086</v>
      </c>
      <c r="AD885" s="92">
        <v>47086</v>
      </c>
    </row>
    <row r="886" spans="29:30" x14ac:dyDescent="0.25">
      <c r="AC886" s="92">
        <v>47087</v>
      </c>
      <c r="AD886" s="92">
        <v>47087</v>
      </c>
    </row>
    <row r="887" spans="29:30" x14ac:dyDescent="0.25">
      <c r="AC887" s="92">
        <v>47088</v>
      </c>
      <c r="AD887" s="92">
        <v>47088</v>
      </c>
    </row>
    <row r="888" spans="29:30" x14ac:dyDescent="0.25">
      <c r="AC888" s="92">
        <v>47089</v>
      </c>
      <c r="AD888" s="92">
        <v>47089</v>
      </c>
    </row>
    <row r="889" spans="29:30" x14ac:dyDescent="0.25">
      <c r="AC889" s="92">
        <v>47090</v>
      </c>
      <c r="AD889" s="92">
        <v>47090</v>
      </c>
    </row>
    <row r="890" spans="29:30" x14ac:dyDescent="0.25">
      <c r="AC890" s="92">
        <v>47091</v>
      </c>
      <c r="AD890" s="92">
        <v>47091</v>
      </c>
    </row>
    <row r="891" spans="29:30" x14ac:dyDescent="0.25">
      <c r="AC891" s="92">
        <v>47092</v>
      </c>
      <c r="AD891" s="92">
        <v>47092</v>
      </c>
    </row>
    <row r="892" spans="29:30" x14ac:dyDescent="0.25">
      <c r="AC892" s="92">
        <v>47093</v>
      </c>
      <c r="AD892" s="92">
        <v>47093</v>
      </c>
    </row>
    <row r="893" spans="29:30" x14ac:dyDescent="0.25">
      <c r="AC893" s="92">
        <v>47094</v>
      </c>
      <c r="AD893" s="92">
        <v>47094</v>
      </c>
    </row>
    <row r="894" spans="29:30" x14ac:dyDescent="0.25">
      <c r="AC894" s="92">
        <v>47095</v>
      </c>
      <c r="AD894" s="92">
        <v>47095</v>
      </c>
    </row>
    <row r="895" spans="29:30" x14ac:dyDescent="0.25">
      <c r="AC895" s="92">
        <v>47096</v>
      </c>
      <c r="AD895" s="92">
        <v>47096</v>
      </c>
    </row>
    <row r="896" spans="29:30" x14ac:dyDescent="0.25">
      <c r="AC896" s="92">
        <v>47097</v>
      </c>
      <c r="AD896" s="92">
        <v>47097</v>
      </c>
    </row>
    <row r="897" spans="29:30" x14ac:dyDescent="0.25">
      <c r="AC897" s="92">
        <v>47098</v>
      </c>
      <c r="AD897" s="92">
        <v>47098</v>
      </c>
    </row>
    <row r="898" spans="29:30" x14ac:dyDescent="0.25">
      <c r="AC898" s="92">
        <v>47099</v>
      </c>
      <c r="AD898" s="92">
        <v>47099</v>
      </c>
    </row>
    <row r="899" spans="29:30" x14ac:dyDescent="0.25">
      <c r="AC899" s="92">
        <v>47100</v>
      </c>
      <c r="AD899" s="92">
        <v>47100</v>
      </c>
    </row>
    <row r="900" spans="29:30" x14ac:dyDescent="0.25">
      <c r="AC900" s="92">
        <v>47101</v>
      </c>
      <c r="AD900" s="92">
        <v>47101</v>
      </c>
    </row>
    <row r="901" spans="29:30" x14ac:dyDescent="0.25">
      <c r="AC901" s="92">
        <v>47102</v>
      </c>
      <c r="AD901" s="92">
        <v>47102</v>
      </c>
    </row>
    <row r="902" spans="29:30" x14ac:dyDescent="0.25">
      <c r="AC902" s="92">
        <v>47103</v>
      </c>
      <c r="AD902" s="92">
        <v>47103</v>
      </c>
    </row>
    <row r="903" spans="29:30" x14ac:dyDescent="0.25">
      <c r="AC903" s="92">
        <v>47104</v>
      </c>
      <c r="AD903" s="92">
        <v>47104</v>
      </c>
    </row>
    <row r="904" spans="29:30" x14ac:dyDescent="0.25">
      <c r="AC904" s="92">
        <v>47105</v>
      </c>
      <c r="AD904" s="92">
        <v>47105</v>
      </c>
    </row>
    <row r="905" spans="29:30" x14ac:dyDescent="0.25">
      <c r="AC905" s="92">
        <v>47106</v>
      </c>
      <c r="AD905" s="92">
        <v>47106</v>
      </c>
    </row>
    <row r="906" spans="29:30" x14ac:dyDescent="0.25">
      <c r="AC906" s="92">
        <v>47107</v>
      </c>
      <c r="AD906" s="92">
        <v>47107</v>
      </c>
    </row>
    <row r="907" spans="29:30" x14ac:dyDescent="0.25">
      <c r="AC907" s="92">
        <v>47108</v>
      </c>
      <c r="AD907" s="92">
        <v>47108</v>
      </c>
    </row>
    <row r="908" spans="29:30" x14ac:dyDescent="0.25">
      <c r="AC908" s="92">
        <v>47109</v>
      </c>
      <c r="AD908" s="92">
        <v>47109</v>
      </c>
    </row>
    <row r="909" spans="29:30" x14ac:dyDescent="0.25">
      <c r="AC909" s="92">
        <v>47110</v>
      </c>
      <c r="AD909" s="92">
        <v>47110</v>
      </c>
    </row>
    <row r="910" spans="29:30" x14ac:dyDescent="0.25">
      <c r="AC910" s="92">
        <v>47111</v>
      </c>
      <c r="AD910" s="92">
        <v>47111</v>
      </c>
    </row>
    <row r="911" spans="29:30" x14ac:dyDescent="0.25">
      <c r="AC911" s="92">
        <v>47112</v>
      </c>
      <c r="AD911" s="92">
        <v>47112</v>
      </c>
    </row>
    <row r="912" spans="29:30" x14ac:dyDescent="0.25">
      <c r="AC912" s="92">
        <v>47113</v>
      </c>
      <c r="AD912" s="92">
        <v>47113</v>
      </c>
    </row>
    <row r="913" spans="29:30" x14ac:dyDescent="0.25">
      <c r="AC913" s="92">
        <v>47114</v>
      </c>
      <c r="AD913" s="92">
        <v>47114</v>
      </c>
    </row>
    <row r="914" spans="29:30" x14ac:dyDescent="0.25">
      <c r="AC914" s="92">
        <v>47115</v>
      </c>
      <c r="AD914" s="92">
        <v>47115</v>
      </c>
    </row>
    <row r="915" spans="29:30" x14ac:dyDescent="0.25">
      <c r="AC915" s="92">
        <v>47116</v>
      </c>
      <c r="AD915" s="92">
        <v>47116</v>
      </c>
    </row>
    <row r="916" spans="29:30" x14ac:dyDescent="0.25">
      <c r="AC916" s="92">
        <v>47117</v>
      </c>
      <c r="AD916" s="92">
        <v>47117</v>
      </c>
    </row>
    <row r="917" spans="29:30" x14ac:dyDescent="0.25">
      <c r="AC917" s="92">
        <v>47118</v>
      </c>
      <c r="AD917" s="92">
        <v>47118</v>
      </c>
    </row>
    <row r="918" spans="29:30" x14ac:dyDescent="0.25">
      <c r="AC918" s="92">
        <v>47119</v>
      </c>
      <c r="AD918" s="92">
        <v>47119</v>
      </c>
    </row>
    <row r="919" spans="29:30" x14ac:dyDescent="0.25">
      <c r="AC919" s="92">
        <v>47120</v>
      </c>
      <c r="AD919" s="92">
        <v>47120</v>
      </c>
    </row>
    <row r="920" spans="29:30" x14ac:dyDescent="0.25">
      <c r="AC920" s="92">
        <v>47121</v>
      </c>
      <c r="AD920" s="92">
        <v>47121</v>
      </c>
    </row>
    <row r="921" spans="29:30" x14ac:dyDescent="0.25">
      <c r="AC921" s="92">
        <v>47122</v>
      </c>
      <c r="AD921" s="92">
        <v>47122</v>
      </c>
    </row>
    <row r="922" spans="29:30" x14ac:dyDescent="0.25">
      <c r="AC922" s="92">
        <v>47123</v>
      </c>
      <c r="AD922" s="92">
        <v>47123</v>
      </c>
    </row>
    <row r="923" spans="29:30" x14ac:dyDescent="0.25">
      <c r="AC923" s="92">
        <v>47124</v>
      </c>
      <c r="AD923" s="92">
        <v>47124</v>
      </c>
    </row>
    <row r="924" spans="29:30" x14ac:dyDescent="0.25">
      <c r="AC924" s="92">
        <v>47125</v>
      </c>
      <c r="AD924" s="92">
        <v>47125</v>
      </c>
    </row>
    <row r="925" spans="29:30" x14ac:dyDescent="0.25">
      <c r="AC925" s="92">
        <v>47126</v>
      </c>
      <c r="AD925" s="92">
        <v>47126</v>
      </c>
    </row>
    <row r="926" spans="29:30" x14ac:dyDescent="0.25">
      <c r="AC926" s="92">
        <v>47127</v>
      </c>
      <c r="AD926" s="92">
        <v>47127</v>
      </c>
    </row>
    <row r="927" spans="29:30" x14ac:dyDescent="0.25">
      <c r="AC927" s="92">
        <v>47128</v>
      </c>
      <c r="AD927" s="92">
        <v>47128</v>
      </c>
    </row>
    <row r="928" spans="29:30" x14ac:dyDescent="0.25">
      <c r="AC928" s="92">
        <v>47129</v>
      </c>
      <c r="AD928" s="92">
        <v>47129</v>
      </c>
    </row>
    <row r="929" spans="29:30" x14ac:dyDescent="0.25">
      <c r="AC929" s="92">
        <v>47130</v>
      </c>
      <c r="AD929" s="92">
        <v>47130</v>
      </c>
    </row>
    <row r="930" spans="29:30" x14ac:dyDescent="0.25">
      <c r="AC930" s="92">
        <v>47131</v>
      </c>
      <c r="AD930" s="92">
        <v>47131</v>
      </c>
    </row>
    <row r="931" spans="29:30" x14ac:dyDescent="0.25">
      <c r="AC931" s="92">
        <v>47132</v>
      </c>
      <c r="AD931" s="92">
        <v>47132</v>
      </c>
    </row>
    <row r="932" spans="29:30" x14ac:dyDescent="0.25">
      <c r="AC932" s="92">
        <v>47133</v>
      </c>
      <c r="AD932" s="92">
        <v>47133</v>
      </c>
    </row>
    <row r="933" spans="29:30" x14ac:dyDescent="0.25">
      <c r="AC933" s="92">
        <v>47134</v>
      </c>
      <c r="AD933" s="92">
        <v>47134</v>
      </c>
    </row>
    <row r="934" spans="29:30" x14ac:dyDescent="0.25">
      <c r="AC934" s="92">
        <v>47135</v>
      </c>
      <c r="AD934" s="92">
        <v>47135</v>
      </c>
    </row>
    <row r="935" spans="29:30" x14ac:dyDescent="0.25">
      <c r="AC935" s="92">
        <v>47136</v>
      </c>
      <c r="AD935" s="92">
        <v>47136</v>
      </c>
    </row>
    <row r="936" spans="29:30" x14ac:dyDescent="0.25">
      <c r="AC936" s="92">
        <v>47137</v>
      </c>
      <c r="AD936" s="92">
        <v>47137</v>
      </c>
    </row>
    <row r="937" spans="29:30" x14ac:dyDescent="0.25">
      <c r="AC937" s="92">
        <v>47138</v>
      </c>
      <c r="AD937" s="92">
        <v>47138</v>
      </c>
    </row>
    <row r="938" spans="29:30" x14ac:dyDescent="0.25">
      <c r="AC938" s="92">
        <v>47139</v>
      </c>
      <c r="AD938" s="92">
        <v>47139</v>
      </c>
    </row>
    <row r="939" spans="29:30" x14ac:dyDescent="0.25">
      <c r="AC939" s="92">
        <v>47140</v>
      </c>
      <c r="AD939" s="92">
        <v>47140</v>
      </c>
    </row>
    <row r="940" spans="29:30" x14ac:dyDescent="0.25">
      <c r="AC940" s="92">
        <v>47141</v>
      </c>
      <c r="AD940" s="92">
        <v>47141</v>
      </c>
    </row>
    <row r="941" spans="29:30" x14ac:dyDescent="0.25">
      <c r="AC941" s="92">
        <v>47142</v>
      </c>
      <c r="AD941" s="92">
        <v>47142</v>
      </c>
    </row>
    <row r="942" spans="29:30" x14ac:dyDescent="0.25">
      <c r="AC942" s="92">
        <v>47143</v>
      </c>
      <c r="AD942" s="92">
        <v>47143</v>
      </c>
    </row>
    <row r="943" spans="29:30" x14ac:dyDescent="0.25">
      <c r="AC943" s="92">
        <v>47144</v>
      </c>
      <c r="AD943" s="92">
        <v>47144</v>
      </c>
    </row>
    <row r="944" spans="29:30" x14ac:dyDescent="0.25">
      <c r="AC944" s="92">
        <v>47145</v>
      </c>
      <c r="AD944" s="92">
        <v>47145</v>
      </c>
    </row>
    <row r="945" spans="29:30" x14ac:dyDescent="0.25">
      <c r="AC945" s="92">
        <v>47146</v>
      </c>
      <c r="AD945" s="92">
        <v>47146</v>
      </c>
    </row>
    <row r="946" spans="29:30" x14ac:dyDescent="0.25">
      <c r="AC946" s="92">
        <v>47147</v>
      </c>
      <c r="AD946" s="92">
        <v>47147</v>
      </c>
    </row>
    <row r="947" spans="29:30" x14ac:dyDescent="0.25">
      <c r="AC947" s="92">
        <v>47148</v>
      </c>
      <c r="AD947" s="92">
        <v>47148</v>
      </c>
    </row>
    <row r="948" spans="29:30" x14ac:dyDescent="0.25">
      <c r="AC948" s="92">
        <v>47149</v>
      </c>
      <c r="AD948" s="92">
        <v>47149</v>
      </c>
    </row>
    <row r="949" spans="29:30" x14ac:dyDescent="0.25">
      <c r="AC949" s="92">
        <v>47150</v>
      </c>
      <c r="AD949" s="92">
        <v>47150</v>
      </c>
    </row>
    <row r="950" spans="29:30" x14ac:dyDescent="0.25">
      <c r="AC950" s="92">
        <v>47151</v>
      </c>
      <c r="AD950" s="92">
        <v>47151</v>
      </c>
    </row>
    <row r="951" spans="29:30" x14ac:dyDescent="0.25">
      <c r="AC951" s="92">
        <v>47152</v>
      </c>
      <c r="AD951" s="92">
        <v>47152</v>
      </c>
    </row>
    <row r="952" spans="29:30" x14ac:dyDescent="0.25">
      <c r="AC952" s="92">
        <v>47153</v>
      </c>
      <c r="AD952" s="92">
        <v>47153</v>
      </c>
    </row>
    <row r="953" spans="29:30" x14ac:dyDescent="0.25">
      <c r="AC953" s="92">
        <v>47154</v>
      </c>
      <c r="AD953" s="92">
        <v>47154</v>
      </c>
    </row>
    <row r="954" spans="29:30" x14ac:dyDescent="0.25">
      <c r="AC954" s="92">
        <v>47155</v>
      </c>
      <c r="AD954" s="92">
        <v>47155</v>
      </c>
    </row>
    <row r="955" spans="29:30" x14ac:dyDescent="0.25">
      <c r="AC955" s="92">
        <v>47156</v>
      </c>
      <c r="AD955" s="92">
        <v>47156</v>
      </c>
    </row>
    <row r="956" spans="29:30" x14ac:dyDescent="0.25">
      <c r="AC956" s="92">
        <v>47157</v>
      </c>
      <c r="AD956" s="92">
        <v>47157</v>
      </c>
    </row>
    <row r="957" spans="29:30" x14ac:dyDescent="0.25">
      <c r="AC957" s="92">
        <v>47158</v>
      </c>
      <c r="AD957" s="92">
        <v>47158</v>
      </c>
    </row>
    <row r="958" spans="29:30" x14ac:dyDescent="0.25">
      <c r="AC958" s="92">
        <v>47159</v>
      </c>
      <c r="AD958" s="92">
        <v>47159</v>
      </c>
    </row>
    <row r="959" spans="29:30" x14ac:dyDescent="0.25">
      <c r="AC959" s="92">
        <v>47160</v>
      </c>
      <c r="AD959" s="92">
        <v>47160</v>
      </c>
    </row>
    <row r="960" spans="29:30" x14ac:dyDescent="0.25">
      <c r="AC960" s="92">
        <v>47161</v>
      </c>
      <c r="AD960" s="92">
        <v>47161</v>
      </c>
    </row>
    <row r="961" spans="29:30" x14ac:dyDescent="0.25">
      <c r="AC961" s="92">
        <v>47162</v>
      </c>
      <c r="AD961" s="92">
        <v>47162</v>
      </c>
    </row>
    <row r="962" spans="29:30" x14ac:dyDescent="0.25">
      <c r="AC962" s="92">
        <v>47163</v>
      </c>
      <c r="AD962" s="92">
        <v>47163</v>
      </c>
    </row>
    <row r="963" spans="29:30" x14ac:dyDescent="0.25">
      <c r="AC963" s="92">
        <v>47164</v>
      </c>
      <c r="AD963" s="92">
        <v>47164</v>
      </c>
    </row>
    <row r="964" spans="29:30" x14ac:dyDescent="0.25">
      <c r="AC964" s="92">
        <v>47165</v>
      </c>
      <c r="AD964" s="92">
        <v>47165</v>
      </c>
    </row>
    <row r="965" spans="29:30" x14ac:dyDescent="0.25">
      <c r="AC965" s="92">
        <v>47166</v>
      </c>
      <c r="AD965" s="92">
        <v>47166</v>
      </c>
    </row>
    <row r="966" spans="29:30" x14ac:dyDescent="0.25">
      <c r="AC966" s="92">
        <v>47167</v>
      </c>
      <c r="AD966" s="92">
        <v>47167</v>
      </c>
    </row>
    <row r="967" spans="29:30" x14ac:dyDescent="0.25">
      <c r="AC967" s="92">
        <v>47168</v>
      </c>
      <c r="AD967" s="92">
        <v>47168</v>
      </c>
    </row>
    <row r="968" spans="29:30" x14ac:dyDescent="0.25">
      <c r="AC968" s="92">
        <v>47169</v>
      </c>
      <c r="AD968" s="92">
        <v>47169</v>
      </c>
    </row>
    <row r="969" spans="29:30" x14ac:dyDescent="0.25">
      <c r="AC969" s="92">
        <v>47170</v>
      </c>
      <c r="AD969" s="92">
        <v>47170</v>
      </c>
    </row>
    <row r="970" spans="29:30" x14ac:dyDescent="0.25">
      <c r="AC970" s="92">
        <v>47171</v>
      </c>
      <c r="AD970" s="92">
        <v>47171</v>
      </c>
    </row>
    <row r="971" spans="29:30" x14ac:dyDescent="0.25">
      <c r="AC971" s="92">
        <v>47172</v>
      </c>
      <c r="AD971" s="92">
        <v>47172</v>
      </c>
    </row>
    <row r="972" spans="29:30" x14ac:dyDescent="0.25">
      <c r="AC972" s="92">
        <v>47173</v>
      </c>
      <c r="AD972" s="92">
        <v>47173</v>
      </c>
    </row>
    <row r="973" spans="29:30" x14ac:dyDescent="0.25">
      <c r="AC973" s="92">
        <v>47174</v>
      </c>
      <c r="AD973" s="92">
        <v>47174</v>
      </c>
    </row>
    <row r="974" spans="29:30" x14ac:dyDescent="0.25">
      <c r="AC974" s="92">
        <v>47175</v>
      </c>
      <c r="AD974" s="92">
        <v>47175</v>
      </c>
    </row>
    <row r="975" spans="29:30" x14ac:dyDescent="0.25">
      <c r="AC975" s="92">
        <v>47176</v>
      </c>
      <c r="AD975" s="92">
        <v>47176</v>
      </c>
    </row>
    <row r="976" spans="29:30" x14ac:dyDescent="0.25">
      <c r="AC976" s="92">
        <v>47177</v>
      </c>
      <c r="AD976" s="92">
        <v>47177</v>
      </c>
    </row>
    <row r="977" spans="29:30" x14ac:dyDescent="0.25">
      <c r="AC977" s="92">
        <v>47178</v>
      </c>
      <c r="AD977" s="92">
        <v>47178</v>
      </c>
    </row>
    <row r="978" spans="29:30" x14ac:dyDescent="0.25">
      <c r="AC978" s="92">
        <v>47179</v>
      </c>
      <c r="AD978" s="92">
        <v>47179</v>
      </c>
    </row>
    <row r="979" spans="29:30" x14ac:dyDescent="0.25">
      <c r="AC979" s="92">
        <v>47180</v>
      </c>
      <c r="AD979" s="92">
        <v>47180</v>
      </c>
    </row>
    <row r="980" spans="29:30" x14ac:dyDescent="0.25">
      <c r="AC980" s="92">
        <v>47181</v>
      </c>
      <c r="AD980" s="92">
        <v>47181</v>
      </c>
    </row>
    <row r="981" spans="29:30" x14ac:dyDescent="0.25">
      <c r="AC981" s="92">
        <v>47182</v>
      </c>
      <c r="AD981" s="92">
        <v>47182</v>
      </c>
    </row>
    <row r="982" spans="29:30" x14ac:dyDescent="0.25">
      <c r="AC982" s="92">
        <v>47183</v>
      </c>
      <c r="AD982" s="92">
        <v>47183</v>
      </c>
    </row>
    <row r="983" spans="29:30" x14ac:dyDescent="0.25">
      <c r="AC983" s="92">
        <v>47184</v>
      </c>
      <c r="AD983" s="92">
        <v>47184</v>
      </c>
    </row>
    <row r="984" spans="29:30" x14ac:dyDescent="0.25">
      <c r="AC984" s="92">
        <v>47185</v>
      </c>
      <c r="AD984" s="92">
        <v>47185</v>
      </c>
    </row>
    <row r="985" spans="29:30" x14ac:dyDescent="0.25">
      <c r="AC985" s="92">
        <v>47186</v>
      </c>
      <c r="AD985" s="92">
        <v>47186</v>
      </c>
    </row>
    <row r="986" spans="29:30" x14ac:dyDescent="0.25">
      <c r="AC986" s="92">
        <v>47187</v>
      </c>
      <c r="AD986" s="92">
        <v>47187</v>
      </c>
    </row>
    <row r="987" spans="29:30" x14ac:dyDescent="0.25">
      <c r="AC987" s="92">
        <v>47188</v>
      </c>
      <c r="AD987" s="92">
        <v>47188</v>
      </c>
    </row>
    <row r="988" spans="29:30" x14ac:dyDescent="0.25">
      <c r="AC988" s="92">
        <v>47189</v>
      </c>
      <c r="AD988" s="92">
        <v>47189</v>
      </c>
    </row>
    <row r="989" spans="29:30" x14ac:dyDescent="0.25">
      <c r="AC989" s="92">
        <v>47190</v>
      </c>
      <c r="AD989" s="92">
        <v>47190</v>
      </c>
    </row>
    <row r="990" spans="29:30" x14ac:dyDescent="0.25">
      <c r="AC990" s="92">
        <v>47191</v>
      </c>
      <c r="AD990" s="92">
        <v>47191</v>
      </c>
    </row>
    <row r="991" spans="29:30" x14ac:dyDescent="0.25">
      <c r="AC991" s="92">
        <v>47192</v>
      </c>
      <c r="AD991" s="92">
        <v>47192</v>
      </c>
    </row>
    <row r="992" spans="29:30" x14ac:dyDescent="0.25">
      <c r="AC992" s="92">
        <v>47193</v>
      </c>
      <c r="AD992" s="92">
        <v>47193</v>
      </c>
    </row>
    <row r="993" spans="29:30" x14ac:dyDescent="0.25">
      <c r="AC993" s="92">
        <v>47194</v>
      </c>
      <c r="AD993" s="92">
        <v>47194</v>
      </c>
    </row>
    <row r="994" spans="29:30" x14ac:dyDescent="0.25">
      <c r="AC994" s="92">
        <v>47195</v>
      </c>
      <c r="AD994" s="92">
        <v>47195</v>
      </c>
    </row>
    <row r="995" spans="29:30" x14ac:dyDescent="0.25">
      <c r="AC995" s="92">
        <v>47196</v>
      </c>
      <c r="AD995" s="92">
        <v>47196</v>
      </c>
    </row>
    <row r="996" spans="29:30" x14ac:dyDescent="0.25">
      <c r="AC996" s="92">
        <v>47197</v>
      </c>
      <c r="AD996" s="92">
        <v>47197</v>
      </c>
    </row>
    <row r="997" spans="29:30" x14ac:dyDescent="0.25">
      <c r="AC997" s="92">
        <v>47198</v>
      </c>
      <c r="AD997" s="92">
        <v>47198</v>
      </c>
    </row>
    <row r="998" spans="29:30" x14ac:dyDescent="0.25">
      <c r="AC998" s="92">
        <v>47199</v>
      </c>
      <c r="AD998" s="92">
        <v>47199</v>
      </c>
    </row>
    <row r="999" spans="29:30" x14ac:dyDescent="0.25">
      <c r="AC999" s="92">
        <v>47200</v>
      </c>
      <c r="AD999" s="92">
        <v>47200</v>
      </c>
    </row>
    <row r="1000" spans="29:30" x14ac:dyDescent="0.25">
      <c r="AC1000" s="92">
        <v>47201</v>
      </c>
      <c r="AD1000" s="92">
        <v>47201</v>
      </c>
    </row>
    <row r="1001" spans="29:30" x14ac:dyDescent="0.25">
      <c r="AC1001" s="92">
        <v>47202</v>
      </c>
      <c r="AD1001" s="92">
        <v>47202</v>
      </c>
    </row>
    <row r="1002" spans="29:30" x14ac:dyDescent="0.25">
      <c r="AC1002" s="92">
        <v>47203</v>
      </c>
      <c r="AD1002" s="92">
        <v>47203</v>
      </c>
    </row>
    <row r="1003" spans="29:30" x14ac:dyDescent="0.25">
      <c r="AC1003" s="92">
        <v>47204</v>
      </c>
      <c r="AD1003" s="92">
        <v>47204</v>
      </c>
    </row>
    <row r="1004" spans="29:30" x14ac:dyDescent="0.25">
      <c r="AC1004" s="92">
        <v>47205</v>
      </c>
      <c r="AD1004" s="92">
        <v>47205</v>
      </c>
    </row>
    <row r="1005" spans="29:30" x14ac:dyDescent="0.25">
      <c r="AC1005" s="92">
        <v>47206</v>
      </c>
      <c r="AD1005" s="92">
        <v>47206</v>
      </c>
    </row>
    <row r="1006" spans="29:30" x14ac:dyDescent="0.25">
      <c r="AC1006" s="92">
        <v>47207</v>
      </c>
      <c r="AD1006" s="92">
        <v>47207</v>
      </c>
    </row>
    <row r="1007" spans="29:30" x14ac:dyDescent="0.25">
      <c r="AC1007" s="92">
        <v>47208</v>
      </c>
      <c r="AD1007" s="92">
        <v>47208</v>
      </c>
    </row>
    <row r="1008" spans="29:30" x14ac:dyDescent="0.25">
      <c r="AC1008" s="92">
        <v>47209</v>
      </c>
      <c r="AD1008" s="92">
        <v>47209</v>
      </c>
    </row>
    <row r="1009" spans="29:30" x14ac:dyDescent="0.25">
      <c r="AC1009" s="92">
        <v>47210</v>
      </c>
      <c r="AD1009" s="92">
        <v>47210</v>
      </c>
    </row>
    <row r="1010" spans="29:30" x14ac:dyDescent="0.25">
      <c r="AC1010" s="92">
        <v>47211</v>
      </c>
      <c r="AD1010" s="92">
        <v>47211</v>
      </c>
    </row>
    <row r="1011" spans="29:30" x14ac:dyDescent="0.25">
      <c r="AC1011" s="92">
        <v>47212</v>
      </c>
      <c r="AD1011" s="92">
        <v>47212</v>
      </c>
    </row>
    <row r="1012" spans="29:30" x14ac:dyDescent="0.25">
      <c r="AC1012" s="92">
        <v>47213</v>
      </c>
      <c r="AD1012" s="92">
        <v>47213</v>
      </c>
    </row>
    <row r="1013" spans="29:30" x14ac:dyDescent="0.25">
      <c r="AC1013" s="92">
        <v>47214</v>
      </c>
      <c r="AD1013" s="92">
        <v>47214</v>
      </c>
    </row>
    <row r="1014" spans="29:30" x14ac:dyDescent="0.25">
      <c r="AC1014" s="92">
        <v>47215</v>
      </c>
      <c r="AD1014" s="92">
        <v>47215</v>
      </c>
    </row>
    <row r="1015" spans="29:30" x14ac:dyDescent="0.25">
      <c r="AC1015" s="92">
        <v>47216</v>
      </c>
      <c r="AD1015" s="92">
        <v>47216</v>
      </c>
    </row>
    <row r="1016" spans="29:30" x14ac:dyDescent="0.25">
      <c r="AC1016" s="92">
        <v>47217</v>
      </c>
      <c r="AD1016" s="92">
        <v>47217</v>
      </c>
    </row>
    <row r="1017" spans="29:30" x14ac:dyDescent="0.25">
      <c r="AC1017" s="92">
        <v>47218</v>
      </c>
      <c r="AD1017" s="92">
        <v>47218</v>
      </c>
    </row>
    <row r="1018" spans="29:30" x14ac:dyDescent="0.25">
      <c r="AC1018" s="92">
        <v>47219</v>
      </c>
      <c r="AD1018" s="92">
        <v>47219</v>
      </c>
    </row>
    <row r="1019" spans="29:30" x14ac:dyDescent="0.25">
      <c r="AC1019" s="92">
        <v>47220</v>
      </c>
      <c r="AD1019" s="92">
        <v>47220</v>
      </c>
    </row>
    <row r="1020" spans="29:30" x14ac:dyDescent="0.25">
      <c r="AC1020" s="92">
        <v>47221</v>
      </c>
      <c r="AD1020" s="92">
        <v>47221</v>
      </c>
    </row>
    <row r="1021" spans="29:30" x14ac:dyDescent="0.25">
      <c r="AC1021" s="92">
        <v>47222</v>
      </c>
      <c r="AD1021" s="92">
        <v>47222</v>
      </c>
    </row>
    <row r="1022" spans="29:30" x14ac:dyDescent="0.25">
      <c r="AC1022" s="92">
        <v>47223</v>
      </c>
      <c r="AD1022" s="92">
        <v>47223</v>
      </c>
    </row>
    <row r="1023" spans="29:30" x14ac:dyDescent="0.25">
      <c r="AC1023" s="92">
        <v>47224</v>
      </c>
      <c r="AD1023" s="92">
        <v>47224</v>
      </c>
    </row>
    <row r="1024" spans="29:30" x14ac:dyDescent="0.25">
      <c r="AC1024" s="92">
        <v>47225</v>
      </c>
      <c r="AD1024" s="92">
        <v>47225</v>
      </c>
    </row>
    <row r="1025" spans="29:30" x14ac:dyDescent="0.25">
      <c r="AC1025" s="92">
        <v>47226</v>
      </c>
      <c r="AD1025" s="92">
        <v>47226</v>
      </c>
    </row>
    <row r="1026" spans="29:30" x14ac:dyDescent="0.25">
      <c r="AC1026" s="92">
        <v>47227</v>
      </c>
      <c r="AD1026" s="92">
        <v>47227</v>
      </c>
    </row>
    <row r="1027" spans="29:30" x14ac:dyDescent="0.25">
      <c r="AC1027" s="92">
        <v>47228</v>
      </c>
      <c r="AD1027" s="92">
        <v>47228</v>
      </c>
    </row>
    <row r="1028" spans="29:30" x14ac:dyDescent="0.25">
      <c r="AC1028" s="92">
        <v>47229</v>
      </c>
      <c r="AD1028" s="92">
        <v>47229</v>
      </c>
    </row>
    <row r="1029" spans="29:30" x14ac:dyDescent="0.25">
      <c r="AC1029" s="92">
        <v>47230</v>
      </c>
      <c r="AD1029" s="92">
        <v>47230</v>
      </c>
    </row>
    <row r="1030" spans="29:30" x14ac:dyDescent="0.25">
      <c r="AC1030" s="92">
        <v>47231</v>
      </c>
      <c r="AD1030" s="92">
        <v>47231</v>
      </c>
    </row>
    <row r="1031" spans="29:30" x14ac:dyDescent="0.25">
      <c r="AC1031" s="92">
        <v>47232</v>
      </c>
      <c r="AD1031" s="92">
        <v>47232</v>
      </c>
    </row>
    <row r="1032" spans="29:30" x14ac:dyDescent="0.25">
      <c r="AC1032" s="92">
        <v>47233</v>
      </c>
      <c r="AD1032" s="92">
        <v>47233</v>
      </c>
    </row>
    <row r="1033" spans="29:30" x14ac:dyDescent="0.25">
      <c r="AC1033" s="92">
        <v>47234</v>
      </c>
      <c r="AD1033" s="92">
        <v>47234</v>
      </c>
    </row>
    <row r="1034" spans="29:30" x14ac:dyDescent="0.25">
      <c r="AC1034" s="92">
        <v>47235</v>
      </c>
      <c r="AD1034" s="92">
        <v>47235</v>
      </c>
    </row>
    <row r="1035" spans="29:30" x14ac:dyDescent="0.25">
      <c r="AC1035" s="92">
        <v>47236</v>
      </c>
      <c r="AD1035" s="92">
        <v>47236</v>
      </c>
    </row>
    <row r="1036" spans="29:30" x14ac:dyDescent="0.25">
      <c r="AC1036" s="92">
        <v>47237</v>
      </c>
      <c r="AD1036" s="92">
        <v>47237</v>
      </c>
    </row>
    <row r="1037" spans="29:30" x14ac:dyDescent="0.25">
      <c r="AC1037" s="92">
        <v>47238</v>
      </c>
      <c r="AD1037" s="92">
        <v>47238</v>
      </c>
    </row>
    <row r="1038" spans="29:30" x14ac:dyDescent="0.25">
      <c r="AC1038" s="92">
        <v>47239</v>
      </c>
      <c r="AD1038" s="92">
        <v>47239</v>
      </c>
    </row>
    <row r="1039" spans="29:30" x14ac:dyDescent="0.25">
      <c r="AC1039" s="92">
        <v>47240</v>
      </c>
      <c r="AD1039" s="92">
        <v>47240</v>
      </c>
    </row>
    <row r="1040" spans="29:30" x14ac:dyDescent="0.25">
      <c r="AC1040" s="92">
        <v>47241</v>
      </c>
      <c r="AD1040" s="92">
        <v>47241</v>
      </c>
    </row>
    <row r="1041" spans="29:30" x14ac:dyDescent="0.25">
      <c r="AC1041" s="92">
        <v>47242</v>
      </c>
      <c r="AD1041" s="92">
        <v>47242</v>
      </c>
    </row>
    <row r="1042" spans="29:30" x14ac:dyDescent="0.25">
      <c r="AC1042" s="92">
        <v>47243</v>
      </c>
      <c r="AD1042" s="92">
        <v>47243</v>
      </c>
    </row>
    <row r="1043" spans="29:30" x14ac:dyDescent="0.25">
      <c r="AC1043" s="92">
        <v>47244</v>
      </c>
      <c r="AD1043" s="92">
        <v>47244</v>
      </c>
    </row>
    <row r="1044" spans="29:30" x14ac:dyDescent="0.25">
      <c r="AC1044" s="92">
        <v>47245</v>
      </c>
      <c r="AD1044" s="92">
        <v>47245</v>
      </c>
    </row>
    <row r="1045" spans="29:30" x14ac:dyDescent="0.25">
      <c r="AC1045" s="92">
        <v>47246</v>
      </c>
      <c r="AD1045" s="92">
        <v>47246</v>
      </c>
    </row>
    <row r="1046" spans="29:30" x14ac:dyDescent="0.25">
      <c r="AC1046" s="92">
        <v>47247</v>
      </c>
      <c r="AD1046" s="92">
        <v>47247</v>
      </c>
    </row>
    <row r="1047" spans="29:30" x14ac:dyDescent="0.25">
      <c r="AC1047" s="92">
        <v>47248</v>
      </c>
      <c r="AD1047" s="92">
        <v>47248</v>
      </c>
    </row>
    <row r="1048" spans="29:30" x14ac:dyDescent="0.25">
      <c r="AC1048" s="92">
        <v>47249</v>
      </c>
      <c r="AD1048" s="92">
        <v>47249</v>
      </c>
    </row>
    <row r="1049" spans="29:30" x14ac:dyDescent="0.25">
      <c r="AC1049" s="92">
        <v>47250</v>
      </c>
      <c r="AD1049" s="92">
        <v>47250</v>
      </c>
    </row>
    <row r="1050" spans="29:30" x14ac:dyDescent="0.25">
      <c r="AC1050" s="92">
        <v>47251</v>
      </c>
      <c r="AD1050" s="92">
        <v>47251</v>
      </c>
    </row>
    <row r="1051" spans="29:30" x14ac:dyDescent="0.25">
      <c r="AC1051" s="92">
        <v>47252</v>
      </c>
      <c r="AD1051" s="92">
        <v>47252</v>
      </c>
    </row>
    <row r="1052" spans="29:30" x14ac:dyDescent="0.25">
      <c r="AC1052" s="92">
        <v>47253</v>
      </c>
      <c r="AD1052" s="92">
        <v>47253</v>
      </c>
    </row>
    <row r="1053" spans="29:30" x14ac:dyDescent="0.25">
      <c r="AC1053" s="92">
        <v>47254</v>
      </c>
      <c r="AD1053" s="92">
        <v>47254</v>
      </c>
    </row>
    <row r="1054" spans="29:30" x14ac:dyDescent="0.25">
      <c r="AC1054" s="92">
        <v>47255</v>
      </c>
      <c r="AD1054" s="92">
        <v>47255</v>
      </c>
    </row>
    <row r="1055" spans="29:30" x14ac:dyDescent="0.25">
      <c r="AC1055" s="92">
        <v>47256</v>
      </c>
      <c r="AD1055" s="92">
        <v>47256</v>
      </c>
    </row>
    <row r="1056" spans="29:30" x14ac:dyDescent="0.25">
      <c r="AC1056" s="92">
        <v>47257</v>
      </c>
      <c r="AD1056" s="92">
        <v>47257</v>
      </c>
    </row>
    <row r="1057" spans="29:30" x14ac:dyDescent="0.25">
      <c r="AC1057" s="92">
        <v>47258</v>
      </c>
      <c r="AD1057" s="92">
        <v>47258</v>
      </c>
    </row>
    <row r="1058" spans="29:30" x14ac:dyDescent="0.25">
      <c r="AC1058" s="92">
        <v>47259</v>
      </c>
      <c r="AD1058" s="92">
        <v>47259</v>
      </c>
    </row>
    <row r="1059" spans="29:30" x14ac:dyDescent="0.25">
      <c r="AC1059" s="92">
        <v>47260</v>
      </c>
      <c r="AD1059" s="92">
        <v>47260</v>
      </c>
    </row>
    <row r="1060" spans="29:30" x14ac:dyDescent="0.25">
      <c r="AC1060" s="92">
        <v>47261</v>
      </c>
      <c r="AD1060" s="92">
        <v>47261</v>
      </c>
    </row>
    <row r="1061" spans="29:30" x14ac:dyDescent="0.25">
      <c r="AC1061" s="92">
        <v>47262</v>
      </c>
      <c r="AD1061" s="92">
        <v>47262</v>
      </c>
    </row>
    <row r="1062" spans="29:30" x14ac:dyDescent="0.25">
      <c r="AC1062" s="92">
        <v>47263</v>
      </c>
      <c r="AD1062" s="92">
        <v>47263</v>
      </c>
    </row>
    <row r="1063" spans="29:30" x14ac:dyDescent="0.25">
      <c r="AC1063" s="92">
        <v>47264</v>
      </c>
      <c r="AD1063" s="92">
        <v>47264</v>
      </c>
    </row>
    <row r="1064" spans="29:30" x14ac:dyDescent="0.25">
      <c r="AC1064" s="92">
        <v>47265</v>
      </c>
      <c r="AD1064" s="92">
        <v>47265</v>
      </c>
    </row>
    <row r="1065" spans="29:30" x14ac:dyDescent="0.25">
      <c r="AC1065" s="92">
        <v>47266</v>
      </c>
      <c r="AD1065" s="92">
        <v>47266</v>
      </c>
    </row>
    <row r="1066" spans="29:30" x14ac:dyDescent="0.25">
      <c r="AC1066" s="92">
        <v>47267</v>
      </c>
      <c r="AD1066" s="92">
        <v>47267</v>
      </c>
    </row>
    <row r="1067" spans="29:30" x14ac:dyDescent="0.25">
      <c r="AC1067" s="92">
        <v>47268</v>
      </c>
      <c r="AD1067" s="92">
        <v>47268</v>
      </c>
    </row>
    <row r="1068" spans="29:30" x14ac:dyDescent="0.25">
      <c r="AC1068" s="92">
        <v>47269</v>
      </c>
      <c r="AD1068" s="92">
        <v>47269</v>
      </c>
    </row>
    <row r="1069" spans="29:30" x14ac:dyDescent="0.25">
      <c r="AC1069" s="92">
        <v>47270</v>
      </c>
      <c r="AD1069" s="92">
        <v>47270</v>
      </c>
    </row>
    <row r="1070" spans="29:30" x14ac:dyDescent="0.25">
      <c r="AC1070" s="92">
        <v>47271</v>
      </c>
      <c r="AD1070" s="92">
        <v>47271</v>
      </c>
    </row>
    <row r="1071" spans="29:30" x14ac:dyDescent="0.25">
      <c r="AC1071" s="92">
        <v>47272</v>
      </c>
      <c r="AD1071" s="92">
        <v>47272</v>
      </c>
    </row>
    <row r="1072" spans="29:30" x14ac:dyDescent="0.25">
      <c r="AC1072" s="92">
        <v>47273</v>
      </c>
      <c r="AD1072" s="92">
        <v>47273</v>
      </c>
    </row>
    <row r="1073" spans="29:30" x14ac:dyDescent="0.25">
      <c r="AC1073" s="92">
        <v>47274</v>
      </c>
      <c r="AD1073" s="92">
        <v>47274</v>
      </c>
    </row>
    <row r="1074" spans="29:30" x14ac:dyDescent="0.25">
      <c r="AC1074" s="92">
        <v>47275</v>
      </c>
      <c r="AD1074" s="92">
        <v>47275</v>
      </c>
    </row>
    <row r="1075" spans="29:30" x14ac:dyDescent="0.25">
      <c r="AC1075" s="92">
        <v>47276</v>
      </c>
      <c r="AD1075" s="92">
        <v>47276</v>
      </c>
    </row>
    <row r="1076" spans="29:30" x14ac:dyDescent="0.25">
      <c r="AC1076" s="92">
        <v>47277</v>
      </c>
      <c r="AD1076" s="92">
        <v>47277</v>
      </c>
    </row>
    <row r="1077" spans="29:30" x14ac:dyDescent="0.25">
      <c r="AC1077" s="92">
        <v>47278</v>
      </c>
      <c r="AD1077" s="92">
        <v>47278</v>
      </c>
    </row>
    <row r="1078" spans="29:30" x14ac:dyDescent="0.25">
      <c r="AC1078" s="92">
        <v>47279</v>
      </c>
      <c r="AD1078" s="92">
        <v>47279</v>
      </c>
    </row>
    <row r="1079" spans="29:30" x14ac:dyDescent="0.25">
      <c r="AC1079" s="92">
        <v>47280</v>
      </c>
      <c r="AD1079" s="92">
        <v>47280</v>
      </c>
    </row>
    <row r="1080" spans="29:30" x14ac:dyDescent="0.25">
      <c r="AC1080" s="92">
        <v>47281</v>
      </c>
      <c r="AD1080" s="92">
        <v>47281</v>
      </c>
    </row>
    <row r="1081" spans="29:30" x14ac:dyDescent="0.25">
      <c r="AC1081" s="92">
        <v>47282</v>
      </c>
      <c r="AD1081" s="92">
        <v>47282</v>
      </c>
    </row>
    <row r="1082" spans="29:30" x14ac:dyDescent="0.25">
      <c r="AC1082" s="92">
        <v>47283</v>
      </c>
      <c r="AD1082" s="92">
        <v>47283</v>
      </c>
    </row>
    <row r="1083" spans="29:30" x14ac:dyDescent="0.25">
      <c r="AC1083" s="92">
        <v>47284</v>
      </c>
      <c r="AD1083" s="92">
        <v>47284</v>
      </c>
    </row>
    <row r="1084" spans="29:30" x14ac:dyDescent="0.25">
      <c r="AC1084" s="92">
        <v>47285</v>
      </c>
      <c r="AD1084" s="92">
        <v>47285</v>
      </c>
    </row>
    <row r="1085" spans="29:30" x14ac:dyDescent="0.25">
      <c r="AC1085" s="92">
        <v>47286</v>
      </c>
      <c r="AD1085" s="92">
        <v>47286</v>
      </c>
    </row>
    <row r="1086" spans="29:30" x14ac:dyDescent="0.25">
      <c r="AC1086" s="92">
        <v>47287</v>
      </c>
      <c r="AD1086" s="92">
        <v>47287</v>
      </c>
    </row>
    <row r="1087" spans="29:30" x14ac:dyDescent="0.25">
      <c r="AC1087" s="92">
        <v>47288</v>
      </c>
      <c r="AD1087" s="92">
        <v>47288</v>
      </c>
    </row>
    <row r="1088" spans="29:30" x14ac:dyDescent="0.25">
      <c r="AC1088" s="92">
        <v>47289</v>
      </c>
      <c r="AD1088" s="92">
        <v>47289</v>
      </c>
    </row>
    <row r="1089" spans="29:30" x14ac:dyDescent="0.25">
      <c r="AC1089" s="92">
        <v>47290</v>
      </c>
      <c r="AD1089" s="92">
        <v>47290</v>
      </c>
    </row>
    <row r="1090" spans="29:30" x14ac:dyDescent="0.25">
      <c r="AC1090" s="92">
        <v>47291</v>
      </c>
      <c r="AD1090" s="92">
        <v>47291</v>
      </c>
    </row>
    <row r="1091" spans="29:30" x14ac:dyDescent="0.25">
      <c r="AC1091" s="92">
        <v>47292</v>
      </c>
      <c r="AD1091" s="92">
        <v>47292</v>
      </c>
    </row>
    <row r="1092" spans="29:30" x14ac:dyDescent="0.25">
      <c r="AC1092" s="92">
        <v>47293</v>
      </c>
      <c r="AD1092" s="92">
        <v>47293</v>
      </c>
    </row>
    <row r="1093" spans="29:30" x14ac:dyDescent="0.25">
      <c r="AC1093" s="92">
        <v>47294</v>
      </c>
      <c r="AD1093" s="92">
        <v>47294</v>
      </c>
    </row>
    <row r="1094" spans="29:30" x14ac:dyDescent="0.25">
      <c r="AC1094" s="92">
        <v>47295</v>
      </c>
      <c r="AD1094" s="92">
        <v>47295</v>
      </c>
    </row>
    <row r="1095" spans="29:30" x14ac:dyDescent="0.25">
      <c r="AC1095" s="92">
        <v>47296</v>
      </c>
      <c r="AD1095" s="92">
        <v>47296</v>
      </c>
    </row>
    <row r="1096" spans="29:30" x14ac:dyDescent="0.25">
      <c r="AC1096" s="92">
        <v>47297</v>
      </c>
      <c r="AD1096" s="92">
        <v>47297</v>
      </c>
    </row>
    <row r="1097" spans="29:30" x14ac:dyDescent="0.25">
      <c r="AC1097" s="92">
        <v>47298</v>
      </c>
      <c r="AD1097" s="92">
        <v>47298</v>
      </c>
    </row>
    <row r="1098" spans="29:30" x14ac:dyDescent="0.25">
      <c r="AC1098" s="92">
        <v>47299</v>
      </c>
      <c r="AD1098" s="92">
        <v>47299</v>
      </c>
    </row>
    <row r="1099" spans="29:30" x14ac:dyDescent="0.25">
      <c r="AC1099" s="92">
        <v>47300</v>
      </c>
      <c r="AD1099" s="92">
        <v>47300</v>
      </c>
    </row>
    <row r="1100" spans="29:30" x14ac:dyDescent="0.25">
      <c r="AC1100" s="92">
        <v>47301</v>
      </c>
      <c r="AD1100" s="92">
        <v>47301</v>
      </c>
    </row>
    <row r="1101" spans="29:30" x14ac:dyDescent="0.25">
      <c r="AC1101" s="92">
        <v>47302</v>
      </c>
      <c r="AD1101" s="92">
        <v>47302</v>
      </c>
    </row>
    <row r="1102" spans="29:30" x14ac:dyDescent="0.25">
      <c r="AC1102" s="92">
        <v>47303</v>
      </c>
      <c r="AD1102" s="92">
        <v>47303</v>
      </c>
    </row>
    <row r="1103" spans="29:30" x14ac:dyDescent="0.25">
      <c r="AC1103" s="92">
        <v>47304</v>
      </c>
      <c r="AD1103" s="92">
        <v>47304</v>
      </c>
    </row>
    <row r="1104" spans="29:30" x14ac:dyDescent="0.25">
      <c r="AC1104" s="92">
        <v>47305</v>
      </c>
      <c r="AD1104" s="92">
        <v>47305</v>
      </c>
    </row>
    <row r="1105" spans="29:30" x14ac:dyDescent="0.25">
      <c r="AC1105" s="92">
        <v>47306</v>
      </c>
      <c r="AD1105" s="92">
        <v>47306</v>
      </c>
    </row>
    <row r="1106" spans="29:30" x14ac:dyDescent="0.25">
      <c r="AC1106" s="92">
        <v>47307</v>
      </c>
      <c r="AD1106" s="92">
        <v>47307</v>
      </c>
    </row>
    <row r="1107" spans="29:30" x14ac:dyDescent="0.25">
      <c r="AC1107" s="92">
        <v>47308</v>
      </c>
      <c r="AD1107" s="92">
        <v>47308</v>
      </c>
    </row>
    <row r="1108" spans="29:30" x14ac:dyDescent="0.25">
      <c r="AC1108" s="92">
        <v>47309</v>
      </c>
      <c r="AD1108" s="92">
        <v>47309</v>
      </c>
    </row>
    <row r="1109" spans="29:30" x14ac:dyDescent="0.25">
      <c r="AC1109" s="92">
        <v>47310</v>
      </c>
      <c r="AD1109" s="92">
        <v>47310</v>
      </c>
    </row>
    <row r="1110" spans="29:30" x14ac:dyDescent="0.25">
      <c r="AC1110" s="92">
        <v>47311</v>
      </c>
      <c r="AD1110" s="92">
        <v>47311</v>
      </c>
    </row>
    <row r="1111" spans="29:30" x14ac:dyDescent="0.25">
      <c r="AC1111" s="92">
        <v>47312</v>
      </c>
      <c r="AD1111" s="92">
        <v>47312</v>
      </c>
    </row>
    <row r="1112" spans="29:30" x14ac:dyDescent="0.25">
      <c r="AC1112" s="92">
        <v>47313</v>
      </c>
      <c r="AD1112" s="92">
        <v>47313</v>
      </c>
    </row>
    <row r="1113" spans="29:30" x14ac:dyDescent="0.25">
      <c r="AC1113" s="92">
        <v>47314</v>
      </c>
      <c r="AD1113" s="92">
        <v>47314</v>
      </c>
    </row>
    <row r="1114" spans="29:30" x14ac:dyDescent="0.25">
      <c r="AC1114" s="92">
        <v>47315</v>
      </c>
      <c r="AD1114" s="92">
        <v>47315</v>
      </c>
    </row>
    <row r="1115" spans="29:30" x14ac:dyDescent="0.25">
      <c r="AC1115" s="92">
        <v>47316</v>
      </c>
      <c r="AD1115" s="92">
        <v>47316</v>
      </c>
    </row>
    <row r="1116" spans="29:30" x14ac:dyDescent="0.25">
      <c r="AC1116" s="92">
        <v>47317</v>
      </c>
      <c r="AD1116" s="92">
        <v>47317</v>
      </c>
    </row>
    <row r="1117" spans="29:30" x14ac:dyDescent="0.25">
      <c r="AC1117" s="92">
        <v>47318</v>
      </c>
      <c r="AD1117" s="92">
        <v>47318</v>
      </c>
    </row>
    <row r="1118" spans="29:30" x14ac:dyDescent="0.25">
      <c r="AC1118" s="92">
        <v>47319</v>
      </c>
      <c r="AD1118" s="92">
        <v>47319</v>
      </c>
    </row>
    <row r="1119" spans="29:30" x14ac:dyDescent="0.25">
      <c r="AC1119" s="92">
        <v>47320</v>
      </c>
      <c r="AD1119" s="92">
        <v>47320</v>
      </c>
    </row>
    <row r="1120" spans="29:30" x14ac:dyDescent="0.25">
      <c r="AC1120" s="92">
        <v>47321</v>
      </c>
      <c r="AD1120" s="92">
        <v>47321</v>
      </c>
    </row>
    <row r="1121" spans="29:30" x14ac:dyDescent="0.25">
      <c r="AC1121" s="92">
        <v>47322</v>
      </c>
      <c r="AD1121" s="92">
        <v>47322</v>
      </c>
    </row>
    <row r="1122" spans="29:30" x14ac:dyDescent="0.25">
      <c r="AC1122" s="92">
        <v>47323</v>
      </c>
      <c r="AD1122" s="92">
        <v>47323</v>
      </c>
    </row>
    <row r="1123" spans="29:30" x14ac:dyDescent="0.25">
      <c r="AC1123" s="92">
        <v>47324</v>
      </c>
      <c r="AD1123" s="92">
        <v>47324</v>
      </c>
    </row>
    <row r="1124" spans="29:30" x14ac:dyDescent="0.25">
      <c r="AC1124" s="92">
        <v>47325</v>
      </c>
      <c r="AD1124" s="92">
        <v>47325</v>
      </c>
    </row>
    <row r="1125" spans="29:30" x14ac:dyDescent="0.25">
      <c r="AC1125" s="92">
        <v>47326</v>
      </c>
      <c r="AD1125" s="92">
        <v>47326</v>
      </c>
    </row>
    <row r="1126" spans="29:30" x14ac:dyDescent="0.25">
      <c r="AC1126" s="92">
        <v>47327</v>
      </c>
      <c r="AD1126" s="92">
        <v>47327</v>
      </c>
    </row>
    <row r="1127" spans="29:30" x14ac:dyDescent="0.25">
      <c r="AC1127" s="92">
        <v>47328</v>
      </c>
      <c r="AD1127" s="92">
        <v>47328</v>
      </c>
    </row>
    <row r="1128" spans="29:30" x14ac:dyDescent="0.25">
      <c r="AC1128" s="92">
        <v>47329</v>
      </c>
      <c r="AD1128" s="92">
        <v>47329</v>
      </c>
    </row>
    <row r="1129" spans="29:30" x14ac:dyDescent="0.25">
      <c r="AC1129" s="92">
        <v>47330</v>
      </c>
      <c r="AD1129" s="92">
        <v>47330</v>
      </c>
    </row>
    <row r="1130" spans="29:30" x14ac:dyDescent="0.25">
      <c r="AC1130" s="92">
        <v>47331</v>
      </c>
      <c r="AD1130" s="92">
        <v>47331</v>
      </c>
    </row>
    <row r="1131" spans="29:30" x14ac:dyDescent="0.25">
      <c r="AC1131" s="92">
        <v>47332</v>
      </c>
      <c r="AD1131" s="92">
        <v>47332</v>
      </c>
    </row>
    <row r="1132" spans="29:30" x14ac:dyDescent="0.25">
      <c r="AC1132" s="92">
        <v>47333</v>
      </c>
      <c r="AD1132" s="92">
        <v>47333</v>
      </c>
    </row>
    <row r="1133" spans="29:30" x14ac:dyDescent="0.25">
      <c r="AC1133" s="92">
        <v>47334</v>
      </c>
      <c r="AD1133" s="92">
        <v>47334</v>
      </c>
    </row>
    <row r="1134" spans="29:30" x14ac:dyDescent="0.25">
      <c r="AC1134" s="92">
        <v>47335</v>
      </c>
      <c r="AD1134" s="92">
        <v>47335</v>
      </c>
    </row>
    <row r="1135" spans="29:30" x14ac:dyDescent="0.25">
      <c r="AC1135" s="92">
        <v>47336</v>
      </c>
      <c r="AD1135" s="92">
        <v>47336</v>
      </c>
    </row>
    <row r="1136" spans="29:30" x14ac:dyDescent="0.25">
      <c r="AC1136" s="92">
        <v>47337</v>
      </c>
      <c r="AD1136" s="92">
        <v>47337</v>
      </c>
    </row>
    <row r="1137" spans="29:30" x14ac:dyDescent="0.25">
      <c r="AC1137" s="92">
        <v>47338</v>
      </c>
      <c r="AD1137" s="92">
        <v>47338</v>
      </c>
    </row>
    <row r="1138" spans="29:30" x14ac:dyDescent="0.25">
      <c r="AC1138" s="92">
        <v>47339</v>
      </c>
      <c r="AD1138" s="92">
        <v>47339</v>
      </c>
    </row>
    <row r="1139" spans="29:30" x14ac:dyDescent="0.25">
      <c r="AC1139" s="92">
        <v>47340</v>
      </c>
      <c r="AD1139" s="92">
        <v>47340</v>
      </c>
    </row>
    <row r="1140" spans="29:30" x14ac:dyDescent="0.25">
      <c r="AC1140" s="92">
        <v>47341</v>
      </c>
      <c r="AD1140" s="92">
        <v>47341</v>
      </c>
    </row>
    <row r="1141" spans="29:30" x14ac:dyDescent="0.25">
      <c r="AC1141" s="92">
        <v>47342</v>
      </c>
      <c r="AD1141" s="92">
        <v>47342</v>
      </c>
    </row>
    <row r="1142" spans="29:30" x14ac:dyDescent="0.25">
      <c r="AC1142" s="92">
        <v>47343</v>
      </c>
      <c r="AD1142" s="92">
        <v>47343</v>
      </c>
    </row>
    <row r="1143" spans="29:30" x14ac:dyDescent="0.25">
      <c r="AC1143" s="92">
        <v>47344</v>
      </c>
      <c r="AD1143" s="92">
        <v>47344</v>
      </c>
    </row>
    <row r="1144" spans="29:30" x14ac:dyDescent="0.25">
      <c r="AC1144" s="92">
        <v>47345</v>
      </c>
      <c r="AD1144" s="92">
        <v>47345</v>
      </c>
    </row>
    <row r="1145" spans="29:30" x14ac:dyDescent="0.25">
      <c r="AC1145" s="92">
        <v>47346</v>
      </c>
      <c r="AD1145" s="92">
        <v>47346</v>
      </c>
    </row>
    <row r="1146" spans="29:30" x14ac:dyDescent="0.25">
      <c r="AC1146" s="92">
        <v>47347</v>
      </c>
      <c r="AD1146" s="92">
        <v>47347</v>
      </c>
    </row>
    <row r="1147" spans="29:30" x14ac:dyDescent="0.25">
      <c r="AC1147" s="92">
        <v>47348</v>
      </c>
      <c r="AD1147" s="92">
        <v>47348</v>
      </c>
    </row>
    <row r="1148" spans="29:30" x14ac:dyDescent="0.25">
      <c r="AC1148" s="92">
        <v>47349</v>
      </c>
      <c r="AD1148" s="92">
        <v>47349</v>
      </c>
    </row>
    <row r="1149" spans="29:30" x14ac:dyDescent="0.25">
      <c r="AC1149" s="92">
        <v>47350</v>
      </c>
      <c r="AD1149" s="92">
        <v>47350</v>
      </c>
    </row>
    <row r="1150" spans="29:30" x14ac:dyDescent="0.25">
      <c r="AC1150" s="92">
        <v>47351</v>
      </c>
      <c r="AD1150" s="92">
        <v>47351</v>
      </c>
    </row>
    <row r="1151" spans="29:30" x14ac:dyDescent="0.25">
      <c r="AC1151" s="92">
        <v>47352</v>
      </c>
      <c r="AD1151" s="92">
        <v>47352</v>
      </c>
    </row>
    <row r="1152" spans="29:30" x14ac:dyDescent="0.25">
      <c r="AC1152" s="92">
        <v>47353</v>
      </c>
      <c r="AD1152" s="92">
        <v>47353</v>
      </c>
    </row>
    <row r="1153" spans="29:30" x14ac:dyDescent="0.25">
      <c r="AC1153" s="92">
        <v>47354</v>
      </c>
      <c r="AD1153" s="92">
        <v>47354</v>
      </c>
    </row>
    <row r="1154" spans="29:30" x14ac:dyDescent="0.25">
      <c r="AC1154" s="92">
        <v>47355</v>
      </c>
      <c r="AD1154" s="92">
        <v>47355</v>
      </c>
    </row>
    <row r="1155" spans="29:30" x14ac:dyDescent="0.25">
      <c r="AC1155" s="92">
        <v>47356</v>
      </c>
      <c r="AD1155" s="92">
        <v>47356</v>
      </c>
    </row>
    <row r="1156" spans="29:30" x14ac:dyDescent="0.25">
      <c r="AC1156" s="92">
        <v>47357</v>
      </c>
      <c r="AD1156" s="92">
        <v>47357</v>
      </c>
    </row>
    <row r="1157" spans="29:30" x14ac:dyDescent="0.25">
      <c r="AC1157" s="92">
        <v>47358</v>
      </c>
      <c r="AD1157" s="92">
        <v>47358</v>
      </c>
    </row>
    <row r="1158" spans="29:30" x14ac:dyDescent="0.25">
      <c r="AC1158" s="92">
        <v>47359</v>
      </c>
      <c r="AD1158" s="92">
        <v>47359</v>
      </c>
    </row>
    <row r="1159" spans="29:30" x14ac:dyDescent="0.25">
      <c r="AC1159" s="92">
        <v>47360</v>
      </c>
      <c r="AD1159" s="92">
        <v>47360</v>
      </c>
    </row>
    <row r="1160" spans="29:30" x14ac:dyDescent="0.25">
      <c r="AC1160" s="92">
        <v>47361</v>
      </c>
      <c r="AD1160" s="92">
        <v>47361</v>
      </c>
    </row>
    <row r="1161" spans="29:30" x14ac:dyDescent="0.25">
      <c r="AC1161" s="92">
        <v>47362</v>
      </c>
      <c r="AD1161" s="92">
        <v>47362</v>
      </c>
    </row>
    <row r="1162" spans="29:30" x14ac:dyDescent="0.25">
      <c r="AC1162" s="92">
        <v>47363</v>
      </c>
      <c r="AD1162" s="92">
        <v>47363</v>
      </c>
    </row>
    <row r="1163" spans="29:30" x14ac:dyDescent="0.25">
      <c r="AC1163" s="92">
        <v>47364</v>
      </c>
      <c r="AD1163" s="92">
        <v>47364</v>
      </c>
    </row>
    <row r="1164" spans="29:30" x14ac:dyDescent="0.25">
      <c r="AC1164" s="92">
        <v>47365</v>
      </c>
      <c r="AD1164" s="92">
        <v>47365</v>
      </c>
    </row>
    <row r="1165" spans="29:30" x14ac:dyDescent="0.25">
      <c r="AC1165" s="92">
        <v>47366</v>
      </c>
      <c r="AD1165" s="92">
        <v>47366</v>
      </c>
    </row>
    <row r="1166" spans="29:30" x14ac:dyDescent="0.25">
      <c r="AC1166" s="92">
        <v>47367</v>
      </c>
      <c r="AD1166" s="92">
        <v>47367</v>
      </c>
    </row>
    <row r="1167" spans="29:30" x14ac:dyDescent="0.25">
      <c r="AC1167" s="92">
        <v>47368</v>
      </c>
      <c r="AD1167" s="92">
        <v>47368</v>
      </c>
    </row>
    <row r="1168" spans="29:30" x14ac:dyDescent="0.25">
      <c r="AC1168" s="92">
        <v>47369</v>
      </c>
      <c r="AD1168" s="92">
        <v>47369</v>
      </c>
    </row>
    <row r="1169" spans="29:30" x14ac:dyDescent="0.25">
      <c r="AC1169" s="92">
        <v>47370</v>
      </c>
      <c r="AD1169" s="92">
        <v>47370</v>
      </c>
    </row>
    <row r="1170" spans="29:30" x14ac:dyDescent="0.25">
      <c r="AC1170" s="92">
        <v>47371</v>
      </c>
      <c r="AD1170" s="92">
        <v>47371</v>
      </c>
    </row>
    <row r="1171" spans="29:30" x14ac:dyDescent="0.25">
      <c r="AC1171" s="92">
        <v>47372</v>
      </c>
      <c r="AD1171" s="92">
        <v>47372</v>
      </c>
    </row>
    <row r="1172" spans="29:30" x14ac:dyDescent="0.25">
      <c r="AC1172" s="92">
        <v>47373</v>
      </c>
      <c r="AD1172" s="92">
        <v>47373</v>
      </c>
    </row>
    <row r="1173" spans="29:30" x14ac:dyDescent="0.25">
      <c r="AC1173" s="92">
        <v>47374</v>
      </c>
      <c r="AD1173" s="92">
        <v>47374</v>
      </c>
    </row>
    <row r="1174" spans="29:30" x14ac:dyDescent="0.25">
      <c r="AC1174" s="92">
        <v>47375</v>
      </c>
      <c r="AD1174" s="92">
        <v>47375</v>
      </c>
    </row>
    <row r="1175" spans="29:30" x14ac:dyDescent="0.25">
      <c r="AC1175" s="92">
        <v>47376</v>
      </c>
      <c r="AD1175" s="92">
        <v>47376</v>
      </c>
    </row>
    <row r="1176" spans="29:30" x14ac:dyDescent="0.25">
      <c r="AC1176" s="92">
        <v>47377</v>
      </c>
      <c r="AD1176" s="92">
        <v>47377</v>
      </c>
    </row>
    <row r="1177" spans="29:30" x14ac:dyDescent="0.25">
      <c r="AC1177" s="92">
        <v>47378</v>
      </c>
      <c r="AD1177" s="92">
        <v>47378</v>
      </c>
    </row>
    <row r="1178" spans="29:30" x14ac:dyDescent="0.25">
      <c r="AC1178" s="92">
        <v>47379</v>
      </c>
      <c r="AD1178" s="92">
        <v>47379</v>
      </c>
    </row>
    <row r="1179" spans="29:30" x14ac:dyDescent="0.25">
      <c r="AC1179" s="92">
        <v>47380</v>
      </c>
      <c r="AD1179" s="92">
        <v>47380</v>
      </c>
    </row>
    <row r="1180" spans="29:30" x14ac:dyDescent="0.25">
      <c r="AC1180" s="92">
        <v>47381</v>
      </c>
      <c r="AD1180" s="92">
        <v>47381</v>
      </c>
    </row>
    <row r="1181" spans="29:30" x14ac:dyDescent="0.25">
      <c r="AC1181" s="92">
        <v>47382</v>
      </c>
      <c r="AD1181" s="92">
        <v>47382</v>
      </c>
    </row>
    <row r="1182" spans="29:30" x14ac:dyDescent="0.25">
      <c r="AC1182" s="92">
        <v>47383</v>
      </c>
      <c r="AD1182" s="92">
        <v>47383</v>
      </c>
    </row>
    <row r="1183" spans="29:30" x14ac:dyDescent="0.25">
      <c r="AC1183" s="92">
        <v>47384</v>
      </c>
      <c r="AD1183" s="92">
        <v>47384</v>
      </c>
    </row>
    <row r="1184" spans="29:30" x14ac:dyDescent="0.25">
      <c r="AC1184" s="92">
        <v>47385</v>
      </c>
      <c r="AD1184" s="92">
        <v>47385</v>
      </c>
    </row>
    <row r="1185" spans="29:30" x14ac:dyDescent="0.25">
      <c r="AC1185" s="92">
        <v>47386</v>
      </c>
      <c r="AD1185" s="92">
        <v>47386</v>
      </c>
    </row>
    <row r="1186" spans="29:30" x14ac:dyDescent="0.25">
      <c r="AC1186" s="92">
        <v>47387</v>
      </c>
      <c r="AD1186" s="92">
        <v>47387</v>
      </c>
    </row>
    <row r="1187" spans="29:30" x14ac:dyDescent="0.25">
      <c r="AC1187" s="92">
        <v>47388</v>
      </c>
      <c r="AD1187" s="92">
        <v>47388</v>
      </c>
    </row>
    <row r="1188" spans="29:30" x14ac:dyDescent="0.25">
      <c r="AC1188" s="92">
        <v>47389</v>
      </c>
      <c r="AD1188" s="92">
        <v>47389</v>
      </c>
    </row>
    <row r="1189" spans="29:30" x14ac:dyDescent="0.25">
      <c r="AC1189" s="92">
        <v>47390</v>
      </c>
      <c r="AD1189" s="92">
        <v>47390</v>
      </c>
    </row>
    <row r="1190" spans="29:30" x14ac:dyDescent="0.25">
      <c r="AC1190" s="92">
        <v>47391</v>
      </c>
      <c r="AD1190" s="92">
        <v>47391</v>
      </c>
    </row>
    <row r="1191" spans="29:30" x14ac:dyDescent="0.25">
      <c r="AC1191" s="92">
        <v>47392</v>
      </c>
      <c r="AD1191" s="92">
        <v>47392</v>
      </c>
    </row>
    <row r="1192" spans="29:30" x14ac:dyDescent="0.25">
      <c r="AC1192" s="92">
        <v>47393</v>
      </c>
      <c r="AD1192" s="92">
        <v>47393</v>
      </c>
    </row>
    <row r="1193" spans="29:30" x14ac:dyDescent="0.25">
      <c r="AC1193" s="92">
        <v>47394</v>
      </c>
      <c r="AD1193" s="92">
        <v>47394</v>
      </c>
    </row>
    <row r="1194" spans="29:30" x14ac:dyDescent="0.25">
      <c r="AC1194" s="92">
        <v>47395</v>
      </c>
      <c r="AD1194" s="92">
        <v>47395</v>
      </c>
    </row>
    <row r="1195" spans="29:30" x14ac:dyDescent="0.25">
      <c r="AC1195" s="92">
        <v>47396</v>
      </c>
      <c r="AD1195" s="92">
        <v>47396</v>
      </c>
    </row>
    <row r="1196" spans="29:30" x14ac:dyDescent="0.25">
      <c r="AC1196" s="92">
        <v>47397</v>
      </c>
      <c r="AD1196" s="92">
        <v>47397</v>
      </c>
    </row>
    <row r="1197" spans="29:30" x14ac:dyDescent="0.25">
      <c r="AC1197" s="92">
        <v>47398</v>
      </c>
      <c r="AD1197" s="92">
        <v>47398</v>
      </c>
    </row>
    <row r="1198" spans="29:30" x14ac:dyDescent="0.25">
      <c r="AC1198" s="92">
        <v>47399</v>
      </c>
      <c r="AD1198" s="92">
        <v>47399</v>
      </c>
    </row>
    <row r="1199" spans="29:30" x14ac:dyDescent="0.25">
      <c r="AC1199" s="92">
        <v>47400</v>
      </c>
      <c r="AD1199" s="92">
        <v>47400</v>
      </c>
    </row>
    <row r="1200" spans="29:30" x14ac:dyDescent="0.25">
      <c r="AC1200" s="92">
        <v>47401</v>
      </c>
      <c r="AD1200" s="92">
        <v>47401</v>
      </c>
    </row>
    <row r="1201" spans="29:30" x14ac:dyDescent="0.25">
      <c r="AC1201" s="92">
        <v>47402</v>
      </c>
      <c r="AD1201" s="92">
        <v>47402</v>
      </c>
    </row>
    <row r="1202" spans="29:30" x14ac:dyDescent="0.25">
      <c r="AC1202" s="92">
        <v>47403</v>
      </c>
      <c r="AD1202" s="92">
        <v>47403</v>
      </c>
    </row>
    <row r="1203" spans="29:30" x14ac:dyDescent="0.25">
      <c r="AC1203" s="92">
        <v>47404</v>
      </c>
      <c r="AD1203" s="92">
        <v>47404</v>
      </c>
    </row>
    <row r="1204" spans="29:30" x14ac:dyDescent="0.25">
      <c r="AC1204" s="92">
        <v>47405</v>
      </c>
      <c r="AD1204" s="92">
        <v>47405</v>
      </c>
    </row>
    <row r="1205" spans="29:30" x14ac:dyDescent="0.25">
      <c r="AC1205" s="92">
        <v>47406</v>
      </c>
      <c r="AD1205" s="92">
        <v>47406</v>
      </c>
    </row>
    <row r="1206" spans="29:30" x14ac:dyDescent="0.25">
      <c r="AC1206" s="92">
        <v>47407</v>
      </c>
      <c r="AD1206" s="92">
        <v>47407</v>
      </c>
    </row>
    <row r="1207" spans="29:30" x14ac:dyDescent="0.25">
      <c r="AC1207" s="92">
        <v>47408</v>
      </c>
      <c r="AD1207" s="92">
        <v>47408</v>
      </c>
    </row>
    <row r="1208" spans="29:30" x14ac:dyDescent="0.25">
      <c r="AC1208" s="92">
        <v>47409</v>
      </c>
      <c r="AD1208" s="92">
        <v>47409</v>
      </c>
    </row>
    <row r="1209" spans="29:30" x14ac:dyDescent="0.25">
      <c r="AC1209" s="92">
        <v>47410</v>
      </c>
      <c r="AD1209" s="92">
        <v>47410</v>
      </c>
    </row>
    <row r="1210" spans="29:30" x14ac:dyDescent="0.25">
      <c r="AC1210" s="92">
        <v>47411</v>
      </c>
      <c r="AD1210" s="92">
        <v>47411</v>
      </c>
    </row>
    <row r="1211" spans="29:30" x14ac:dyDescent="0.25">
      <c r="AC1211" s="92">
        <v>47412</v>
      </c>
      <c r="AD1211" s="92">
        <v>47412</v>
      </c>
    </row>
    <row r="1212" spans="29:30" x14ac:dyDescent="0.25">
      <c r="AC1212" s="92">
        <v>47413</v>
      </c>
      <c r="AD1212" s="92">
        <v>47413</v>
      </c>
    </row>
    <row r="1213" spans="29:30" x14ac:dyDescent="0.25">
      <c r="AC1213" s="92">
        <v>47414</v>
      </c>
      <c r="AD1213" s="92">
        <v>47414</v>
      </c>
    </row>
    <row r="1214" spans="29:30" x14ac:dyDescent="0.25">
      <c r="AC1214" s="92">
        <v>47415</v>
      </c>
      <c r="AD1214" s="92">
        <v>47415</v>
      </c>
    </row>
    <row r="1215" spans="29:30" x14ac:dyDescent="0.25">
      <c r="AC1215" s="92">
        <v>47416</v>
      </c>
      <c r="AD1215" s="92">
        <v>47416</v>
      </c>
    </row>
    <row r="1216" spans="29:30" x14ac:dyDescent="0.25">
      <c r="AC1216" s="92">
        <v>47417</v>
      </c>
      <c r="AD1216" s="92">
        <v>47417</v>
      </c>
    </row>
    <row r="1217" spans="29:30" x14ac:dyDescent="0.25">
      <c r="AC1217" s="92">
        <v>47418</v>
      </c>
      <c r="AD1217" s="92">
        <v>47418</v>
      </c>
    </row>
    <row r="1218" spans="29:30" x14ac:dyDescent="0.25">
      <c r="AC1218" s="92">
        <v>47419</v>
      </c>
      <c r="AD1218" s="92">
        <v>47419</v>
      </c>
    </row>
    <row r="1219" spans="29:30" x14ac:dyDescent="0.25">
      <c r="AC1219" s="92">
        <v>47420</v>
      </c>
      <c r="AD1219" s="92">
        <v>47420</v>
      </c>
    </row>
    <row r="1220" spans="29:30" x14ac:dyDescent="0.25">
      <c r="AC1220" s="92">
        <v>47421</v>
      </c>
      <c r="AD1220" s="92">
        <v>47421</v>
      </c>
    </row>
    <row r="1221" spans="29:30" x14ac:dyDescent="0.25">
      <c r="AC1221" s="92">
        <v>47422</v>
      </c>
      <c r="AD1221" s="92">
        <v>47422</v>
      </c>
    </row>
    <row r="1222" spans="29:30" x14ac:dyDescent="0.25">
      <c r="AC1222" s="92">
        <v>47423</v>
      </c>
      <c r="AD1222" s="92">
        <v>47423</v>
      </c>
    </row>
    <row r="1223" spans="29:30" x14ac:dyDescent="0.25">
      <c r="AC1223" s="92">
        <v>47424</v>
      </c>
      <c r="AD1223" s="92">
        <v>47424</v>
      </c>
    </row>
    <row r="1224" spans="29:30" x14ac:dyDescent="0.25">
      <c r="AC1224" s="92">
        <v>47425</v>
      </c>
      <c r="AD1224" s="92">
        <v>47425</v>
      </c>
    </row>
    <row r="1225" spans="29:30" x14ac:dyDescent="0.25">
      <c r="AC1225" s="92">
        <v>47426</v>
      </c>
      <c r="AD1225" s="92">
        <v>47426</v>
      </c>
    </row>
    <row r="1226" spans="29:30" x14ac:dyDescent="0.25">
      <c r="AC1226" s="92">
        <v>47427</v>
      </c>
      <c r="AD1226" s="92">
        <v>47427</v>
      </c>
    </row>
    <row r="1227" spans="29:30" x14ac:dyDescent="0.25">
      <c r="AC1227" s="92">
        <v>47428</v>
      </c>
      <c r="AD1227" s="92">
        <v>47428</v>
      </c>
    </row>
    <row r="1228" spans="29:30" x14ac:dyDescent="0.25">
      <c r="AC1228" s="92">
        <v>47429</v>
      </c>
      <c r="AD1228" s="92">
        <v>47429</v>
      </c>
    </row>
    <row r="1229" spans="29:30" x14ac:dyDescent="0.25">
      <c r="AC1229" s="92">
        <v>47430</v>
      </c>
      <c r="AD1229" s="92">
        <v>47430</v>
      </c>
    </row>
    <row r="1230" spans="29:30" x14ac:dyDescent="0.25">
      <c r="AC1230" s="92">
        <v>47431</v>
      </c>
      <c r="AD1230" s="92">
        <v>47431</v>
      </c>
    </row>
    <row r="1231" spans="29:30" x14ac:dyDescent="0.25">
      <c r="AC1231" s="92">
        <v>47432</v>
      </c>
      <c r="AD1231" s="92">
        <v>47432</v>
      </c>
    </row>
    <row r="1232" spans="29:30" x14ac:dyDescent="0.25">
      <c r="AC1232" s="92">
        <v>47433</v>
      </c>
      <c r="AD1232" s="92">
        <v>47433</v>
      </c>
    </row>
    <row r="1233" spans="29:30" x14ac:dyDescent="0.25">
      <c r="AC1233" s="92">
        <v>47434</v>
      </c>
      <c r="AD1233" s="92">
        <v>47434</v>
      </c>
    </row>
    <row r="1234" spans="29:30" x14ac:dyDescent="0.25">
      <c r="AC1234" s="92">
        <v>47435</v>
      </c>
      <c r="AD1234" s="92">
        <v>47435</v>
      </c>
    </row>
    <row r="1235" spans="29:30" x14ac:dyDescent="0.25">
      <c r="AC1235" s="92">
        <v>47436</v>
      </c>
      <c r="AD1235" s="92">
        <v>47436</v>
      </c>
    </row>
    <row r="1236" spans="29:30" x14ac:dyDescent="0.25">
      <c r="AC1236" s="92">
        <v>47437</v>
      </c>
      <c r="AD1236" s="92">
        <v>47437</v>
      </c>
    </row>
    <row r="1237" spans="29:30" x14ac:dyDescent="0.25">
      <c r="AC1237" s="92">
        <v>47438</v>
      </c>
      <c r="AD1237" s="92">
        <v>47438</v>
      </c>
    </row>
    <row r="1238" spans="29:30" x14ac:dyDescent="0.25">
      <c r="AC1238" s="92">
        <v>47439</v>
      </c>
      <c r="AD1238" s="92">
        <v>47439</v>
      </c>
    </row>
    <row r="1239" spans="29:30" x14ac:dyDescent="0.25">
      <c r="AC1239" s="92">
        <v>47440</v>
      </c>
      <c r="AD1239" s="92">
        <v>47440</v>
      </c>
    </row>
    <row r="1240" spans="29:30" x14ac:dyDescent="0.25">
      <c r="AC1240" s="92">
        <v>47441</v>
      </c>
      <c r="AD1240" s="92">
        <v>47441</v>
      </c>
    </row>
    <row r="1241" spans="29:30" x14ac:dyDescent="0.25">
      <c r="AC1241" s="92">
        <v>47442</v>
      </c>
      <c r="AD1241" s="92">
        <v>47442</v>
      </c>
    </row>
    <row r="1242" spans="29:30" x14ac:dyDescent="0.25">
      <c r="AC1242" s="92">
        <v>47443</v>
      </c>
      <c r="AD1242" s="92">
        <v>47443</v>
      </c>
    </row>
    <row r="1243" spans="29:30" x14ac:dyDescent="0.25">
      <c r="AC1243" s="92">
        <v>47444</v>
      </c>
      <c r="AD1243" s="92">
        <v>47444</v>
      </c>
    </row>
    <row r="1244" spans="29:30" x14ac:dyDescent="0.25">
      <c r="AC1244" s="92">
        <v>47445</v>
      </c>
      <c r="AD1244" s="92">
        <v>47445</v>
      </c>
    </row>
    <row r="1245" spans="29:30" x14ac:dyDescent="0.25">
      <c r="AC1245" s="92">
        <v>47446</v>
      </c>
      <c r="AD1245" s="92">
        <v>47446</v>
      </c>
    </row>
    <row r="1246" spans="29:30" x14ac:dyDescent="0.25">
      <c r="AC1246" s="92">
        <v>47447</v>
      </c>
      <c r="AD1246" s="92">
        <v>47447</v>
      </c>
    </row>
    <row r="1247" spans="29:30" x14ac:dyDescent="0.25">
      <c r="AC1247" s="92">
        <v>47448</v>
      </c>
      <c r="AD1247" s="92">
        <v>47448</v>
      </c>
    </row>
    <row r="1248" spans="29:30" x14ac:dyDescent="0.25">
      <c r="AC1248" s="92">
        <v>47449</v>
      </c>
      <c r="AD1248" s="92">
        <v>47449</v>
      </c>
    </row>
    <row r="1249" spans="29:30" x14ac:dyDescent="0.25">
      <c r="AC1249" s="92">
        <v>47450</v>
      </c>
      <c r="AD1249" s="92">
        <v>47450</v>
      </c>
    </row>
    <row r="1250" spans="29:30" x14ac:dyDescent="0.25">
      <c r="AC1250" s="92">
        <v>47451</v>
      </c>
      <c r="AD1250" s="92">
        <v>47451</v>
      </c>
    </row>
    <row r="1251" spans="29:30" x14ac:dyDescent="0.25">
      <c r="AC1251" s="92">
        <v>47452</v>
      </c>
      <c r="AD1251" s="92">
        <v>47452</v>
      </c>
    </row>
    <row r="1252" spans="29:30" x14ac:dyDescent="0.25">
      <c r="AC1252" s="92">
        <v>47453</v>
      </c>
      <c r="AD1252" s="92">
        <v>47453</v>
      </c>
    </row>
    <row r="1253" spans="29:30" x14ac:dyDescent="0.25">
      <c r="AC1253" s="92">
        <v>47454</v>
      </c>
      <c r="AD1253" s="92">
        <v>47454</v>
      </c>
    </row>
    <row r="1254" spans="29:30" x14ac:dyDescent="0.25">
      <c r="AC1254" s="92">
        <v>47455</v>
      </c>
      <c r="AD1254" s="92">
        <v>47455</v>
      </c>
    </row>
    <row r="1255" spans="29:30" x14ac:dyDescent="0.25">
      <c r="AC1255" s="92">
        <v>47456</v>
      </c>
      <c r="AD1255" s="92">
        <v>47456</v>
      </c>
    </row>
    <row r="1256" spans="29:30" x14ac:dyDescent="0.25">
      <c r="AC1256" s="92">
        <v>47457</v>
      </c>
      <c r="AD1256" s="92">
        <v>47457</v>
      </c>
    </row>
    <row r="1257" spans="29:30" x14ac:dyDescent="0.25">
      <c r="AC1257" s="92">
        <v>47458</v>
      </c>
      <c r="AD1257" s="92">
        <v>47458</v>
      </c>
    </row>
    <row r="1258" spans="29:30" x14ac:dyDescent="0.25">
      <c r="AC1258" s="92">
        <v>47459</v>
      </c>
      <c r="AD1258" s="92">
        <v>47459</v>
      </c>
    </row>
    <row r="1259" spans="29:30" x14ac:dyDescent="0.25">
      <c r="AC1259" s="92">
        <v>47460</v>
      </c>
      <c r="AD1259" s="92">
        <v>47460</v>
      </c>
    </row>
    <row r="1260" spans="29:30" x14ac:dyDescent="0.25">
      <c r="AC1260" s="92">
        <v>47461</v>
      </c>
      <c r="AD1260" s="92">
        <v>47461</v>
      </c>
    </row>
    <row r="1261" spans="29:30" x14ac:dyDescent="0.25">
      <c r="AC1261" s="92">
        <v>47462</v>
      </c>
      <c r="AD1261" s="92">
        <v>47462</v>
      </c>
    </row>
    <row r="1262" spans="29:30" x14ac:dyDescent="0.25">
      <c r="AC1262" s="92">
        <v>47463</v>
      </c>
      <c r="AD1262" s="92">
        <v>47463</v>
      </c>
    </row>
    <row r="1263" spans="29:30" x14ac:dyDescent="0.25">
      <c r="AC1263" s="92">
        <v>47464</v>
      </c>
      <c r="AD1263" s="92">
        <v>47464</v>
      </c>
    </row>
    <row r="1264" spans="29:30" x14ac:dyDescent="0.25">
      <c r="AC1264" s="92">
        <v>47465</v>
      </c>
      <c r="AD1264" s="92">
        <v>47465</v>
      </c>
    </row>
    <row r="1265" spans="29:30" x14ac:dyDescent="0.25">
      <c r="AC1265" s="92">
        <v>47466</v>
      </c>
      <c r="AD1265" s="92">
        <v>47466</v>
      </c>
    </row>
    <row r="1266" spans="29:30" x14ac:dyDescent="0.25">
      <c r="AC1266" s="92">
        <v>47467</v>
      </c>
      <c r="AD1266" s="92">
        <v>47467</v>
      </c>
    </row>
    <row r="1267" spans="29:30" x14ac:dyDescent="0.25">
      <c r="AC1267" s="92">
        <v>47468</v>
      </c>
      <c r="AD1267" s="92">
        <v>47468</v>
      </c>
    </row>
    <row r="1268" spans="29:30" x14ac:dyDescent="0.25">
      <c r="AC1268" s="92">
        <v>47469</v>
      </c>
      <c r="AD1268" s="92">
        <v>47469</v>
      </c>
    </row>
    <row r="1269" spans="29:30" x14ac:dyDescent="0.25">
      <c r="AC1269" s="92">
        <v>47470</v>
      </c>
      <c r="AD1269" s="92">
        <v>47470</v>
      </c>
    </row>
    <row r="1270" spans="29:30" x14ac:dyDescent="0.25">
      <c r="AC1270" s="92">
        <v>47471</v>
      </c>
      <c r="AD1270" s="92">
        <v>47471</v>
      </c>
    </row>
    <row r="1271" spans="29:30" x14ac:dyDescent="0.25">
      <c r="AC1271" s="92">
        <v>47472</v>
      </c>
      <c r="AD1271" s="92">
        <v>47472</v>
      </c>
    </row>
    <row r="1272" spans="29:30" x14ac:dyDescent="0.25">
      <c r="AC1272" s="92">
        <v>47473</v>
      </c>
      <c r="AD1272" s="92">
        <v>47473</v>
      </c>
    </row>
    <row r="1273" spans="29:30" x14ac:dyDescent="0.25">
      <c r="AC1273" s="92">
        <v>47474</v>
      </c>
      <c r="AD1273" s="92">
        <v>47474</v>
      </c>
    </row>
    <row r="1274" spans="29:30" x14ac:dyDescent="0.25">
      <c r="AC1274" s="92">
        <v>47475</v>
      </c>
      <c r="AD1274" s="92">
        <v>47475</v>
      </c>
    </row>
    <row r="1275" spans="29:30" x14ac:dyDescent="0.25">
      <c r="AC1275" s="92">
        <v>47476</v>
      </c>
      <c r="AD1275" s="92">
        <v>47476</v>
      </c>
    </row>
    <row r="1276" spans="29:30" x14ac:dyDescent="0.25">
      <c r="AC1276" s="92">
        <v>47477</v>
      </c>
      <c r="AD1276" s="92">
        <v>47477</v>
      </c>
    </row>
    <row r="1277" spans="29:30" x14ac:dyDescent="0.25">
      <c r="AC1277" s="92">
        <v>47478</v>
      </c>
      <c r="AD1277" s="92">
        <v>47478</v>
      </c>
    </row>
    <row r="1278" spans="29:30" x14ac:dyDescent="0.25">
      <c r="AC1278" s="92">
        <v>47479</v>
      </c>
      <c r="AD1278" s="92">
        <v>47479</v>
      </c>
    </row>
    <row r="1279" spans="29:30" x14ac:dyDescent="0.25">
      <c r="AC1279" s="92">
        <v>47480</v>
      </c>
      <c r="AD1279" s="92">
        <v>47480</v>
      </c>
    </row>
    <row r="1280" spans="29:30" x14ac:dyDescent="0.25">
      <c r="AC1280" s="92">
        <v>47481</v>
      </c>
      <c r="AD1280" s="92">
        <v>47481</v>
      </c>
    </row>
    <row r="1281" spans="29:30" x14ac:dyDescent="0.25">
      <c r="AC1281" s="92">
        <v>47482</v>
      </c>
      <c r="AD1281" s="92">
        <v>47482</v>
      </c>
    </row>
    <row r="1282" spans="29:30" x14ac:dyDescent="0.25">
      <c r="AC1282" s="92">
        <v>47483</v>
      </c>
      <c r="AD1282" s="92">
        <v>47483</v>
      </c>
    </row>
    <row r="1283" spans="29:30" x14ac:dyDescent="0.25">
      <c r="AC1283" s="92">
        <v>47484</v>
      </c>
      <c r="AD1283" s="92">
        <v>47484</v>
      </c>
    </row>
    <row r="1284" spans="29:30" x14ac:dyDescent="0.25">
      <c r="AC1284" s="92">
        <v>47485</v>
      </c>
      <c r="AD1284" s="92">
        <v>47485</v>
      </c>
    </row>
    <row r="1285" spans="29:30" x14ac:dyDescent="0.25">
      <c r="AC1285" s="92">
        <v>47486</v>
      </c>
      <c r="AD1285" s="92">
        <v>47486</v>
      </c>
    </row>
    <row r="1286" spans="29:30" x14ac:dyDescent="0.25">
      <c r="AC1286" s="92">
        <v>47487</v>
      </c>
      <c r="AD1286" s="92">
        <v>47487</v>
      </c>
    </row>
    <row r="1287" spans="29:30" x14ac:dyDescent="0.25">
      <c r="AC1287" s="92">
        <v>47488</v>
      </c>
      <c r="AD1287" s="92">
        <v>47488</v>
      </c>
    </row>
    <row r="1288" spans="29:30" x14ac:dyDescent="0.25">
      <c r="AC1288" s="92">
        <v>47489</v>
      </c>
      <c r="AD1288" s="92">
        <v>47489</v>
      </c>
    </row>
    <row r="1289" spans="29:30" x14ac:dyDescent="0.25">
      <c r="AC1289" s="92">
        <v>47490</v>
      </c>
      <c r="AD1289" s="92">
        <v>47490</v>
      </c>
    </row>
    <row r="1290" spans="29:30" x14ac:dyDescent="0.25">
      <c r="AC1290" s="92">
        <v>47491</v>
      </c>
      <c r="AD1290" s="92">
        <v>47491</v>
      </c>
    </row>
    <row r="1291" spans="29:30" x14ac:dyDescent="0.25">
      <c r="AC1291" s="92">
        <v>47492</v>
      </c>
      <c r="AD1291" s="92">
        <v>47492</v>
      </c>
    </row>
    <row r="1292" spans="29:30" x14ac:dyDescent="0.25">
      <c r="AC1292" s="92">
        <v>47493</v>
      </c>
      <c r="AD1292" s="92">
        <v>47493</v>
      </c>
    </row>
    <row r="1293" spans="29:30" x14ac:dyDescent="0.25">
      <c r="AC1293" s="92">
        <v>47494</v>
      </c>
      <c r="AD1293" s="92">
        <v>47494</v>
      </c>
    </row>
    <row r="1294" spans="29:30" x14ac:dyDescent="0.25">
      <c r="AC1294" s="92">
        <v>47495</v>
      </c>
      <c r="AD1294" s="92">
        <v>47495</v>
      </c>
    </row>
    <row r="1295" spans="29:30" x14ac:dyDescent="0.25">
      <c r="AC1295" s="92">
        <v>47496</v>
      </c>
      <c r="AD1295" s="92">
        <v>47496</v>
      </c>
    </row>
    <row r="1296" spans="29:30" x14ac:dyDescent="0.25">
      <c r="AC1296" s="92">
        <v>47497</v>
      </c>
      <c r="AD1296" s="92">
        <v>47497</v>
      </c>
    </row>
    <row r="1297" spans="29:30" x14ac:dyDescent="0.25">
      <c r="AC1297" s="92">
        <v>47498</v>
      </c>
      <c r="AD1297" s="92">
        <v>47498</v>
      </c>
    </row>
    <row r="1298" spans="29:30" x14ac:dyDescent="0.25">
      <c r="AC1298" s="92">
        <v>47499</v>
      </c>
      <c r="AD1298" s="92">
        <v>47499</v>
      </c>
    </row>
    <row r="1299" spans="29:30" x14ac:dyDescent="0.25">
      <c r="AC1299" s="92">
        <v>47500</v>
      </c>
      <c r="AD1299" s="92">
        <v>47500</v>
      </c>
    </row>
    <row r="1300" spans="29:30" x14ac:dyDescent="0.25">
      <c r="AC1300" s="92">
        <v>47501</v>
      </c>
      <c r="AD1300" s="92">
        <v>47501</v>
      </c>
    </row>
    <row r="1301" spans="29:30" x14ac:dyDescent="0.25">
      <c r="AC1301" s="92">
        <v>47502</v>
      </c>
      <c r="AD1301" s="92">
        <v>47502</v>
      </c>
    </row>
    <row r="1302" spans="29:30" x14ac:dyDescent="0.25">
      <c r="AC1302" s="92">
        <v>47503</v>
      </c>
      <c r="AD1302" s="92">
        <v>47503</v>
      </c>
    </row>
    <row r="1303" spans="29:30" x14ac:dyDescent="0.25">
      <c r="AC1303" s="92">
        <v>47504</v>
      </c>
      <c r="AD1303" s="92">
        <v>47504</v>
      </c>
    </row>
    <row r="1304" spans="29:30" x14ac:dyDescent="0.25">
      <c r="AC1304" s="92">
        <v>47505</v>
      </c>
      <c r="AD1304" s="92">
        <v>47505</v>
      </c>
    </row>
    <row r="1305" spans="29:30" x14ac:dyDescent="0.25">
      <c r="AC1305" s="92">
        <v>47506</v>
      </c>
      <c r="AD1305" s="92">
        <v>47506</v>
      </c>
    </row>
    <row r="1306" spans="29:30" x14ac:dyDescent="0.25">
      <c r="AC1306" s="92">
        <v>47507</v>
      </c>
      <c r="AD1306" s="92">
        <v>47507</v>
      </c>
    </row>
    <row r="1307" spans="29:30" x14ac:dyDescent="0.25">
      <c r="AC1307" s="92">
        <v>47508</v>
      </c>
      <c r="AD1307" s="92">
        <v>47508</v>
      </c>
    </row>
    <row r="1308" spans="29:30" x14ac:dyDescent="0.25">
      <c r="AC1308" s="92">
        <v>47509</v>
      </c>
      <c r="AD1308" s="92">
        <v>47509</v>
      </c>
    </row>
    <row r="1309" spans="29:30" x14ac:dyDescent="0.25">
      <c r="AC1309" s="92">
        <v>47510</v>
      </c>
      <c r="AD1309" s="92">
        <v>47510</v>
      </c>
    </row>
    <row r="1310" spans="29:30" x14ac:dyDescent="0.25">
      <c r="AC1310" s="92">
        <v>47511</v>
      </c>
      <c r="AD1310" s="92">
        <v>47511</v>
      </c>
    </row>
    <row r="1311" spans="29:30" x14ac:dyDescent="0.25">
      <c r="AC1311" s="92">
        <v>47512</v>
      </c>
      <c r="AD1311" s="92">
        <v>47512</v>
      </c>
    </row>
    <row r="1312" spans="29:30" x14ac:dyDescent="0.25">
      <c r="AC1312" s="92">
        <v>47513</v>
      </c>
      <c r="AD1312" s="92">
        <v>47513</v>
      </c>
    </row>
    <row r="1313" spans="29:30" x14ac:dyDescent="0.25">
      <c r="AC1313" s="92">
        <v>47514</v>
      </c>
      <c r="AD1313" s="92">
        <v>47514</v>
      </c>
    </row>
    <row r="1314" spans="29:30" x14ac:dyDescent="0.25">
      <c r="AC1314" s="92">
        <v>47515</v>
      </c>
      <c r="AD1314" s="92">
        <v>47515</v>
      </c>
    </row>
    <row r="1315" spans="29:30" x14ac:dyDescent="0.25">
      <c r="AC1315" s="92">
        <v>47516</v>
      </c>
      <c r="AD1315" s="92">
        <v>47516</v>
      </c>
    </row>
    <row r="1316" spans="29:30" x14ac:dyDescent="0.25">
      <c r="AC1316" s="92">
        <v>47517</v>
      </c>
      <c r="AD1316" s="92">
        <v>47517</v>
      </c>
    </row>
    <row r="1317" spans="29:30" x14ac:dyDescent="0.25">
      <c r="AC1317" s="92">
        <v>47518</v>
      </c>
      <c r="AD1317" s="92">
        <v>47518</v>
      </c>
    </row>
    <row r="1318" spans="29:30" x14ac:dyDescent="0.25">
      <c r="AC1318" s="92">
        <v>47519</v>
      </c>
      <c r="AD1318" s="92">
        <v>47519</v>
      </c>
    </row>
    <row r="1319" spans="29:30" x14ac:dyDescent="0.25">
      <c r="AC1319" s="92">
        <v>47520</v>
      </c>
      <c r="AD1319" s="92">
        <v>47520</v>
      </c>
    </row>
    <row r="1320" spans="29:30" x14ac:dyDescent="0.25">
      <c r="AC1320" s="92">
        <v>47521</v>
      </c>
      <c r="AD1320" s="92">
        <v>47521</v>
      </c>
    </row>
    <row r="1321" spans="29:30" x14ac:dyDescent="0.25">
      <c r="AC1321" s="92">
        <v>47522</v>
      </c>
      <c r="AD1321" s="92">
        <v>47522</v>
      </c>
    </row>
    <row r="1322" spans="29:30" x14ac:dyDescent="0.25">
      <c r="AC1322" s="92">
        <v>47523</v>
      </c>
      <c r="AD1322" s="92">
        <v>47523</v>
      </c>
    </row>
    <row r="1323" spans="29:30" x14ac:dyDescent="0.25">
      <c r="AC1323" s="92">
        <v>47524</v>
      </c>
      <c r="AD1323" s="92">
        <v>47524</v>
      </c>
    </row>
    <row r="1324" spans="29:30" x14ac:dyDescent="0.25">
      <c r="AC1324" s="92">
        <v>47525</v>
      </c>
      <c r="AD1324" s="92">
        <v>47525</v>
      </c>
    </row>
    <row r="1325" spans="29:30" x14ac:dyDescent="0.25">
      <c r="AC1325" s="92">
        <v>47526</v>
      </c>
      <c r="AD1325" s="92">
        <v>47526</v>
      </c>
    </row>
    <row r="1326" spans="29:30" x14ac:dyDescent="0.25">
      <c r="AC1326" s="92">
        <v>47527</v>
      </c>
      <c r="AD1326" s="92">
        <v>47527</v>
      </c>
    </row>
    <row r="1327" spans="29:30" x14ac:dyDescent="0.25">
      <c r="AC1327" s="92">
        <v>47528</v>
      </c>
      <c r="AD1327" s="92">
        <v>47528</v>
      </c>
    </row>
    <row r="1328" spans="29:30" x14ac:dyDescent="0.25">
      <c r="AC1328" s="92">
        <v>47529</v>
      </c>
      <c r="AD1328" s="92">
        <v>47529</v>
      </c>
    </row>
    <row r="1329" spans="29:30" x14ac:dyDescent="0.25">
      <c r="AC1329" s="92">
        <v>47530</v>
      </c>
      <c r="AD1329" s="92">
        <v>47530</v>
      </c>
    </row>
    <row r="1330" spans="29:30" x14ac:dyDescent="0.25">
      <c r="AC1330" s="92">
        <v>47531</v>
      </c>
      <c r="AD1330" s="92">
        <v>47531</v>
      </c>
    </row>
    <row r="1331" spans="29:30" x14ac:dyDescent="0.25">
      <c r="AC1331" s="92">
        <v>47532</v>
      </c>
      <c r="AD1331" s="92">
        <v>47532</v>
      </c>
    </row>
    <row r="1332" spans="29:30" x14ac:dyDescent="0.25">
      <c r="AC1332" s="92">
        <v>47533</v>
      </c>
      <c r="AD1332" s="92">
        <v>47533</v>
      </c>
    </row>
    <row r="1333" spans="29:30" x14ac:dyDescent="0.25">
      <c r="AC1333" s="92">
        <v>47534</v>
      </c>
      <c r="AD1333" s="92">
        <v>47534</v>
      </c>
    </row>
    <row r="1334" spans="29:30" x14ac:dyDescent="0.25">
      <c r="AC1334" s="92">
        <v>47535</v>
      </c>
      <c r="AD1334" s="92">
        <v>47535</v>
      </c>
    </row>
    <row r="1335" spans="29:30" x14ac:dyDescent="0.25">
      <c r="AC1335" s="92">
        <v>47536</v>
      </c>
      <c r="AD1335" s="92">
        <v>47536</v>
      </c>
    </row>
    <row r="1336" spans="29:30" x14ac:dyDescent="0.25">
      <c r="AC1336" s="92">
        <v>47537</v>
      </c>
      <c r="AD1336" s="92">
        <v>47537</v>
      </c>
    </row>
    <row r="1337" spans="29:30" x14ac:dyDescent="0.25">
      <c r="AC1337" s="92">
        <v>47538</v>
      </c>
      <c r="AD1337" s="92">
        <v>47538</v>
      </c>
    </row>
    <row r="1338" spans="29:30" x14ac:dyDescent="0.25">
      <c r="AC1338" s="92">
        <v>47539</v>
      </c>
      <c r="AD1338" s="92">
        <v>47539</v>
      </c>
    </row>
    <row r="1339" spans="29:30" x14ac:dyDescent="0.25">
      <c r="AC1339" s="92">
        <v>47540</v>
      </c>
      <c r="AD1339" s="92">
        <v>47540</v>
      </c>
    </row>
    <row r="1340" spans="29:30" x14ac:dyDescent="0.25">
      <c r="AC1340" s="92">
        <v>47541</v>
      </c>
      <c r="AD1340" s="92">
        <v>47541</v>
      </c>
    </row>
    <row r="1341" spans="29:30" x14ac:dyDescent="0.25">
      <c r="AC1341" s="92">
        <v>47542</v>
      </c>
      <c r="AD1341" s="92">
        <v>47542</v>
      </c>
    </row>
    <row r="1342" spans="29:30" x14ac:dyDescent="0.25">
      <c r="AC1342" s="92">
        <v>47543</v>
      </c>
      <c r="AD1342" s="92">
        <v>47543</v>
      </c>
    </row>
    <row r="1343" spans="29:30" x14ac:dyDescent="0.25">
      <c r="AC1343" s="92">
        <v>47544</v>
      </c>
      <c r="AD1343" s="92">
        <v>47544</v>
      </c>
    </row>
    <row r="1344" spans="29:30" x14ac:dyDescent="0.25">
      <c r="AC1344" s="92">
        <v>47545</v>
      </c>
      <c r="AD1344" s="92">
        <v>47545</v>
      </c>
    </row>
    <row r="1345" spans="29:30" x14ac:dyDescent="0.25">
      <c r="AC1345" s="92">
        <v>47546</v>
      </c>
      <c r="AD1345" s="92">
        <v>47546</v>
      </c>
    </row>
    <row r="1346" spans="29:30" x14ac:dyDescent="0.25">
      <c r="AC1346" s="92">
        <v>47547</v>
      </c>
      <c r="AD1346" s="92">
        <v>47547</v>
      </c>
    </row>
    <row r="1347" spans="29:30" x14ac:dyDescent="0.25">
      <c r="AC1347" s="92">
        <v>47548</v>
      </c>
      <c r="AD1347" s="92">
        <v>47548</v>
      </c>
    </row>
    <row r="1348" spans="29:30" x14ac:dyDescent="0.25">
      <c r="AC1348" s="92">
        <v>47549</v>
      </c>
      <c r="AD1348" s="92">
        <v>47549</v>
      </c>
    </row>
    <row r="1349" spans="29:30" x14ac:dyDescent="0.25">
      <c r="AC1349" s="92">
        <v>47550</v>
      </c>
      <c r="AD1349" s="92">
        <v>47550</v>
      </c>
    </row>
    <row r="1350" spans="29:30" x14ac:dyDescent="0.25">
      <c r="AC1350" s="92">
        <v>47551</v>
      </c>
      <c r="AD1350" s="92">
        <v>47551</v>
      </c>
    </row>
    <row r="1351" spans="29:30" x14ac:dyDescent="0.25">
      <c r="AC1351" s="92">
        <v>47552</v>
      </c>
      <c r="AD1351" s="92">
        <v>47552</v>
      </c>
    </row>
    <row r="1352" spans="29:30" x14ac:dyDescent="0.25">
      <c r="AC1352" s="92">
        <v>47553</v>
      </c>
      <c r="AD1352" s="92">
        <v>47553</v>
      </c>
    </row>
    <row r="1353" spans="29:30" x14ac:dyDescent="0.25">
      <c r="AC1353" s="92">
        <v>47554</v>
      </c>
      <c r="AD1353" s="92">
        <v>47554</v>
      </c>
    </row>
    <row r="1354" spans="29:30" x14ac:dyDescent="0.25">
      <c r="AC1354" s="92">
        <v>47555</v>
      </c>
      <c r="AD1354" s="92">
        <v>47555</v>
      </c>
    </row>
    <row r="1355" spans="29:30" x14ac:dyDescent="0.25">
      <c r="AC1355" s="92">
        <v>47556</v>
      </c>
      <c r="AD1355" s="92">
        <v>47556</v>
      </c>
    </row>
    <row r="1356" spans="29:30" x14ac:dyDescent="0.25">
      <c r="AC1356" s="92">
        <v>47557</v>
      </c>
      <c r="AD1356" s="92">
        <v>47557</v>
      </c>
    </row>
    <row r="1357" spans="29:30" x14ac:dyDescent="0.25">
      <c r="AC1357" s="92">
        <v>47558</v>
      </c>
      <c r="AD1357" s="92">
        <v>47558</v>
      </c>
    </row>
    <row r="1358" spans="29:30" x14ac:dyDescent="0.25">
      <c r="AC1358" s="92">
        <v>47559</v>
      </c>
      <c r="AD1358" s="92">
        <v>47559</v>
      </c>
    </row>
    <row r="1359" spans="29:30" x14ac:dyDescent="0.25">
      <c r="AC1359" s="92">
        <v>47560</v>
      </c>
      <c r="AD1359" s="92">
        <v>47560</v>
      </c>
    </row>
    <row r="1360" spans="29:30" x14ac:dyDescent="0.25">
      <c r="AC1360" s="92">
        <v>47561</v>
      </c>
      <c r="AD1360" s="92">
        <v>47561</v>
      </c>
    </row>
    <row r="1361" spans="29:30" x14ac:dyDescent="0.25">
      <c r="AC1361" s="92">
        <v>47562</v>
      </c>
      <c r="AD1361" s="92">
        <v>47562</v>
      </c>
    </row>
    <row r="1362" spans="29:30" x14ac:dyDescent="0.25">
      <c r="AC1362" s="92">
        <v>47563</v>
      </c>
      <c r="AD1362" s="92">
        <v>47563</v>
      </c>
    </row>
    <row r="1363" spans="29:30" x14ac:dyDescent="0.25">
      <c r="AC1363" s="92">
        <v>47564</v>
      </c>
      <c r="AD1363" s="92">
        <v>47564</v>
      </c>
    </row>
    <row r="1364" spans="29:30" x14ac:dyDescent="0.25">
      <c r="AC1364" s="92">
        <v>47565</v>
      </c>
      <c r="AD1364" s="92">
        <v>47565</v>
      </c>
    </row>
    <row r="1365" spans="29:30" x14ac:dyDescent="0.25">
      <c r="AC1365" s="92">
        <v>47566</v>
      </c>
      <c r="AD1365" s="92">
        <v>47566</v>
      </c>
    </row>
    <row r="1366" spans="29:30" x14ac:dyDescent="0.25">
      <c r="AC1366" s="92">
        <v>47567</v>
      </c>
      <c r="AD1366" s="92">
        <v>47567</v>
      </c>
    </row>
    <row r="1367" spans="29:30" x14ac:dyDescent="0.25">
      <c r="AC1367" s="92">
        <v>47568</v>
      </c>
      <c r="AD1367" s="92">
        <v>47568</v>
      </c>
    </row>
    <row r="1368" spans="29:30" x14ac:dyDescent="0.25">
      <c r="AC1368" s="92">
        <v>47569</v>
      </c>
      <c r="AD1368" s="92">
        <v>47569</v>
      </c>
    </row>
    <row r="1369" spans="29:30" x14ac:dyDescent="0.25">
      <c r="AC1369" s="92">
        <v>47570</v>
      </c>
      <c r="AD1369" s="92">
        <v>47570</v>
      </c>
    </row>
    <row r="1370" spans="29:30" x14ac:dyDescent="0.25">
      <c r="AC1370" s="92">
        <v>47571</v>
      </c>
      <c r="AD1370" s="92">
        <v>47571</v>
      </c>
    </row>
    <row r="1371" spans="29:30" x14ac:dyDescent="0.25">
      <c r="AC1371" s="92">
        <v>47572</v>
      </c>
      <c r="AD1371" s="92">
        <v>47572</v>
      </c>
    </row>
    <row r="1372" spans="29:30" x14ac:dyDescent="0.25">
      <c r="AC1372" s="92">
        <v>47573</v>
      </c>
      <c r="AD1372" s="92">
        <v>47573</v>
      </c>
    </row>
    <row r="1373" spans="29:30" x14ac:dyDescent="0.25">
      <c r="AC1373" s="92">
        <v>47574</v>
      </c>
      <c r="AD1373" s="92">
        <v>47574</v>
      </c>
    </row>
    <row r="1374" spans="29:30" x14ac:dyDescent="0.25">
      <c r="AC1374" s="92">
        <v>47575</v>
      </c>
      <c r="AD1374" s="92">
        <v>47575</v>
      </c>
    </row>
    <row r="1375" spans="29:30" x14ac:dyDescent="0.25">
      <c r="AC1375" s="92">
        <v>47576</v>
      </c>
      <c r="AD1375" s="92">
        <v>47576</v>
      </c>
    </row>
    <row r="1376" spans="29:30" x14ac:dyDescent="0.25">
      <c r="AC1376" s="92">
        <v>47577</v>
      </c>
      <c r="AD1376" s="92">
        <v>47577</v>
      </c>
    </row>
    <row r="1377" spans="29:30" x14ac:dyDescent="0.25">
      <c r="AC1377" s="92">
        <v>47578</v>
      </c>
      <c r="AD1377" s="92">
        <v>47578</v>
      </c>
    </row>
    <row r="1378" spans="29:30" x14ac:dyDescent="0.25">
      <c r="AC1378" s="92">
        <v>47579</v>
      </c>
      <c r="AD1378" s="92">
        <v>47579</v>
      </c>
    </row>
    <row r="1379" spans="29:30" x14ac:dyDescent="0.25">
      <c r="AC1379" s="92">
        <v>47580</v>
      </c>
      <c r="AD1379" s="92">
        <v>47580</v>
      </c>
    </row>
    <row r="1380" spans="29:30" x14ac:dyDescent="0.25">
      <c r="AC1380" s="92">
        <v>47581</v>
      </c>
      <c r="AD1380" s="92">
        <v>47581</v>
      </c>
    </row>
    <row r="1381" spans="29:30" x14ac:dyDescent="0.25">
      <c r="AC1381" s="92">
        <v>47582</v>
      </c>
      <c r="AD1381" s="92">
        <v>47582</v>
      </c>
    </row>
    <row r="1382" spans="29:30" x14ac:dyDescent="0.25">
      <c r="AC1382" s="92">
        <v>47583</v>
      </c>
      <c r="AD1382" s="92">
        <v>47583</v>
      </c>
    </row>
    <row r="1383" spans="29:30" x14ac:dyDescent="0.25">
      <c r="AC1383" s="92">
        <v>47584</v>
      </c>
      <c r="AD1383" s="92">
        <v>47584</v>
      </c>
    </row>
    <row r="1384" spans="29:30" x14ac:dyDescent="0.25">
      <c r="AC1384" s="92">
        <v>47585</v>
      </c>
      <c r="AD1384" s="92">
        <v>47585</v>
      </c>
    </row>
    <row r="1385" spans="29:30" x14ac:dyDescent="0.25">
      <c r="AC1385" s="92">
        <v>47586</v>
      </c>
      <c r="AD1385" s="92">
        <v>47586</v>
      </c>
    </row>
    <row r="1386" spans="29:30" x14ac:dyDescent="0.25">
      <c r="AC1386" s="92">
        <v>47587</v>
      </c>
      <c r="AD1386" s="92">
        <v>47587</v>
      </c>
    </row>
    <row r="1387" spans="29:30" x14ac:dyDescent="0.25">
      <c r="AC1387" s="92">
        <v>47588</v>
      </c>
      <c r="AD1387" s="92">
        <v>47588</v>
      </c>
    </row>
    <row r="1388" spans="29:30" x14ac:dyDescent="0.25">
      <c r="AC1388" s="92">
        <v>47589</v>
      </c>
      <c r="AD1388" s="92">
        <v>47589</v>
      </c>
    </row>
    <row r="1389" spans="29:30" x14ac:dyDescent="0.25">
      <c r="AC1389" s="92">
        <v>47590</v>
      </c>
      <c r="AD1389" s="92">
        <v>47590</v>
      </c>
    </row>
    <row r="1390" spans="29:30" x14ac:dyDescent="0.25">
      <c r="AC1390" s="92">
        <v>47591</v>
      </c>
      <c r="AD1390" s="92">
        <v>47591</v>
      </c>
    </row>
    <row r="1391" spans="29:30" x14ac:dyDescent="0.25">
      <c r="AC1391" s="92">
        <v>47592</v>
      </c>
      <c r="AD1391" s="92">
        <v>47592</v>
      </c>
    </row>
    <row r="1392" spans="29:30" x14ac:dyDescent="0.25">
      <c r="AC1392" s="92">
        <v>47593</v>
      </c>
      <c r="AD1392" s="92">
        <v>47593</v>
      </c>
    </row>
    <row r="1393" spans="29:30" x14ac:dyDescent="0.25">
      <c r="AC1393" s="92">
        <v>47594</v>
      </c>
      <c r="AD1393" s="92">
        <v>47594</v>
      </c>
    </row>
    <row r="1394" spans="29:30" x14ac:dyDescent="0.25">
      <c r="AC1394" s="92">
        <v>47595</v>
      </c>
      <c r="AD1394" s="92">
        <v>47595</v>
      </c>
    </row>
    <row r="1395" spans="29:30" x14ac:dyDescent="0.25">
      <c r="AC1395" s="92">
        <v>47596</v>
      </c>
      <c r="AD1395" s="92">
        <v>47596</v>
      </c>
    </row>
    <row r="1396" spans="29:30" x14ac:dyDescent="0.25">
      <c r="AC1396" s="92">
        <v>47597</v>
      </c>
      <c r="AD1396" s="92">
        <v>47597</v>
      </c>
    </row>
    <row r="1397" spans="29:30" x14ac:dyDescent="0.25">
      <c r="AC1397" s="92">
        <v>47598</v>
      </c>
      <c r="AD1397" s="92">
        <v>47598</v>
      </c>
    </row>
    <row r="1398" spans="29:30" x14ac:dyDescent="0.25">
      <c r="AC1398" s="92">
        <v>47599</v>
      </c>
      <c r="AD1398" s="92">
        <v>47599</v>
      </c>
    </row>
    <row r="1399" spans="29:30" x14ac:dyDescent="0.25">
      <c r="AC1399" s="92">
        <v>47600</v>
      </c>
      <c r="AD1399" s="92">
        <v>47600</v>
      </c>
    </row>
    <row r="1400" spans="29:30" x14ac:dyDescent="0.25">
      <c r="AC1400" s="92">
        <v>47601</v>
      </c>
      <c r="AD1400" s="92">
        <v>47601</v>
      </c>
    </row>
    <row r="1401" spans="29:30" x14ac:dyDescent="0.25">
      <c r="AC1401" s="92">
        <v>47602</v>
      </c>
      <c r="AD1401" s="92">
        <v>47602</v>
      </c>
    </row>
    <row r="1402" spans="29:30" x14ac:dyDescent="0.25">
      <c r="AC1402" s="92">
        <v>47603</v>
      </c>
      <c r="AD1402" s="92">
        <v>47603</v>
      </c>
    </row>
    <row r="1403" spans="29:30" x14ac:dyDescent="0.25">
      <c r="AC1403" s="92">
        <v>47604</v>
      </c>
      <c r="AD1403" s="92">
        <v>47604</v>
      </c>
    </row>
    <row r="1404" spans="29:30" x14ac:dyDescent="0.25">
      <c r="AC1404" s="92">
        <v>47605</v>
      </c>
      <c r="AD1404" s="92">
        <v>47605</v>
      </c>
    </row>
    <row r="1405" spans="29:30" x14ac:dyDescent="0.25">
      <c r="AC1405" s="92">
        <v>47606</v>
      </c>
      <c r="AD1405" s="92">
        <v>47606</v>
      </c>
    </row>
    <row r="1406" spans="29:30" x14ac:dyDescent="0.25">
      <c r="AC1406" s="92">
        <v>47607</v>
      </c>
      <c r="AD1406" s="92">
        <v>47607</v>
      </c>
    </row>
    <row r="1407" spans="29:30" x14ac:dyDescent="0.25">
      <c r="AC1407" s="92">
        <v>47608</v>
      </c>
      <c r="AD1407" s="92">
        <v>47608</v>
      </c>
    </row>
    <row r="1408" spans="29:30" x14ac:dyDescent="0.25">
      <c r="AC1408" s="92">
        <v>47609</v>
      </c>
      <c r="AD1408" s="92">
        <v>47609</v>
      </c>
    </row>
    <row r="1409" spans="29:30" x14ac:dyDescent="0.25">
      <c r="AC1409" s="92">
        <v>47610</v>
      </c>
      <c r="AD1409" s="92">
        <v>47610</v>
      </c>
    </row>
    <row r="1410" spans="29:30" x14ac:dyDescent="0.25">
      <c r="AC1410" s="92">
        <v>47611</v>
      </c>
      <c r="AD1410" s="92">
        <v>47611</v>
      </c>
    </row>
    <row r="1411" spans="29:30" x14ac:dyDescent="0.25">
      <c r="AC1411" s="92">
        <v>47612</v>
      </c>
      <c r="AD1411" s="92">
        <v>47612</v>
      </c>
    </row>
    <row r="1412" spans="29:30" x14ac:dyDescent="0.25">
      <c r="AC1412" s="92">
        <v>47613</v>
      </c>
      <c r="AD1412" s="92">
        <v>47613</v>
      </c>
    </row>
    <row r="1413" spans="29:30" x14ac:dyDescent="0.25">
      <c r="AC1413" s="92">
        <v>47614</v>
      </c>
      <c r="AD1413" s="92">
        <v>47614</v>
      </c>
    </row>
    <row r="1414" spans="29:30" x14ac:dyDescent="0.25">
      <c r="AC1414" s="92">
        <v>47615</v>
      </c>
      <c r="AD1414" s="92">
        <v>47615</v>
      </c>
    </row>
    <row r="1415" spans="29:30" x14ac:dyDescent="0.25">
      <c r="AC1415" s="92">
        <v>47616</v>
      </c>
      <c r="AD1415" s="92">
        <v>47616</v>
      </c>
    </row>
    <row r="1416" spans="29:30" x14ac:dyDescent="0.25">
      <c r="AC1416" s="92">
        <v>47617</v>
      </c>
      <c r="AD1416" s="92">
        <v>47617</v>
      </c>
    </row>
    <row r="1417" spans="29:30" x14ac:dyDescent="0.25">
      <c r="AC1417" s="92">
        <v>47618</v>
      </c>
      <c r="AD1417" s="92">
        <v>47618</v>
      </c>
    </row>
    <row r="1418" spans="29:30" x14ac:dyDescent="0.25">
      <c r="AC1418" s="92">
        <v>47619</v>
      </c>
      <c r="AD1418" s="92">
        <v>47619</v>
      </c>
    </row>
    <row r="1419" spans="29:30" x14ac:dyDescent="0.25">
      <c r="AC1419" s="92">
        <v>47620</v>
      </c>
      <c r="AD1419" s="92">
        <v>47620</v>
      </c>
    </row>
    <row r="1420" spans="29:30" x14ac:dyDescent="0.25">
      <c r="AC1420" s="92">
        <v>47621</v>
      </c>
      <c r="AD1420" s="92">
        <v>47621</v>
      </c>
    </row>
    <row r="1421" spans="29:30" x14ac:dyDescent="0.25">
      <c r="AC1421" s="92">
        <v>47622</v>
      </c>
      <c r="AD1421" s="92">
        <v>47622</v>
      </c>
    </row>
    <row r="1422" spans="29:30" x14ac:dyDescent="0.25">
      <c r="AC1422" s="92">
        <v>47623</v>
      </c>
      <c r="AD1422" s="92">
        <v>47623</v>
      </c>
    </row>
    <row r="1423" spans="29:30" x14ac:dyDescent="0.25">
      <c r="AC1423" s="92">
        <v>47624</v>
      </c>
      <c r="AD1423" s="92">
        <v>47624</v>
      </c>
    </row>
    <row r="1424" spans="29:30" x14ac:dyDescent="0.25">
      <c r="AC1424" s="92">
        <v>47625</v>
      </c>
      <c r="AD1424" s="92">
        <v>47625</v>
      </c>
    </row>
    <row r="1425" spans="29:30" x14ac:dyDescent="0.25">
      <c r="AC1425" s="92">
        <v>47626</v>
      </c>
      <c r="AD1425" s="92">
        <v>47626</v>
      </c>
    </row>
    <row r="1426" spans="29:30" x14ac:dyDescent="0.25">
      <c r="AC1426" s="92">
        <v>47627</v>
      </c>
      <c r="AD1426" s="92">
        <v>47627</v>
      </c>
    </row>
    <row r="1427" spans="29:30" x14ac:dyDescent="0.25">
      <c r="AC1427" s="92">
        <v>47628</v>
      </c>
      <c r="AD1427" s="92">
        <v>47628</v>
      </c>
    </row>
    <row r="1428" spans="29:30" x14ac:dyDescent="0.25">
      <c r="AC1428" s="92">
        <v>47629</v>
      </c>
      <c r="AD1428" s="92">
        <v>47629</v>
      </c>
    </row>
    <row r="1429" spans="29:30" x14ac:dyDescent="0.25">
      <c r="AC1429" s="92">
        <v>47630</v>
      </c>
      <c r="AD1429" s="92">
        <v>47630</v>
      </c>
    </row>
    <row r="1430" spans="29:30" x14ac:dyDescent="0.25">
      <c r="AC1430" s="92">
        <v>47631</v>
      </c>
      <c r="AD1430" s="92">
        <v>47631</v>
      </c>
    </row>
    <row r="1431" spans="29:30" x14ac:dyDescent="0.25">
      <c r="AC1431" s="92">
        <v>47632</v>
      </c>
      <c r="AD1431" s="92">
        <v>47632</v>
      </c>
    </row>
    <row r="1432" spans="29:30" x14ac:dyDescent="0.25">
      <c r="AC1432" s="92">
        <v>47633</v>
      </c>
      <c r="AD1432" s="92">
        <v>47633</v>
      </c>
    </row>
    <row r="1433" spans="29:30" x14ac:dyDescent="0.25">
      <c r="AC1433" s="92">
        <v>47634</v>
      </c>
      <c r="AD1433" s="92">
        <v>47634</v>
      </c>
    </row>
    <row r="1434" spans="29:30" x14ac:dyDescent="0.25">
      <c r="AC1434" s="92">
        <v>47635</v>
      </c>
      <c r="AD1434" s="92">
        <v>47635</v>
      </c>
    </row>
    <row r="1435" spans="29:30" x14ac:dyDescent="0.25">
      <c r="AC1435" s="92">
        <v>47636</v>
      </c>
      <c r="AD1435" s="92">
        <v>47636</v>
      </c>
    </row>
    <row r="1436" spans="29:30" x14ac:dyDescent="0.25">
      <c r="AC1436" s="92">
        <v>47637</v>
      </c>
      <c r="AD1436" s="92">
        <v>47637</v>
      </c>
    </row>
    <row r="1437" spans="29:30" x14ac:dyDescent="0.25">
      <c r="AC1437" s="92">
        <v>47638</v>
      </c>
      <c r="AD1437" s="92">
        <v>47638</v>
      </c>
    </row>
    <row r="1438" spans="29:30" x14ac:dyDescent="0.25">
      <c r="AC1438" s="92">
        <v>47639</v>
      </c>
      <c r="AD1438" s="92">
        <v>47639</v>
      </c>
    </row>
    <row r="1439" spans="29:30" x14ac:dyDescent="0.25">
      <c r="AC1439" s="92">
        <v>47640</v>
      </c>
      <c r="AD1439" s="92">
        <v>47640</v>
      </c>
    </row>
    <row r="1440" spans="29:30" x14ac:dyDescent="0.25">
      <c r="AC1440" s="92">
        <v>47641</v>
      </c>
      <c r="AD1440" s="92">
        <v>47641</v>
      </c>
    </row>
    <row r="1441" spans="29:30" x14ac:dyDescent="0.25">
      <c r="AC1441" s="92">
        <v>47642</v>
      </c>
      <c r="AD1441" s="92">
        <v>47642</v>
      </c>
    </row>
    <row r="1442" spans="29:30" x14ac:dyDescent="0.25">
      <c r="AC1442" s="92">
        <v>47643</v>
      </c>
      <c r="AD1442" s="92">
        <v>47643</v>
      </c>
    </row>
    <row r="1443" spans="29:30" x14ac:dyDescent="0.25">
      <c r="AC1443" s="92">
        <v>47644</v>
      </c>
      <c r="AD1443" s="92">
        <v>47644</v>
      </c>
    </row>
    <row r="1444" spans="29:30" x14ac:dyDescent="0.25">
      <c r="AC1444" s="92">
        <v>47645</v>
      </c>
      <c r="AD1444" s="92">
        <v>47645</v>
      </c>
    </row>
    <row r="1445" spans="29:30" x14ac:dyDescent="0.25">
      <c r="AC1445" s="92">
        <v>47646</v>
      </c>
      <c r="AD1445" s="92">
        <v>47646</v>
      </c>
    </row>
    <row r="1446" spans="29:30" x14ac:dyDescent="0.25">
      <c r="AC1446" s="92">
        <v>47647</v>
      </c>
      <c r="AD1446" s="92">
        <v>47647</v>
      </c>
    </row>
    <row r="1447" spans="29:30" x14ac:dyDescent="0.25">
      <c r="AC1447" s="92">
        <v>47648</v>
      </c>
      <c r="AD1447" s="92">
        <v>47648</v>
      </c>
    </row>
    <row r="1448" spans="29:30" x14ac:dyDescent="0.25">
      <c r="AC1448" s="92">
        <v>47649</v>
      </c>
      <c r="AD1448" s="92">
        <v>47649</v>
      </c>
    </row>
    <row r="1449" spans="29:30" x14ac:dyDescent="0.25">
      <c r="AC1449" s="92">
        <v>47650</v>
      </c>
      <c r="AD1449" s="92">
        <v>47650</v>
      </c>
    </row>
    <row r="1450" spans="29:30" x14ac:dyDescent="0.25">
      <c r="AC1450" s="92">
        <v>47651</v>
      </c>
      <c r="AD1450" s="92">
        <v>47651</v>
      </c>
    </row>
    <row r="1451" spans="29:30" x14ac:dyDescent="0.25">
      <c r="AC1451" s="92">
        <v>47652</v>
      </c>
      <c r="AD1451" s="92">
        <v>47652</v>
      </c>
    </row>
    <row r="1452" spans="29:30" x14ac:dyDescent="0.25">
      <c r="AC1452" s="92">
        <v>47653</v>
      </c>
      <c r="AD1452" s="92">
        <v>47653</v>
      </c>
    </row>
    <row r="1453" spans="29:30" x14ac:dyDescent="0.25">
      <c r="AC1453" s="92">
        <v>47654</v>
      </c>
      <c r="AD1453" s="92">
        <v>47654</v>
      </c>
    </row>
    <row r="1454" spans="29:30" x14ac:dyDescent="0.25">
      <c r="AC1454" s="92">
        <v>47655</v>
      </c>
      <c r="AD1454" s="92">
        <v>47655</v>
      </c>
    </row>
    <row r="1455" spans="29:30" x14ac:dyDescent="0.25">
      <c r="AC1455" s="92">
        <v>47656</v>
      </c>
      <c r="AD1455" s="92">
        <v>47656</v>
      </c>
    </row>
    <row r="1456" spans="29:30" x14ac:dyDescent="0.25">
      <c r="AC1456" s="92">
        <v>47657</v>
      </c>
      <c r="AD1456" s="92">
        <v>47657</v>
      </c>
    </row>
    <row r="1457" spans="29:30" x14ac:dyDescent="0.25">
      <c r="AC1457" s="92">
        <v>47658</v>
      </c>
      <c r="AD1457" s="92">
        <v>47658</v>
      </c>
    </row>
    <row r="1458" spans="29:30" x14ac:dyDescent="0.25">
      <c r="AC1458" s="92">
        <v>47659</v>
      </c>
      <c r="AD1458" s="92">
        <v>47659</v>
      </c>
    </row>
    <row r="1459" spans="29:30" x14ac:dyDescent="0.25">
      <c r="AC1459" s="92">
        <v>47660</v>
      </c>
      <c r="AD1459" s="92">
        <v>47660</v>
      </c>
    </row>
    <row r="1460" spans="29:30" x14ac:dyDescent="0.25">
      <c r="AC1460" s="92">
        <v>47661</v>
      </c>
      <c r="AD1460" s="92">
        <v>47661</v>
      </c>
    </row>
    <row r="1461" spans="29:30" x14ac:dyDescent="0.25">
      <c r="AC1461" s="92">
        <v>47662</v>
      </c>
      <c r="AD1461" s="92">
        <v>47662</v>
      </c>
    </row>
    <row r="1462" spans="29:30" x14ac:dyDescent="0.25">
      <c r="AC1462" s="92">
        <v>47663</v>
      </c>
      <c r="AD1462" s="92">
        <v>47663</v>
      </c>
    </row>
    <row r="1463" spans="29:30" x14ac:dyDescent="0.25">
      <c r="AC1463" s="92">
        <v>47664</v>
      </c>
      <c r="AD1463" s="92">
        <v>47664</v>
      </c>
    </row>
    <row r="1464" spans="29:30" x14ac:dyDescent="0.25">
      <c r="AC1464" s="92">
        <v>47665</v>
      </c>
      <c r="AD1464" s="92">
        <v>47665</v>
      </c>
    </row>
    <row r="1465" spans="29:30" x14ac:dyDescent="0.25">
      <c r="AC1465" s="92">
        <v>47666</v>
      </c>
      <c r="AD1465" s="92">
        <v>47666</v>
      </c>
    </row>
    <row r="1466" spans="29:30" x14ac:dyDescent="0.25">
      <c r="AC1466" s="92">
        <v>47667</v>
      </c>
      <c r="AD1466" s="92">
        <v>47667</v>
      </c>
    </row>
    <row r="1467" spans="29:30" x14ac:dyDescent="0.25">
      <c r="AC1467" s="92">
        <v>47668</v>
      </c>
      <c r="AD1467" s="92">
        <v>47668</v>
      </c>
    </row>
    <row r="1468" spans="29:30" x14ac:dyDescent="0.25">
      <c r="AC1468" s="92">
        <v>47669</v>
      </c>
      <c r="AD1468" s="92">
        <v>47669</v>
      </c>
    </row>
    <row r="1469" spans="29:30" x14ac:dyDescent="0.25">
      <c r="AC1469" s="92">
        <v>47670</v>
      </c>
      <c r="AD1469" s="92">
        <v>47670</v>
      </c>
    </row>
    <row r="1470" spans="29:30" x14ac:dyDescent="0.25">
      <c r="AC1470" s="92">
        <v>47671</v>
      </c>
      <c r="AD1470" s="92">
        <v>47671</v>
      </c>
    </row>
    <row r="1471" spans="29:30" x14ac:dyDescent="0.25">
      <c r="AC1471" s="92">
        <v>47672</v>
      </c>
      <c r="AD1471" s="92">
        <v>47672</v>
      </c>
    </row>
    <row r="1472" spans="29:30" x14ac:dyDescent="0.25">
      <c r="AC1472" s="92">
        <v>47673</v>
      </c>
      <c r="AD1472" s="92">
        <v>47673</v>
      </c>
    </row>
    <row r="1473" spans="29:30" x14ac:dyDescent="0.25">
      <c r="AC1473" s="92">
        <v>47674</v>
      </c>
      <c r="AD1473" s="92">
        <v>47674</v>
      </c>
    </row>
    <row r="1474" spans="29:30" x14ac:dyDescent="0.25">
      <c r="AC1474" s="92">
        <v>47675</v>
      </c>
      <c r="AD1474" s="92">
        <v>47675</v>
      </c>
    </row>
    <row r="1475" spans="29:30" x14ac:dyDescent="0.25">
      <c r="AC1475" s="92">
        <v>47676</v>
      </c>
      <c r="AD1475" s="92">
        <v>47676</v>
      </c>
    </row>
    <row r="1476" spans="29:30" x14ac:dyDescent="0.25">
      <c r="AC1476" s="92">
        <v>47677</v>
      </c>
      <c r="AD1476" s="92">
        <v>47677</v>
      </c>
    </row>
    <row r="1477" spans="29:30" x14ac:dyDescent="0.25">
      <c r="AC1477" s="92">
        <v>47678</v>
      </c>
      <c r="AD1477" s="92">
        <v>47678</v>
      </c>
    </row>
    <row r="1478" spans="29:30" x14ac:dyDescent="0.25">
      <c r="AC1478" s="92">
        <v>47679</v>
      </c>
      <c r="AD1478" s="92">
        <v>47679</v>
      </c>
    </row>
    <row r="1479" spans="29:30" x14ac:dyDescent="0.25">
      <c r="AC1479" s="92">
        <v>47680</v>
      </c>
      <c r="AD1479" s="92">
        <v>47680</v>
      </c>
    </row>
    <row r="1480" spans="29:30" x14ac:dyDescent="0.25">
      <c r="AC1480" s="92">
        <v>47681</v>
      </c>
      <c r="AD1480" s="92">
        <v>47681</v>
      </c>
    </row>
    <row r="1481" spans="29:30" x14ac:dyDescent="0.25">
      <c r="AC1481" s="92">
        <v>47682</v>
      </c>
      <c r="AD1481" s="92">
        <v>47682</v>
      </c>
    </row>
    <row r="1482" spans="29:30" x14ac:dyDescent="0.25">
      <c r="AC1482" s="92">
        <v>47683</v>
      </c>
      <c r="AD1482" s="92">
        <v>47683</v>
      </c>
    </row>
    <row r="1483" spans="29:30" x14ac:dyDescent="0.25">
      <c r="AC1483" s="92">
        <v>47684</v>
      </c>
      <c r="AD1483" s="92">
        <v>47684</v>
      </c>
    </row>
    <row r="1484" spans="29:30" x14ac:dyDescent="0.25">
      <c r="AC1484" s="92">
        <v>47685</v>
      </c>
      <c r="AD1484" s="92">
        <v>47685</v>
      </c>
    </row>
    <row r="1485" spans="29:30" x14ac:dyDescent="0.25">
      <c r="AC1485" s="92">
        <v>47686</v>
      </c>
      <c r="AD1485" s="92">
        <v>47686</v>
      </c>
    </row>
    <row r="1486" spans="29:30" x14ac:dyDescent="0.25">
      <c r="AC1486" s="92">
        <v>47687</v>
      </c>
      <c r="AD1486" s="92">
        <v>47687</v>
      </c>
    </row>
    <row r="1487" spans="29:30" x14ac:dyDescent="0.25">
      <c r="AC1487" s="92">
        <v>47688</v>
      </c>
      <c r="AD1487" s="92">
        <v>47688</v>
      </c>
    </row>
    <row r="1488" spans="29:30" x14ac:dyDescent="0.25">
      <c r="AC1488" s="92">
        <v>47689</v>
      </c>
      <c r="AD1488" s="92">
        <v>47689</v>
      </c>
    </row>
    <row r="1489" spans="29:30" x14ac:dyDescent="0.25">
      <c r="AC1489" s="92">
        <v>47690</v>
      </c>
      <c r="AD1489" s="92">
        <v>47690</v>
      </c>
    </row>
    <row r="1490" spans="29:30" x14ac:dyDescent="0.25">
      <c r="AC1490" s="92">
        <v>47691</v>
      </c>
      <c r="AD1490" s="92">
        <v>47691</v>
      </c>
    </row>
    <row r="1491" spans="29:30" x14ac:dyDescent="0.25">
      <c r="AC1491" s="92">
        <v>47692</v>
      </c>
      <c r="AD1491" s="92">
        <v>47692</v>
      </c>
    </row>
    <row r="1492" spans="29:30" x14ac:dyDescent="0.25">
      <c r="AC1492" s="92">
        <v>47693</v>
      </c>
      <c r="AD1492" s="92">
        <v>47693</v>
      </c>
    </row>
    <row r="1493" spans="29:30" x14ac:dyDescent="0.25">
      <c r="AC1493" s="92">
        <v>47694</v>
      </c>
      <c r="AD1493" s="92">
        <v>47694</v>
      </c>
    </row>
    <row r="1494" spans="29:30" x14ac:dyDescent="0.25">
      <c r="AC1494" s="92">
        <v>47695</v>
      </c>
      <c r="AD1494" s="92">
        <v>47695</v>
      </c>
    </row>
    <row r="1495" spans="29:30" x14ac:dyDescent="0.25">
      <c r="AC1495" s="92">
        <v>47696</v>
      </c>
      <c r="AD1495" s="92">
        <v>47696</v>
      </c>
    </row>
    <row r="1496" spans="29:30" x14ac:dyDescent="0.25">
      <c r="AC1496" s="92">
        <v>47697</v>
      </c>
      <c r="AD1496" s="92">
        <v>47697</v>
      </c>
    </row>
    <row r="1497" spans="29:30" x14ac:dyDescent="0.25">
      <c r="AC1497" s="92">
        <v>47698</v>
      </c>
      <c r="AD1497" s="92">
        <v>47698</v>
      </c>
    </row>
    <row r="1498" spans="29:30" x14ac:dyDescent="0.25">
      <c r="AC1498" s="92">
        <v>47699</v>
      </c>
      <c r="AD1498" s="92">
        <v>47699</v>
      </c>
    </row>
    <row r="1499" spans="29:30" x14ac:dyDescent="0.25">
      <c r="AC1499" s="92">
        <v>47700</v>
      </c>
      <c r="AD1499" s="92">
        <v>47700</v>
      </c>
    </row>
    <row r="1500" spans="29:30" x14ac:dyDescent="0.25">
      <c r="AC1500" s="92">
        <v>47701</v>
      </c>
      <c r="AD1500" s="92">
        <v>47701</v>
      </c>
    </row>
    <row r="1501" spans="29:30" x14ac:dyDescent="0.25">
      <c r="AC1501" s="92">
        <v>47702</v>
      </c>
      <c r="AD1501" s="92">
        <v>47702</v>
      </c>
    </row>
    <row r="1502" spans="29:30" x14ac:dyDescent="0.25">
      <c r="AC1502" s="92">
        <v>47703</v>
      </c>
      <c r="AD1502" s="92">
        <v>47703</v>
      </c>
    </row>
    <row r="1503" spans="29:30" x14ac:dyDescent="0.25">
      <c r="AC1503" s="92">
        <v>47704</v>
      </c>
      <c r="AD1503" s="92">
        <v>47704</v>
      </c>
    </row>
    <row r="1504" spans="29:30" x14ac:dyDescent="0.25">
      <c r="AC1504" s="92">
        <v>47705</v>
      </c>
      <c r="AD1504" s="92">
        <v>47705</v>
      </c>
    </row>
    <row r="1505" spans="29:30" x14ac:dyDescent="0.25">
      <c r="AC1505" s="92">
        <v>47706</v>
      </c>
      <c r="AD1505" s="92">
        <v>47706</v>
      </c>
    </row>
    <row r="1506" spans="29:30" x14ac:dyDescent="0.25">
      <c r="AC1506" s="92">
        <v>47707</v>
      </c>
      <c r="AD1506" s="92">
        <v>47707</v>
      </c>
    </row>
    <row r="1507" spans="29:30" x14ac:dyDescent="0.25">
      <c r="AC1507" s="92">
        <v>47708</v>
      </c>
      <c r="AD1507" s="92">
        <v>47708</v>
      </c>
    </row>
    <row r="1508" spans="29:30" x14ac:dyDescent="0.25">
      <c r="AC1508" s="92">
        <v>47709</v>
      </c>
      <c r="AD1508" s="92">
        <v>47709</v>
      </c>
    </row>
    <row r="1509" spans="29:30" x14ac:dyDescent="0.25">
      <c r="AC1509" s="92">
        <v>47710</v>
      </c>
      <c r="AD1509" s="92">
        <v>47710</v>
      </c>
    </row>
    <row r="1510" spans="29:30" x14ac:dyDescent="0.25">
      <c r="AC1510" s="92">
        <v>47711</v>
      </c>
      <c r="AD1510" s="92">
        <v>47711</v>
      </c>
    </row>
    <row r="1511" spans="29:30" x14ac:dyDescent="0.25">
      <c r="AC1511" s="92">
        <v>47712</v>
      </c>
      <c r="AD1511" s="92">
        <v>47712</v>
      </c>
    </row>
    <row r="1512" spans="29:30" x14ac:dyDescent="0.25">
      <c r="AC1512" s="92">
        <v>47713</v>
      </c>
      <c r="AD1512" s="92">
        <v>47713</v>
      </c>
    </row>
    <row r="1513" spans="29:30" x14ac:dyDescent="0.25">
      <c r="AC1513" s="92">
        <v>47714</v>
      </c>
      <c r="AD1513" s="92">
        <v>47714</v>
      </c>
    </row>
    <row r="1514" spans="29:30" x14ac:dyDescent="0.25">
      <c r="AC1514" s="92">
        <v>47715</v>
      </c>
      <c r="AD1514" s="92">
        <v>47715</v>
      </c>
    </row>
    <row r="1515" spans="29:30" x14ac:dyDescent="0.25">
      <c r="AC1515" s="92">
        <v>47716</v>
      </c>
      <c r="AD1515" s="92">
        <v>47716</v>
      </c>
    </row>
    <row r="1516" spans="29:30" x14ac:dyDescent="0.25">
      <c r="AC1516" s="92">
        <v>47717</v>
      </c>
      <c r="AD1516" s="92">
        <v>47717</v>
      </c>
    </row>
    <row r="1517" spans="29:30" x14ac:dyDescent="0.25">
      <c r="AC1517" s="92">
        <v>47718</v>
      </c>
      <c r="AD1517" s="92">
        <v>47718</v>
      </c>
    </row>
    <row r="1518" spans="29:30" x14ac:dyDescent="0.25">
      <c r="AC1518" s="92">
        <v>47719</v>
      </c>
      <c r="AD1518" s="92">
        <v>47719</v>
      </c>
    </row>
    <row r="1519" spans="29:30" x14ac:dyDescent="0.25">
      <c r="AC1519" s="92">
        <v>47720</v>
      </c>
      <c r="AD1519" s="92">
        <v>47720</v>
      </c>
    </row>
    <row r="1520" spans="29:30" x14ac:dyDescent="0.25">
      <c r="AC1520" s="92">
        <v>47721</v>
      </c>
      <c r="AD1520" s="92">
        <v>47721</v>
      </c>
    </row>
    <row r="1521" spans="29:30" x14ac:dyDescent="0.25">
      <c r="AC1521" s="92">
        <v>47722</v>
      </c>
      <c r="AD1521" s="92">
        <v>47722</v>
      </c>
    </row>
    <row r="1522" spans="29:30" x14ac:dyDescent="0.25">
      <c r="AC1522" s="92">
        <v>47723</v>
      </c>
      <c r="AD1522" s="92">
        <v>47723</v>
      </c>
    </row>
    <row r="1523" spans="29:30" x14ac:dyDescent="0.25">
      <c r="AC1523" s="92">
        <v>47724</v>
      </c>
      <c r="AD1523" s="92">
        <v>47724</v>
      </c>
    </row>
    <row r="1524" spans="29:30" x14ac:dyDescent="0.25">
      <c r="AC1524" s="92">
        <v>47725</v>
      </c>
      <c r="AD1524" s="92">
        <v>47725</v>
      </c>
    </row>
    <row r="1525" spans="29:30" x14ac:dyDescent="0.25">
      <c r="AC1525" s="92">
        <v>47726</v>
      </c>
      <c r="AD1525" s="92">
        <v>47726</v>
      </c>
    </row>
    <row r="1526" spans="29:30" x14ac:dyDescent="0.25">
      <c r="AC1526" s="92">
        <v>47727</v>
      </c>
      <c r="AD1526" s="92">
        <v>47727</v>
      </c>
    </row>
    <row r="1527" spans="29:30" x14ac:dyDescent="0.25">
      <c r="AC1527" s="92">
        <v>47728</v>
      </c>
      <c r="AD1527" s="92">
        <v>47728</v>
      </c>
    </row>
    <row r="1528" spans="29:30" x14ac:dyDescent="0.25">
      <c r="AC1528" s="92">
        <v>47729</v>
      </c>
      <c r="AD1528" s="92">
        <v>47729</v>
      </c>
    </row>
    <row r="1529" spans="29:30" x14ac:dyDescent="0.25">
      <c r="AC1529" s="92">
        <v>47730</v>
      </c>
      <c r="AD1529" s="92">
        <v>47730</v>
      </c>
    </row>
    <row r="1530" spans="29:30" x14ac:dyDescent="0.25">
      <c r="AC1530" s="92">
        <v>47731</v>
      </c>
      <c r="AD1530" s="92">
        <v>47731</v>
      </c>
    </row>
    <row r="1531" spans="29:30" x14ac:dyDescent="0.25">
      <c r="AC1531" s="92">
        <v>47732</v>
      </c>
      <c r="AD1531" s="92">
        <v>47732</v>
      </c>
    </row>
    <row r="1532" spans="29:30" x14ac:dyDescent="0.25">
      <c r="AC1532" s="92">
        <v>47733</v>
      </c>
      <c r="AD1532" s="92">
        <v>47733</v>
      </c>
    </row>
    <row r="1533" spans="29:30" x14ac:dyDescent="0.25">
      <c r="AC1533" s="92">
        <v>47734</v>
      </c>
      <c r="AD1533" s="92">
        <v>47734</v>
      </c>
    </row>
    <row r="1534" spans="29:30" x14ac:dyDescent="0.25">
      <c r="AC1534" s="92">
        <v>47735</v>
      </c>
      <c r="AD1534" s="92">
        <v>47735</v>
      </c>
    </row>
    <row r="1535" spans="29:30" x14ac:dyDescent="0.25">
      <c r="AC1535" s="92">
        <v>47736</v>
      </c>
      <c r="AD1535" s="92">
        <v>47736</v>
      </c>
    </row>
    <row r="1536" spans="29:30" x14ac:dyDescent="0.25">
      <c r="AC1536" s="92">
        <v>47737</v>
      </c>
      <c r="AD1536" s="92">
        <v>47737</v>
      </c>
    </row>
    <row r="1537" spans="29:30" x14ac:dyDescent="0.25">
      <c r="AC1537" s="92">
        <v>47738</v>
      </c>
      <c r="AD1537" s="92">
        <v>47738</v>
      </c>
    </row>
    <row r="1538" spans="29:30" x14ac:dyDescent="0.25">
      <c r="AC1538" s="92">
        <v>47739</v>
      </c>
      <c r="AD1538" s="92">
        <v>47739</v>
      </c>
    </row>
    <row r="1539" spans="29:30" x14ac:dyDescent="0.25">
      <c r="AC1539" s="92">
        <v>47740</v>
      </c>
      <c r="AD1539" s="92">
        <v>47740</v>
      </c>
    </row>
    <row r="1540" spans="29:30" x14ac:dyDescent="0.25">
      <c r="AC1540" s="92">
        <v>47741</v>
      </c>
      <c r="AD1540" s="92">
        <v>47741</v>
      </c>
    </row>
    <row r="1541" spans="29:30" x14ac:dyDescent="0.25">
      <c r="AC1541" s="92">
        <v>47742</v>
      </c>
      <c r="AD1541" s="92">
        <v>47742</v>
      </c>
    </row>
    <row r="1542" spans="29:30" x14ac:dyDescent="0.25">
      <c r="AC1542" s="92">
        <v>47743</v>
      </c>
      <c r="AD1542" s="92">
        <v>47743</v>
      </c>
    </row>
    <row r="1543" spans="29:30" x14ac:dyDescent="0.25">
      <c r="AC1543" s="92">
        <v>47744</v>
      </c>
      <c r="AD1543" s="92">
        <v>47744</v>
      </c>
    </row>
    <row r="1544" spans="29:30" x14ac:dyDescent="0.25">
      <c r="AC1544" s="92">
        <v>47745</v>
      </c>
      <c r="AD1544" s="92">
        <v>47745</v>
      </c>
    </row>
    <row r="1545" spans="29:30" x14ac:dyDescent="0.25">
      <c r="AC1545" s="92">
        <v>47746</v>
      </c>
      <c r="AD1545" s="92">
        <v>47746</v>
      </c>
    </row>
    <row r="1546" spans="29:30" x14ac:dyDescent="0.25">
      <c r="AC1546" s="92">
        <v>47747</v>
      </c>
      <c r="AD1546" s="92">
        <v>47747</v>
      </c>
    </row>
    <row r="1547" spans="29:30" x14ac:dyDescent="0.25">
      <c r="AC1547" s="92">
        <v>47748</v>
      </c>
      <c r="AD1547" s="92">
        <v>47748</v>
      </c>
    </row>
    <row r="1548" spans="29:30" x14ac:dyDescent="0.25">
      <c r="AC1548" s="92">
        <v>47749</v>
      </c>
      <c r="AD1548" s="92">
        <v>47749</v>
      </c>
    </row>
    <row r="1549" spans="29:30" x14ac:dyDescent="0.25">
      <c r="AC1549" s="92">
        <v>47750</v>
      </c>
      <c r="AD1549" s="92">
        <v>47750</v>
      </c>
    </row>
    <row r="1550" spans="29:30" x14ac:dyDescent="0.25">
      <c r="AC1550" s="92">
        <v>47751</v>
      </c>
      <c r="AD1550" s="92">
        <v>47751</v>
      </c>
    </row>
    <row r="1551" spans="29:30" x14ac:dyDescent="0.25">
      <c r="AC1551" s="92">
        <v>47752</v>
      </c>
      <c r="AD1551" s="92">
        <v>47752</v>
      </c>
    </row>
    <row r="1552" spans="29:30" x14ac:dyDescent="0.25">
      <c r="AC1552" s="92">
        <v>47753</v>
      </c>
      <c r="AD1552" s="92">
        <v>47753</v>
      </c>
    </row>
    <row r="1553" spans="29:30" x14ac:dyDescent="0.25">
      <c r="AC1553" s="92">
        <v>47754</v>
      </c>
      <c r="AD1553" s="92">
        <v>47754</v>
      </c>
    </row>
    <row r="1554" spans="29:30" x14ac:dyDescent="0.25">
      <c r="AC1554" s="92">
        <v>47755</v>
      </c>
      <c r="AD1554" s="92">
        <v>47755</v>
      </c>
    </row>
    <row r="1555" spans="29:30" x14ac:dyDescent="0.25">
      <c r="AC1555" s="92">
        <v>47756</v>
      </c>
      <c r="AD1555" s="92">
        <v>47756</v>
      </c>
    </row>
    <row r="1556" spans="29:30" x14ac:dyDescent="0.25">
      <c r="AC1556" s="92">
        <v>47757</v>
      </c>
      <c r="AD1556" s="92">
        <v>47757</v>
      </c>
    </row>
    <row r="1557" spans="29:30" x14ac:dyDescent="0.25">
      <c r="AC1557" s="92">
        <v>47758</v>
      </c>
      <c r="AD1557" s="92">
        <v>47758</v>
      </c>
    </row>
    <row r="1558" spans="29:30" x14ac:dyDescent="0.25">
      <c r="AC1558" s="92">
        <v>47759</v>
      </c>
      <c r="AD1558" s="92">
        <v>47759</v>
      </c>
    </row>
    <row r="1559" spans="29:30" x14ac:dyDescent="0.25">
      <c r="AC1559" s="92">
        <v>47760</v>
      </c>
      <c r="AD1559" s="92">
        <v>47760</v>
      </c>
    </row>
    <row r="1560" spans="29:30" x14ac:dyDescent="0.25">
      <c r="AC1560" s="92">
        <v>47761</v>
      </c>
      <c r="AD1560" s="92">
        <v>47761</v>
      </c>
    </row>
    <row r="1561" spans="29:30" x14ac:dyDescent="0.25">
      <c r="AC1561" s="92">
        <v>47762</v>
      </c>
      <c r="AD1561" s="92">
        <v>47762</v>
      </c>
    </row>
    <row r="1562" spans="29:30" x14ac:dyDescent="0.25">
      <c r="AC1562" s="92">
        <v>47763</v>
      </c>
      <c r="AD1562" s="92">
        <v>47763</v>
      </c>
    </row>
    <row r="1563" spans="29:30" x14ac:dyDescent="0.25">
      <c r="AC1563" s="92">
        <v>47764</v>
      </c>
      <c r="AD1563" s="92">
        <v>47764</v>
      </c>
    </row>
    <row r="1564" spans="29:30" x14ac:dyDescent="0.25">
      <c r="AC1564" s="92">
        <v>47765</v>
      </c>
      <c r="AD1564" s="92">
        <v>47765</v>
      </c>
    </row>
    <row r="1565" spans="29:30" x14ac:dyDescent="0.25">
      <c r="AC1565" s="92">
        <v>47766</v>
      </c>
      <c r="AD1565" s="92">
        <v>47766</v>
      </c>
    </row>
    <row r="1566" spans="29:30" x14ac:dyDescent="0.25">
      <c r="AC1566" s="92">
        <v>47767</v>
      </c>
      <c r="AD1566" s="92">
        <v>47767</v>
      </c>
    </row>
    <row r="1567" spans="29:30" x14ac:dyDescent="0.25">
      <c r="AC1567" s="92">
        <v>47768</v>
      </c>
      <c r="AD1567" s="92">
        <v>47768</v>
      </c>
    </row>
    <row r="1568" spans="29:30" x14ac:dyDescent="0.25">
      <c r="AC1568" s="92">
        <v>47769</v>
      </c>
      <c r="AD1568" s="92">
        <v>47769</v>
      </c>
    </row>
    <row r="1569" spans="29:30" x14ac:dyDescent="0.25">
      <c r="AC1569" s="92">
        <v>47770</v>
      </c>
      <c r="AD1569" s="92">
        <v>47770</v>
      </c>
    </row>
    <row r="1570" spans="29:30" x14ac:dyDescent="0.25">
      <c r="AC1570" s="92">
        <v>47771</v>
      </c>
      <c r="AD1570" s="92">
        <v>47771</v>
      </c>
    </row>
    <row r="1571" spans="29:30" x14ac:dyDescent="0.25">
      <c r="AC1571" s="92">
        <v>47772</v>
      </c>
      <c r="AD1571" s="92">
        <v>47772</v>
      </c>
    </row>
    <row r="1572" spans="29:30" x14ac:dyDescent="0.25">
      <c r="AC1572" s="92">
        <v>47773</v>
      </c>
      <c r="AD1572" s="92">
        <v>47773</v>
      </c>
    </row>
    <row r="1573" spans="29:30" x14ac:dyDescent="0.25">
      <c r="AC1573" s="92">
        <v>47774</v>
      </c>
      <c r="AD1573" s="92">
        <v>47774</v>
      </c>
    </row>
    <row r="1574" spans="29:30" x14ac:dyDescent="0.25">
      <c r="AC1574" s="92">
        <v>47775</v>
      </c>
      <c r="AD1574" s="92">
        <v>47775</v>
      </c>
    </row>
    <row r="1575" spans="29:30" x14ac:dyDescent="0.25">
      <c r="AC1575" s="92">
        <v>47776</v>
      </c>
      <c r="AD1575" s="92">
        <v>47776</v>
      </c>
    </row>
    <row r="1576" spans="29:30" x14ac:dyDescent="0.25">
      <c r="AC1576" s="92">
        <v>47777</v>
      </c>
      <c r="AD1576" s="92">
        <v>47777</v>
      </c>
    </row>
    <row r="1577" spans="29:30" x14ac:dyDescent="0.25">
      <c r="AC1577" s="92">
        <v>47778</v>
      </c>
      <c r="AD1577" s="92">
        <v>47778</v>
      </c>
    </row>
    <row r="1578" spans="29:30" x14ac:dyDescent="0.25">
      <c r="AC1578" s="92">
        <v>47779</v>
      </c>
      <c r="AD1578" s="92">
        <v>47779</v>
      </c>
    </row>
    <row r="1579" spans="29:30" x14ac:dyDescent="0.25">
      <c r="AC1579" s="92">
        <v>47780</v>
      </c>
      <c r="AD1579" s="92">
        <v>47780</v>
      </c>
    </row>
    <row r="1580" spans="29:30" x14ac:dyDescent="0.25">
      <c r="AC1580" s="92">
        <v>47781</v>
      </c>
      <c r="AD1580" s="92">
        <v>47781</v>
      </c>
    </row>
    <row r="1581" spans="29:30" x14ac:dyDescent="0.25">
      <c r="AC1581" s="92">
        <v>47782</v>
      </c>
      <c r="AD1581" s="92">
        <v>47782</v>
      </c>
    </row>
    <row r="1582" spans="29:30" x14ac:dyDescent="0.25">
      <c r="AC1582" s="92">
        <v>47783</v>
      </c>
      <c r="AD1582" s="92">
        <v>47783</v>
      </c>
    </row>
    <row r="1583" spans="29:30" x14ac:dyDescent="0.25">
      <c r="AC1583" s="92">
        <v>47784</v>
      </c>
      <c r="AD1583" s="92">
        <v>47784</v>
      </c>
    </row>
    <row r="1584" spans="29:30" x14ac:dyDescent="0.25">
      <c r="AC1584" s="92">
        <v>47785</v>
      </c>
      <c r="AD1584" s="92">
        <v>47785</v>
      </c>
    </row>
    <row r="1585" spans="29:30" x14ac:dyDescent="0.25">
      <c r="AC1585" s="92">
        <v>47786</v>
      </c>
      <c r="AD1585" s="92">
        <v>47786</v>
      </c>
    </row>
    <row r="1586" spans="29:30" x14ac:dyDescent="0.25">
      <c r="AC1586" s="92">
        <v>47787</v>
      </c>
      <c r="AD1586" s="92">
        <v>47787</v>
      </c>
    </row>
    <row r="1587" spans="29:30" x14ac:dyDescent="0.25">
      <c r="AC1587" s="92">
        <v>47788</v>
      </c>
      <c r="AD1587" s="92">
        <v>47788</v>
      </c>
    </row>
    <row r="1588" spans="29:30" x14ac:dyDescent="0.25">
      <c r="AC1588" s="92">
        <v>47789</v>
      </c>
      <c r="AD1588" s="92">
        <v>47789</v>
      </c>
    </row>
    <row r="1589" spans="29:30" x14ac:dyDescent="0.25">
      <c r="AC1589" s="92">
        <v>47790</v>
      </c>
      <c r="AD1589" s="92">
        <v>47790</v>
      </c>
    </row>
    <row r="1590" spans="29:30" x14ac:dyDescent="0.25">
      <c r="AC1590" s="92">
        <v>47791</v>
      </c>
      <c r="AD1590" s="92">
        <v>47791</v>
      </c>
    </row>
    <row r="1591" spans="29:30" x14ac:dyDescent="0.25">
      <c r="AC1591" s="92">
        <v>47792</v>
      </c>
      <c r="AD1591" s="92">
        <v>47792</v>
      </c>
    </row>
    <row r="1592" spans="29:30" x14ac:dyDescent="0.25">
      <c r="AC1592" s="92">
        <v>47793</v>
      </c>
      <c r="AD1592" s="92">
        <v>47793</v>
      </c>
    </row>
    <row r="1593" spans="29:30" x14ac:dyDescent="0.25">
      <c r="AC1593" s="92">
        <v>47794</v>
      </c>
      <c r="AD1593" s="92">
        <v>47794</v>
      </c>
    </row>
    <row r="1594" spans="29:30" x14ac:dyDescent="0.25">
      <c r="AC1594" s="92">
        <v>47795</v>
      </c>
      <c r="AD1594" s="92">
        <v>47795</v>
      </c>
    </row>
    <row r="1595" spans="29:30" x14ac:dyDescent="0.25">
      <c r="AC1595" s="92">
        <v>47796</v>
      </c>
      <c r="AD1595" s="92">
        <v>47796</v>
      </c>
    </row>
    <row r="1596" spans="29:30" x14ac:dyDescent="0.25">
      <c r="AC1596" s="92">
        <v>47797</v>
      </c>
      <c r="AD1596" s="92">
        <v>47797</v>
      </c>
    </row>
    <row r="1597" spans="29:30" x14ac:dyDescent="0.25">
      <c r="AC1597" s="92">
        <v>47798</v>
      </c>
      <c r="AD1597" s="92">
        <v>47798</v>
      </c>
    </row>
    <row r="1598" spans="29:30" x14ac:dyDescent="0.25">
      <c r="AC1598" s="92">
        <v>47799</v>
      </c>
      <c r="AD1598" s="92">
        <v>47799</v>
      </c>
    </row>
    <row r="1599" spans="29:30" x14ac:dyDescent="0.25">
      <c r="AC1599" s="92">
        <v>47800</v>
      </c>
      <c r="AD1599" s="92">
        <v>47800</v>
      </c>
    </row>
    <row r="1600" spans="29:30" x14ac:dyDescent="0.25">
      <c r="AC1600" s="92">
        <v>47801</v>
      </c>
      <c r="AD1600" s="92">
        <v>47801</v>
      </c>
    </row>
    <row r="1601" spans="29:30" x14ac:dyDescent="0.25">
      <c r="AC1601" s="92">
        <v>47802</v>
      </c>
      <c r="AD1601" s="92">
        <v>47802</v>
      </c>
    </row>
    <row r="1602" spans="29:30" x14ac:dyDescent="0.25">
      <c r="AC1602" s="92">
        <v>47803</v>
      </c>
      <c r="AD1602" s="92">
        <v>47803</v>
      </c>
    </row>
    <row r="1603" spans="29:30" x14ac:dyDescent="0.25">
      <c r="AC1603" s="92">
        <v>47804</v>
      </c>
      <c r="AD1603" s="92">
        <v>47804</v>
      </c>
    </row>
    <row r="1604" spans="29:30" x14ac:dyDescent="0.25">
      <c r="AC1604" s="92">
        <v>47805</v>
      </c>
      <c r="AD1604" s="92">
        <v>47805</v>
      </c>
    </row>
    <row r="1605" spans="29:30" x14ac:dyDescent="0.25">
      <c r="AC1605" s="92">
        <v>47806</v>
      </c>
      <c r="AD1605" s="92">
        <v>47806</v>
      </c>
    </row>
    <row r="1606" spans="29:30" x14ac:dyDescent="0.25">
      <c r="AC1606" s="92">
        <v>47807</v>
      </c>
      <c r="AD1606" s="92">
        <v>47807</v>
      </c>
    </row>
    <row r="1607" spans="29:30" x14ac:dyDescent="0.25">
      <c r="AC1607" s="92">
        <v>47808</v>
      </c>
      <c r="AD1607" s="92">
        <v>47808</v>
      </c>
    </row>
    <row r="1608" spans="29:30" x14ac:dyDescent="0.25">
      <c r="AC1608" s="92">
        <v>47809</v>
      </c>
      <c r="AD1608" s="92">
        <v>47809</v>
      </c>
    </row>
    <row r="1609" spans="29:30" x14ac:dyDescent="0.25">
      <c r="AC1609" s="92">
        <v>47810</v>
      </c>
      <c r="AD1609" s="92">
        <v>47810</v>
      </c>
    </row>
    <row r="1610" spans="29:30" x14ac:dyDescent="0.25">
      <c r="AC1610" s="92">
        <v>47811</v>
      </c>
      <c r="AD1610" s="92">
        <v>47811</v>
      </c>
    </row>
    <row r="1611" spans="29:30" x14ac:dyDescent="0.25">
      <c r="AC1611" s="92">
        <v>47812</v>
      </c>
      <c r="AD1611" s="92">
        <v>47812</v>
      </c>
    </row>
    <row r="1612" spans="29:30" x14ac:dyDescent="0.25">
      <c r="AC1612" s="92">
        <v>47813</v>
      </c>
      <c r="AD1612" s="92">
        <v>47813</v>
      </c>
    </row>
    <row r="1613" spans="29:30" x14ac:dyDescent="0.25">
      <c r="AC1613" s="92">
        <v>47814</v>
      </c>
      <c r="AD1613" s="92">
        <v>47814</v>
      </c>
    </row>
    <row r="1614" spans="29:30" x14ac:dyDescent="0.25">
      <c r="AC1614" s="92">
        <v>47815</v>
      </c>
      <c r="AD1614" s="92">
        <v>47815</v>
      </c>
    </row>
    <row r="1615" spans="29:30" x14ac:dyDescent="0.25">
      <c r="AC1615" s="92">
        <v>47816</v>
      </c>
      <c r="AD1615" s="92">
        <v>47816</v>
      </c>
    </row>
    <row r="1616" spans="29:30" x14ac:dyDescent="0.25">
      <c r="AC1616" s="92">
        <v>47817</v>
      </c>
      <c r="AD1616" s="92">
        <v>47817</v>
      </c>
    </row>
    <row r="1617" spans="29:30" x14ac:dyDescent="0.25">
      <c r="AC1617" s="92">
        <v>47818</v>
      </c>
      <c r="AD1617" s="92">
        <v>47818</v>
      </c>
    </row>
    <row r="1618" spans="29:30" x14ac:dyDescent="0.25">
      <c r="AC1618" s="92">
        <v>47819</v>
      </c>
      <c r="AD1618" s="92">
        <v>47819</v>
      </c>
    </row>
    <row r="1619" spans="29:30" x14ac:dyDescent="0.25">
      <c r="AC1619" s="92">
        <v>47820</v>
      </c>
      <c r="AD1619" s="92">
        <v>47820</v>
      </c>
    </row>
    <row r="1620" spans="29:30" x14ac:dyDescent="0.25">
      <c r="AC1620" s="92">
        <v>47821</v>
      </c>
      <c r="AD1620" s="92">
        <v>47821</v>
      </c>
    </row>
    <row r="1621" spans="29:30" x14ac:dyDescent="0.25">
      <c r="AC1621" s="92">
        <v>47822</v>
      </c>
      <c r="AD1621" s="92">
        <v>47822</v>
      </c>
    </row>
    <row r="1622" spans="29:30" x14ac:dyDescent="0.25">
      <c r="AC1622" s="92">
        <v>47823</v>
      </c>
      <c r="AD1622" s="92">
        <v>47823</v>
      </c>
    </row>
    <row r="1623" spans="29:30" x14ac:dyDescent="0.25">
      <c r="AC1623" s="92">
        <v>47824</v>
      </c>
      <c r="AD1623" s="92">
        <v>47824</v>
      </c>
    </row>
    <row r="1624" spans="29:30" x14ac:dyDescent="0.25">
      <c r="AC1624" s="92">
        <v>47825</v>
      </c>
      <c r="AD1624" s="92">
        <v>47825</v>
      </c>
    </row>
    <row r="1625" spans="29:30" x14ac:dyDescent="0.25">
      <c r="AC1625" s="92">
        <v>47826</v>
      </c>
      <c r="AD1625" s="92">
        <v>47826</v>
      </c>
    </row>
    <row r="1626" spans="29:30" x14ac:dyDescent="0.25">
      <c r="AC1626" s="92">
        <v>47827</v>
      </c>
      <c r="AD1626" s="92">
        <v>47827</v>
      </c>
    </row>
    <row r="1627" spans="29:30" x14ac:dyDescent="0.25">
      <c r="AC1627" s="92">
        <v>47828</v>
      </c>
      <c r="AD1627" s="92">
        <v>47828</v>
      </c>
    </row>
    <row r="1628" spans="29:30" x14ac:dyDescent="0.25">
      <c r="AC1628" s="92">
        <v>47829</v>
      </c>
      <c r="AD1628" s="92">
        <v>47829</v>
      </c>
    </row>
    <row r="1629" spans="29:30" x14ac:dyDescent="0.25">
      <c r="AC1629" s="92">
        <v>47830</v>
      </c>
      <c r="AD1629" s="92">
        <v>47830</v>
      </c>
    </row>
    <row r="1630" spans="29:30" x14ac:dyDescent="0.25">
      <c r="AC1630" s="92">
        <v>47831</v>
      </c>
      <c r="AD1630" s="92">
        <v>47831</v>
      </c>
    </row>
    <row r="1631" spans="29:30" x14ac:dyDescent="0.25">
      <c r="AC1631" s="92">
        <v>47832</v>
      </c>
      <c r="AD1631" s="92">
        <v>47832</v>
      </c>
    </row>
    <row r="1632" spans="29:30" x14ac:dyDescent="0.25">
      <c r="AC1632" s="92">
        <v>47833</v>
      </c>
      <c r="AD1632" s="92">
        <v>47833</v>
      </c>
    </row>
    <row r="1633" spans="29:30" x14ac:dyDescent="0.25">
      <c r="AC1633" s="92">
        <v>47834</v>
      </c>
      <c r="AD1633" s="92">
        <v>47834</v>
      </c>
    </row>
    <row r="1634" spans="29:30" x14ac:dyDescent="0.25">
      <c r="AC1634" s="92">
        <v>47835</v>
      </c>
      <c r="AD1634" s="92">
        <v>47835</v>
      </c>
    </row>
    <row r="1635" spans="29:30" x14ac:dyDescent="0.25">
      <c r="AC1635" s="92">
        <v>47836</v>
      </c>
      <c r="AD1635" s="92">
        <v>47836</v>
      </c>
    </row>
    <row r="1636" spans="29:30" x14ac:dyDescent="0.25">
      <c r="AC1636" s="92">
        <v>47837</v>
      </c>
      <c r="AD1636" s="92">
        <v>47837</v>
      </c>
    </row>
    <row r="1637" spans="29:30" x14ac:dyDescent="0.25">
      <c r="AC1637" s="92">
        <v>47838</v>
      </c>
      <c r="AD1637" s="92">
        <v>47838</v>
      </c>
    </row>
    <row r="1638" spans="29:30" x14ac:dyDescent="0.25">
      <c r="AC1638" s="92">
        <v>47839</v>
      </c>
      <c r="AD1638" s="92">
        <v>47839</v>
      </c>
    </row>
    <row r="1639" spans="29:30" x14ac:dyDescent="0.25">
      <c r="AC1639" s="92">
        <v>47840</v>
      </c>
      <c r="AD1639" s="92">
        <v>47840</v>
      </c>
    </row>
    <row r="1640" spans="29:30" x14ac:dyDescent="0.25">
      <c r="AC1640" s="92">
        <v>47841</v>
      </c>
      <c r="AD1640" s="92">
        <v>47841</v>
      </c>
    </row>
    <row r="1641" spans="29:30" x14ac:dyDescent="0.25">
      <c r="AC1641" s="92">
        <v>47842</v>
      </c>
      <c r="AD1641" s="92">
        <v>47842</v>
      </c>
    </row>
    <row r="1642" spans="29:30" x14ac:dyDescent="0.25">
      <c r="AC1642" s="92">
        <v>47843</v>
      </c>
      <c r="AD1642" s="92">
        <v>47843</v>
      </c>
    </row>
    <row r="1643" spans="29:30" x14ac:dyDescent="0.25">
      <c r="AC1643" s="92">
        <v>47844</v>
      </c>
      <c r="AD1643" s="92">
        <v>47844</v>
      </c>
    </row>
    <row r="1644" spans="29:30" x14ac:dyDescent="0.25">
      <c r="AC1644" s="92">
        <v>47845</v>
      </c>
      <c r="AD1644" s="92">
        <v>47845</v>
      </c>
    </row>
    <row r="1645" spans="29:30" x14ac:dyDescent="0.25">
      <c r="AC1645" s="92">
        <v>47846</v>
      </c>
      <c r="AD1645" s="92">
        <v>47846</v>
      </c>
    </row>
    <row r="1646" spans="29:30" x14ac:dyDescent="0.25">
      <c r="AC1646" s="92">
        <v>47847</v>
      </c>
      <c r="AD1646" s="92">
        <v>47847</v>
      </c>
    </row>
    <row r="1647" spans="29:30" x14ac:dyDescent="0.25">
      <c r="AC1647" s="92">
        <v>47848</v>
      </c>
      <c r="AD1647" s="92">
        <v>47848</v>
      </c>
    </row>
    <row r="1648" spans="29:30" x14ac:dyDescent="0.25">
      <c r="AC1648" s="92">
        <v>47849</v>
      </c>
      <c r="AD1648" s="92">
        <v>47849</v>
      </c>
    </row>
    <row r="1649" spans="29:30" x14ac:dyDescent="0.25">
      <c r="AC1649" s="92">
        <v>47850</v>
      </c>
      <c r="AD1649" s="92">
        <v>47850</v>
      </c>
    </row>
    <row r="1650" spans="29:30" x14ac:dyDescent="0.25">
      <c r="AC1650" s="92">
        <v>47851</v>
      </c>
      <c r="AD1650" s="92">
        <v>47851</v>
      </c>
    </row>
    <row r="1651" spans="29:30" x14ac:dyDescent="0.25">
      <c r="AC1651" s="92">
        <v>47852</v>
      </c>
      <c r="AD1651" s="92">
        <v>47852</v>
      </c>
    </row>
    <row r="1652" spans="29:30" x14ac:dyDescent="0.25">
      <c r="AC1652" s="92">
        <v>47853</v>
      </c>
      <c r="AD1652" s="92">
        <v>47853</v>
      </c>
    </row>
    <row r="1653" spans="29:30" x14ac:dyDescent="0.25">
      <c r="AC1653" s="92">
        <v>47854</v>
      </c>
      <c r="AD1653" s="92">
        <v>47854</v>
      </c>
    </row>
    <row r="1654" spans="29:30" x14ac:dyDescent="0.25">
      <c r="AC1654" s="92">
        <v>47855</v>
      </c>
      <c r="AD1654" s="92">
        <v>47855</v>
      </c>
    </row>
    <row r="1655" spans="29:30" x14ac:dyDescent="0.25">
      <c r="AC1655" s="92">
        <v>47856</v>
      </c>
      <c r="AD1655" s="92">
        <v>47856</v>
      </c>
    </row>
    <row r="1656" spans="29:30" x14ac:dyDescent="0.25">
      <c r="AC1656" s="92">
        <v>47857</v>
      </c>
      <c r="AD1656" s="92">
        <v>47857</v>
      </c>
    </row>
    <row r="1657" spans="29:30" x14ac:dyDescent="0.25">
      <c r="AC1657" s="92">
        <v>47858</v>
      </c>
      <c r="AD1657" s="92">
        <v>47858</v>
      </c>
    </row>
    <row r="1658" spans="29:30" x14ac:dyDescent="0.25">
      <c r="AC1658" s="92">
        <v>47859</v>
      </c>
      <c r="AD1658" s="92">
        <v>47859</v>
      </c>
    </row>
    <row r="1659" spans="29:30" x14ac:dyDescent="0.25">
      <c r="AC1659" s="92">
        <v>47860</v>
      </c>
      <c r="AD1659" s="92">
        <v>47860</v>
      </c>
    </row>
    <row r="1660" spans="29:30" x14ac:dyDescent="0.25">
      <c r="AC1660" s="92">
        <v>47861</v>
      </c>
      <c r="AD1660" s="92">
        <v>47861</v>
      </c>
    </row>
    <row r="1661" spans="29:30" x14ac:dyDescent="0.25">
      <c r="AC1661" s="92">
        <v>47862</v>
      </c>
      <c r="AD1661" s="92">
        <v>47862</v>
      </c>
    </row>
    <row r="1662" spans="29:30" x14ac:dyDescent="0.25">
      <c r="AC1662" s="92">
        <v>47863</v>
      </c>
      <c r="AD1662" s="92">
        <v>47863</v>
      </c>
    </row>
    <row r="1663" spans="29:30" x14ac:dyDescent="0.25">
      <c r="AC1663" s="92">
        <v>47864</v>
      </c>
      <c r="AD1663" s="92">
        <v>47864</v>
      </c>
    </row>
    <row r="1664" spans="29:30" x14ac:dyDescent="0.25">
      <c r="AC1664" s="92">
        <v>47865</v>
      </c>
      <c r="AD1664" s="92">
        <v>47865</v>
      </c>
    </row>
    <row r="1665" spans="29:30" x14ac:dyDescent="0.25">
      <c r="AC1665" s="92">
        <v>47866</v>
      </c>
      <c r="AD1665" s="92">
        <v>47866</v>
      </c>
    </row>
    <row r="1666" spans="29:30" x14ac:dyDescent="0.25">
      <c r="AC1666" s="92">
        <v>47867</v>
      </c>
      <c r="AD1666" s="92">
        <v>47867</v>
      </c>
    </row>
    <row r="1667" spans="29:30" x14ac:dyDescent="0.25">
      <c r="AC1667" s="92">
        <v>47868</v>
      </c>
      <c r="AD1667" s="92">
        <v>47868</v>
      </c>
    </row>
    <row r="1668" spans="29:30" x14ac:dyDescent="0.25">
      <c r="AC1668" s="92">
        <v>47869</v>
      </c>
      <c r="AD1668" s="92">
        <v>47869</v>
      </c>
    </row>
    <row r="1669" spans="29:30" x14ac:dyDescent="0.25">
      <c r="AC1669" s="92">
        <v>47870</v>
      </c>
      <c r="AD1669" s="92">
        <v>47870</v>
      </c>
    </row>
    <row r="1670" spans="29:30" x14ac:dyDescent="0.25">
      <c r="AC1670" s="92">
        <v>47871</v>
      </c>
      <c r="AD1670" s="92">
        <v>47871</v>
      </c>
    </row>
    <row r="1671" spans="29:30" x14ac:dyDescent="0.25">
      <c r="AC1671" s="92">
        <v>47872</v>
      </c>
      <c r="AD1671" s="92">
        <v>47872</v>
      </c>
    </row>
    <row r="1672" spans="29:30" x14ac:dyDescent="0.25">
      <c r="AC1672" s="92">
        <v>47873</v>
      </c>
      <c r="AD1672" s="92">
        <v>47873</v>
      </c>
    </row>
    <row r="1673" spans="29:30" x14ac:dyDescent="0.25">
      <c r="AC1673" s="92">
        <v>47874</v>
      </c>
      <c r="AD1673" s="92">
        <v>47874</v>
      </c>
    </row>
    <row r="1674" spans="29:30" x14ac:dyDescent="0.25">
      <c r="AC1674" s="92">
        <v>47875</v>
      </c>
      <c r="AD1674" s="92">
        <v>47875</v>
      </c>
    </row>
    <row r="1675" spans="29:30" x14ac:dyDescent="0.25">
      <c r="AC1675" s="92">
        <v>47876</v>
      </c>
      <c r="AD1675" s="92">
        <v>47876</v>
      </c>
    </row>
    <row r="1676" spans="29:30" x14ac:dyDescent="0.25">
      <c r="AC1676" s="92">
        <v>47877</v>
      </c>
      <c r="AD1676" s="92">
        <v>47877</v>
      </c>
    </row>
    <row r="1677" spans="29:30" x14ac:dyDescent="0.25">
      <c r="AC1677" s="92">
        <v>47878</v>
      </c>
      <c r="AD1677" s="92">
        <v>47878</v>
      </c>
    </row>
    <row r="1678" spans="29:30" x14ac:dyDescent="0.25">
      <c r="AC1678" s="92">
        <v>47879</v>
      </c>
      <c r="AD1678" s="92">
        <v>47879</v>
      </c>
    </row>
    <row r="1679" spans="29:30" x14ac:dyDescent="0.25">
      <c r="AC1679" s="92">
        <v>47880</v>
      </c>
      <c r="AD1679" s="92">
        <v>47880</v>
      </c>
    </row>
    <row r="1680" spans="29:30" x14ac:dyDescent="0.25">
      <c r="AC1680" s="92">
        <v>47881</v>
      </c>
      <c r="AD1680" s="92">
        <v>47881</v>
      </c>
    </row>
    <row r="1681" spans="29:30" x14ac:dyDescent="0.25">
      <c r="AC1681" s="92">
        <v>47882</v>
      </c>
      <c r="AD1681" s="92">
        <v>47882</v>
      </c>
    </row>
    <row r="1682" spans="29:30" x14ac:dyDescent="0.25">
      <c r="AC1682" s="92">
        <v>47883</v>
      </c>
      <c r="AD1682" s="92">
        <v>47883</v>
      </c>
    </row>
    <row r="1683" spans="29:30" x14ac:dyDescent="0.25">
      <c r="AC1683" s="92">
        <v>47884</v>
      </c>
      <c r="AD1683" s="92">
        <v>47884</v>
      </c>
    </row>
    <row r="1684" spans="29:30" x14ac:dyDescent="0.25">
      <c r="AC1684" s="92">
        <v>47885</v>
      </c>
      <c r="AD1684" s="92">
        <v>47885</v>
      </c>
    </row>
    <row r="1685" spans="29:30" x14ac:dyDescent="0.25">
      <c r="AC1685" s="92">
        <v>47886</v>
      </c>
      <c r="AD1685" s="92">
        <v>47886</v>
      </c>
    </row>
    <row r="1686" spans="29:30" x14ac:dyDescent="0.25">
      <c r="AC1686" s="92">
        <v>47887</v>
      </c>
      <c r="AD1686" s="92">
        <v>47887</v>
      </c>
    </row>
    <row r="1687" spans="29:30" x14ac:dyDescent="0.25">
      <c r="AC1687" s="92">
        <v>47888</v>
      </c>
      <c r="AD1687" s="92">
        <v>47888</v>
      </c>
    </row>
    <row r="1688" spans="29:30" x14ac:dyDescent="0.25">
      <c r="AC1688" s="92">
        <v>47889</v>
      </c>
      <c r="AD1688" s="92">
        <v>47889</v>
      </c>
    </row>
    <row r="1689" spans="29:30" x14ac:dyDescent="0.25">
      <c r="AC1689" s="92">
        <v>47890</v>
      </c>
      <c r="AD1689" s="92">
        <v>47890</v>
      </c>
    </row>
    <row r="1690" spans="29:30" x14ac:dyDescent="0.25">
      <c r="AC1690" s="92">
        <v>47891</v>
      </c>
      <c r="AD1690" s="92">
        <v>47891</v>
      </c>
    </row>
    <row r="1691" spans="29:30" x14ac:dyDescent="0.25">
      <c r="AC1691" s="92">
        <v>47892</v>
      </c>
      <c r="AD1691" s="92">
        <v>47892</v>
      </c>
    </row>
    <row r="1692" spans="29:30" x14ac:dyDescent="0.25">
      <c r="AC1692" s="92">
        <v>47893</v>
      </c>
      <c r="AD1692" s="92">
        <v>47893</v>
      </c>
    </row>
    <row r="1693" spans="29:30" x14ac:dyDescent="0.25">
      <c r="AC1693" s="92">
        <v>47894</v>
      </c>
      <c r="AD1693" s="92">
        <v>47894</v>
      </c>
    </row>
    <row r="1694" spans="29:30" x14ac:dyDescent="0.25">
      <c r="AC1694" s="92">
        <v>47895</v>
      </c>
      <c r="AD1694" s="92">
        <v>47895</v>
      </c>
    </row>
    <row r="1695" spans="29:30" x14ac:dyDescent="0.25">
      <c r="AC1695" s="92">
        <v>47896</v>
      </c>
      <c r="AD1695" s="92">
        <v>47896</v>
      </c>
    </row>
    <row r="1696" spans="29:30" x14ac:dyDescent="0.25">
      <c r="AC1696" s="92">
        <v>47897</v>
      </c>
      <c r="AD1696" s="92">
        <v>47897</v>
      </c>
    </row>
    <row r="1697" spans="29:30" x14ac:dyDescent="0.25">
      <c r="AC1697" s="92">
        <v>47898</v>
      </c>
      <c r="AD1697" s="92">
        <v>47898</v>
      </c>
    </row>
    <row r="1698" spans="29:30" x14ac:dyDescent="0.25">
      <c r="AC1698" s="92">
        <v>47899</v>
      </c>
      <c r="AD1698" s="92">
        <v>47899</v>
      </c>
    </row>
    <row r="1699" spans="29:30" x14ac:dyDescent="0.25">
      <c r="AC1699" s="92">
        <v>47900</v>
      </c>
      <c r="AD1699" s="92">
        <v>47900</v>
      </c>
    </row>
    <row r="1700" spans="29:30" x14ac:dyDescent="0.25">
      <c r="AC1700" s="92">
        <v>47901</v>
      </c>
      <c r="AD1700" s="92">
        <v>47901</v>
      </c>
    </row>
    <row r="1701" spans="29:30" x14ac:dyDescent="0.25">
      <c r="AC1701" s="92">
        <v>47902</v>
      </c>
      <c r="AD1701" s="92">
        <v>47902</v>
      </c>
    </row>
    <row r="1702" spans="29:30" x14ac:dyDescent="0.25">
      <c r="AC1702" s="92">
        <v>47903</v>
      </c>
      <c r="AD1702" s="92">
        <v>47903</v>
      </c>
    </row>
    <row r="1703" spans="29:30" x14ac:dyDescent="0.25">
      <c r="AC1703" s="92">
        <v>47904</v>
      </c>
      <c r="AD1703" s="92">
        <v>47904</v>
      </c>
    </row>
    <row r="1704" spans="29:30" x14ac:dyDescent="0.25">
      <c r="AC1704" s="92">
        <v>47905</v>
      </c>
      <c r="AD1704" s="92">
        <v>47905</v>
      </c>
    </row>
    <row r="1705" spans="29:30" x14ac:dyDescent="0.25">
      <c r="AC1705" s="92">
        <v>47906</v>
      </c>
      <c r="AD1705" s="92">
        <v>47906</v>
      </c>
    </row>
    <row r="1706" spans="29:30" x14ac:dyDescent="0.25">
      <c r="AC1706" s="92">
        <v>47907</v>
      </c>
      <c r="AD1706" s="92">
        <v>47907</v>
      </c>
    </row>
    <row r="1707" spans="29:30" x14ac:dyDescent="0.25">
      <c r="AC1707" s="92">
        <v>47908</v>
      </c>
      <c r="AD1707" s="92">
        <v>47908</v>
      </c>
    </row>
    <row r="1708" spans="29:30" x14ac:dyDescent="0.25">
      <c r="AC1708" s="92">
        <v>47909</v>
      </c>
      <c r="AD1708" s="92">
        <v>47909</v>
      </c>
    </row>
    <row r="1709" spans="29:30" x14ac:dyDescent="0.25">
      <c r="AC1709" s="92">
        <v>47910</v>
      </c>
      <c r="AD1709" s="92">
        <v>47910</v>
      </c>
    </row>
    <row r="1710" spans="29:30" x14ac:dyDescent="0.25">
      <c r="AC1710" s="92">
        <v>47911</v>
      </c>
      <c r="AD1710" s="92">
        <v>47911</v>
      </c>
    </row>
    <row r="1711" spans="29:30" x14ac:dyDescent="0.25">
      <c r="AC1711" s="92">
        <v>47912</v>
      </c>
      <c r="AD1711" s="92">
        <v>47912</v>
      </c>
    </row>
    <row r="1712" spans="29:30" x14ac:dyDescent="0.25">
      <c r="AC1712" s="92">
        <v>47913</v>
      </c>
      <c r="AD1712" s="92">
        <v>47913</v>
      </c>
    </row>
    <row r="1713" spans="29:30" x14ac:dyDescent="0.25">
      <c r="AC1713" s="92">
        <v>47914</v>
      </c>
      <c r="AD1713" s="92">
        <v>47914</v>
      </c>
    </row>
    <row r="1714" spans="29:30" x14ac:dyDescent="0.25">
      <c r="AC1714" s="92">
        <v>47915</v>
      </c>
      <c r="AD1714" s="92">
        <v>47915</v>
      </c>
    </row>
    <row r="1715" spans="29:30" x14ac:dyDescent="0.25">
      <c r="AC1715" s="92">
        <v>47916</v>
      </c>
      <c r="AD1715" s="92">
        <v>47916</v>
      </c>
    </row>
    <row r="1716" spans="29:30" x14ac:dyDescent="0.25">
      <c r="AC1716" s="92">
        <v>47917</v>
      </c>
      <c r="AD1716" s="92">
        <v>47917</v>
      </c>
    </row>
    <row r="1717" spans="29:30" x14ac:dyDescent="0.25">
      <c r="AC1717" s="92">
        <v>47918</v>
      </c>
      <c r="AD1717" s="92">
        <v>47918</v>
      </c>
    </row>
    <row r="1718" spans="29:30" x14ac:dyDescent="0.25">
      <c r="AC1718" s="92">
        <v>47919</v>
      </c>
      <c r="AD1718" s="92">
        <v>47919</v>
      </c>
    </row>
    <row r="1719" spans="29:30" x14ac:dyDescent="0.25">
      <c r="AC1719" s="92">
        <v>47920</v>
      </c>
      <c r="AD1719" s="92">
        <v>47920</v>
      </c>
    </row>
    <row r="1720" spans="29:30" x14ac:dyDescent="0.25">
      <c r="AC1720" s="92">
        <v>47921</v>
      </c>
      <c r="AD1720" s="92">
        <v>47921</v>
      </c>
    </row>
    <row r="1721" spans="29:30" x14ac:dyDescent="0.25">
      <c r="AC1721" s="92">
        <v>47922</v>
      </c>
      <c r="AD1721" s="92">
        <v>47922</v>
      </c>
    </row>
    <row r="1722" spans="29:30" x14ac:dyDescent="0.25">
      <c r="AC1722" s="92">
        <v>47923</v>
      </c>
      <c r="AD1722" s="92">
        <v>47923</v>
      </c>
    </row>
    <row r="1723" spans="29:30" x14ac:dyDescent="0.25">
      <c r="AC1723" s="92">
        <v>47924</v>
      </c>
      <c r="AD1723" s="92">
        <v>47924</v>
      </c>
    </row>
    <row r="1724" spans="29:30" x14ac:dyDescent="0.25">
      <c r="AC1724" s="92">
        <v>47925</v>
      </c>
      <c r="AD1724" s="92">
        <v>47925</v>
      </c>
    </row>
    <row r="1725" spans="29:30" x14ac:dyDescent="0.25">
      <c r="AC1725" s="92">
        <v>47926</v>
      </c>
      <c r="AD1725" s="92">
        <v>47926</v>
      </c>
    </row>
    <row r="1726" spans="29:30" x14ac:dyDescent="0.25">
      <c r="AC1726" s="92">
        <v>47927</v>
      </c>
      <c r="AD1726" s="92">
        <v>47927</v>
      </c>
    </row>
    <row r="1727" spans="29:30" x14ac:dyDescent="0.25">
      <c r="AC1727" s="92">
        <v>47928</v>
      </c>
      <c r="AD1727" s="92">
        <v>47928</v>
      </c>
    </row>
    <row r="1728" spans="29:30" x14ac:dyDescent="0.25">
      <c r="AC1728" s="92">
        <v>47929</v>
      </c>
      <c r="AD1728" s="92">
        <v>47929</v>
      </c>
    </row>
    <row r="1729" spans="29:30" x14ac:dyDescent="0.25">
      <c r="AC1729" s="92">
        <v>47930</v>
      </c>
      <c r="AD1729" s="92">
        <v>47930</v>
      </c>
    </row>
    <row r="1730" spans="29:30" x14ac:dyDescent="0.25">
      <c r="AC1730" s="92">
        <v>47931</v>
      </c>
      <c r="AD1730" s="92">
        <v>47931</v>
      </c>
    </row>
    <row r="1731" spans="29:30" x14ac:dyDescent="0.25">
      <c r="AC1731" s="92">
        <v>47932</v>
      </c>
      <c r="AD1731" s="92">
        <v>47932</v>
      </c>
    </row>
    <row r="1732" spans="29:30" x14ac:dyDescent="0.25">
      <c r="AC1732" s="92">
        <v>47933</v>
      </c>
      <c r="AD1732" s="92">
        <v>47933</v>
      </c>
    </row>
    <row r="1733" spans="29:30" x14ac:dyDescent="0.25">
      <c r="AC1733" s="92">
        <v>47934</v>
      </c>
      <c r="AD1733" s="92">
        <v>47934</v>
      </c>
    </row>
    <row r="1734" spans="29:30" x14ac:dyDescent="0.25">
      <c r="AC1734" s="92">
        <v>47935</v>
      </c>
      <c r="AD1734" s="92">
        <v>47935</v>
      </c>
    </row>
    <row r="1735" spans="29:30" x14ac:dyDescent="0.25">
      <c r="AC1735" s="92">
        <v>47936</v>
      </c>
      <c r="AD1735" s="92">
        <v>47936</v>
      </c>
    </row>
    <row r="1736" spans="29:30" x14ac:dyDescent="0.25">
      <c r="AC1736" s="92">
        <v>47937</v>
      </c>
      <c r="AD1736" s="92">
        <v>47937</v>
      </c>
    </row>
    <row r="1737" spans="29:30" x14ac:dyDescent="0.25">
      <c r="AC1737" s="92">
        <v>47938</v>
      </c>
      <c r="AD1737" s="92">
        <v>47938</v>
      </c>
    </row>
    <row r="1738" spans="29:30" x14ac:dyDescent="0.25">
      <c r="AC1738" s="92">
        <v>47939</v>
      </c>
      <c r="AD1738" s="92">
        <v>47939</v>
      </c>
    </row>
    <row r="1739" spans="29:30" x14ac:dyDescent="0.25">
      <c r="AC1739" s="92">
        <v>47940</v>
      </c>
      <c r="AD1739" s="92">
        <v>47940</v>
      </c>
    </row>
    <row r="1740" spans="29:30" x14ac:dyDescent="0.25">
      <c r="AC1740" s="92">
        <v>47941</v>
      </c>
      <c r="AD1740" s="92">
        <v>47941</v>
      </c>
    </row>
    <row r="1741" spans="29:30" x14ac:dyDescent="0.25">
      <c r="AC1741" s="92">
        <v>47942</v>
      </c>
      <c r="AD1741" s="92">
        <v>47942</v>
      </c>
    </row>
    <row r="1742" spans="29:30" x14ac:dyDescent="0.25">
      <c r="AC1742" s="92">
        <v>47943</v>
      </c>
      <c r="AD1742" s="92">
        <v>47943</v>
      </c>
    </row>
    <row r="1743" spans="29:30" x14ac:dyDescent="0.25">
      <c r="AC1743" s="92">
        <v>47944</v>
      </c>
      <c r="AD1743" s="92">
        <v>47944</v>
      </c>
    </row>
    <row r="1744" spans="29:30" x14ac:dyDescent="0.25">
      <c r="AC1744" s="92">
        <v>47945</v>
      </c>
      <c r="AD1744" s="92">
        <v>47945</v>
      </c>
    </row>
    <row r="1745" spans="29:30" x14ac:dyDescent="0.25">
      <c r="AC1745" s="92">
        <v>47946</v>
      </c>
      <c r="AD1745" s="92">
        <v>47946</v>
      </c>
    </row>
    <row r="1746" spans="29:30" x14ac:dyDescent="0.25">
      <c r="AC1746" s="92">
        <v>47947</v>
      </c>
      <c r="AD1746" s="92">
        <v>47947</v>
      </c>
    </row>
    <row r="1747" spans="29:30" x14ac:dyDescent="0.25">
      <c r="AC1747" s="92">
        <v>47948</v>
      </c>
      <c r="AD1747" s="92">
        <v>47948</v>
      </c>
    </row>
    <row r="1748" spans="29:30" x14ac:dyDescent="0.25">
      <c r="AC1748" s="92">
        <v>47949</v>
      </c>
      <c r="AD1748" s="92">
        <v>47949</v>
      </c>
    </row>
    <row r="1749" spans="29:30" x14ac:dyDescent="0.25">
      <c r="AC1749" s="92">
        <v>47950</v>
      </c>
      <c r="AD1749" s="92">
        <v>47950</v>
      </c>
    </row>
    <row r="1750" spans="29:30" x14ac:dyDescent="0.25">
      <c r="AC1750" s="92">
        <v>47951</v>
      </c>
      <c r="AD1750" s="92">
        <v>47951</v>
      </c>
    </row>
    <row r="1751" spans="29:30" x14ac:dyDescent="0.25">
      <c r="AC1751" s="92">
        <v>47952</v>
      </c>
      <c r="AD1751" s="92">
        <v>47952</v>
      </c>
    </row>
    <row r="1752" spans="29:30" x14ac:dyDescent="0.25">
      <c r="AC1752" s="92">
        <v>47953</v>
      </c>
      <c r="AD1752" s="92">
        <v>47953</v>
      </c>
    </row>
    <row r="1753" spans="29:30" x14ac:dyDescent="0.25">
      <c r="AC1753" s="92">
        <v>47954</v>
      </c>
      <c r="AD1753" s="92">
        <v>47954</v>
      </c>
    </row>
    <row r="1754" spans="29:30" x14ac:dyDescent="0.25">
      <c r="AC1754" s="92">
        <v>47955</v>
      </c>
      <c r="AD1754" s="92">
        <v>47955</v>
      </c>
    </row>
    <row r="1755" spans="29:30" x14ac:dyDescent="0.25">
      <c r="AC1755" s="92">
        <v>47956</v>
      </c>
      <c r="AD1755" s="92">
        <v>47956</v>
      </c>
    </row>
    <row r="1756" spans="29:30" x14ac:dyDescent="0.25">
      <c r="AC1756" s="92">
        <v>47957</v>
      </c>
      <c r="AD1756" s="92">
        <v>47957</v>
      </c>
    </row>
    <row r="1757" spans="29:30" x14ac:dyDescent="0.25">
      <c r="AC1757" s="92">
        <v>47958</v>
      </c>
      <c r="AD1757" s="92">
        <v>47958</v>
      </c>
    </row>
    <row r="1758" spans="29:30" x14ac:dyDescent="0.25">
      <c r="AC1758" s="92">
        <v>47959</v>
      </c>
      <c r="AD1758" s="92">
        <v>47959</v>
      </c>
    </row>
    <row r="1759" spans="29:30" x14ac:dyDescent="0.25">
      <c r="AC1759" s="92">
        <v>47960</v>
      </c>
      <c r="AD1759" s="92">
        <v>47960</v>
      </c>
    </row>
    <row r="1760" spans="29:30" x14ac:dyDescent="0.25">
      <c r="AC1760" s="92">
        <v>47961</v>
      </c>
      <c r="AD1760" s="92">
        <v>47961</v>
      </c>
    </row>
    <row r="1761" spans="29:30" x14ac:dyDescent="0.25">
      <c r="AC1761" s="92">
        <v>47962</v>
      </c>
      <c r="AD1761" s="92">
        <v>47962</v>
      </c>
    </row>
    <row r="1762" spans="29:30" x14ac:dyDescent="0.25">
      <c r="AC1762" s="92">
        <v>47963</v>
      </c>
      <c r="AD1762" s="92">
        <v>47963</v>
      </c>
    </row>
    <row r="1763" spans="29:30" x14ac:dyDescent="0.25">
      <c r="AC1763" s="92">
        <v>47964</v>
      </c>
      <c r="AD1763" s="92">
        <v>47964</v>
      </c>
    </row>
    <row r="1764" spans="29:30" x14ac:dyDescent="0.25">
      <c r="AC1764" s="92">
        <v>47965</v>
      </c>
      <c r="AD1764" s="92">
        <v>47965</v>
      </c>
    </row>
    <row r="1765" spans="29:30" x14ac:dyDescent="0.25">
      <c r="AC1765" s="92">
        <v>47966</v>
      </c>
      <c r="AD1765" s="92">
        <v>47966</v>
      </c>
    </row>
    <row r="1766" spans="29:30" x14ac:dyDescent="0.25">
      <c r="AC1766" s="92">
        <v>47967</v>
      </c>
      <c r="AD1766" s="92">
        <v>47967</v>
      </c>
    </row>
    <row r="1767" spans="29:30" x14ac:dyDescent="0.25">
      <c r="AC1767" s="92">
        <v>47968</v>
      </c>
      <c r="AD1767" s="92">
        <v>47968</v>
      </c>
    </row>
    <row r="1768" spans="29:30" x14ac:dyDescent="0.25">
      <c r="AC1768" s="92">
        <v>47969</v>
      </c>
      <c r="AD1768" s="92">
        <v>47969</v>
      </c>
    </row>
    <row r="1769" spans="29:30" x14ac:dyDescent="0.25">
      <c r="AC1769" s="92">
        <v>47970</v>
      </c>
      <c r="AD1769" s="92">
        <v>47970</v>
      </c>
    </row>
    <row r="1770" spans="29:30" x14ac:dyDescent="0.25">
      <c r="AC1770" s="92">
        <v>47971</v>
      </c>
      <c r="AD1770" s="92">
        <v>47971</v>
      </c>
    </row>
    <row r="1771" spans="29:30" x14ac:dyDescent="0.25">
      <c r="AC1771" s="92">
        <v>47972</v>
      </c>
      <c r="AD1771" s="92">
        <v>47972</v>
      </c>
    </row>
    <row r="1772" spans="29:30" x14ac:dyDescent="0.25">
      <c r="AC1772" s="92">
        <v>47973</v>
      </c>
      <c r="AD1772" s="92">
        <v>47973</v>
      </c>
    </row>
    <row r="1773" spans="29:30" x14ac:dyDescent="0.25">
      <c r="AC1773" s="92">
        <v>47974</v>
      </c>
      <c r="AD1773" s="92">
        <v>47974</v>
      </c>
    </row>
    <row r="1774" spans="29:30" x14ac:dyDescent="0.25">
      <c r="AC1774" s="92">
        <v>47975</v>
      </c>
      <c r="AD1774" s="92">
        <v>47975</v>
      </c>
    </row>
    <row r="1775" spans="29:30" x14ac:dyDescent="0.25">
      <c r="AC1775" s="92">
        <v>47976</v>
      </c>
      <c r="AD1775" s="92">
        <v>47976</v>
      </c>
    </row>
    <row r="1776" spans="29:30" x14ac:dyDescent="0.25">
      <c r="AC1776" s="92">
        <v>47977</v>
      </c>
      <c r="AD1776" s="92">
        <v>47977</v>
      </c>
    </row>
    <row r="1777" spans="29:30" x14ac:dyDescent="0.25">
      <c r="AC1777" s="92">
        <v>47978</v>
      </c>
      <c r="AD1777" s="92">
        <v>47978</v>
      </c>
    </row>
    <row r="1778" spans="29:30" x14ac:dyDescent="0.25">
      <c r="AC1778" s="92">
        <v>47979</v>
      </c>
      <c r="AD1778" s="92">
        <v>47979</v>
      </c>
    </row>
    <row r="1779" spans="29:30" x14ac:dyDescent="0.25">
      <c r="AC1779" s="92">
        <v>47980</v>
      </c>
      <c r="AD1779" s="92">
        <v>47980</v>
      </c>
    </row>
    <row r="1780" spans="29:30" x14ac:dyDescent="0.25">
      <c r="AC1780" s="92">
        <v>47981</v>
      </c>
      <c r="AD1780" s="92">
        <v>47981</v>
      </c>
    </row>
    <row r="1781" spans="29:30" x14ac:dyDescent="0.25">
      <c r="AC1781" s="92">
        <v>47982</v>
      </c>
      <c r="AD1781" s="92">
        <v>47982</v>
      </c>
    </row>
    <row r="1782" spans="29:30" x14ac:dyDescent="0.25">
      <c r="AC1782" s="92">
        <v>47983</v>
      </c>
      <c r="AD1782" s="92">
        <v>47983</v>
      </c>
    </row>
    <row r="1783" spans="29:30" x14ac:dyDescent="0.25">
      <c r="AC1783" s="92">
        <v>47984</v>
      </c>
      <c r="AD1783" s="92">
        <v>47984</v>
      </c>
    </row>
    <row r="1784" spans="29:30" x14ac:dyDescent="0.25">
      <c r="AC1784" s="92">
        <v>47985</v>
      </c>
      <c r="AD1784" s="92">
        <v>47985</v>
      </c>
    </row>
    <row r="1785" spans="29:30" x14ac:dyDescent="0.25">
      <c r="AC1785" s="92">
        <v>47986</v>
      </c>
      <c r="AD1785" s="92">
        <v>47986</v>
      </c>
    </row>
    <row r="1786" spans="29:30" x14ac:dyDescent="0.25">
      <c r="AC1786" s="92">
        <v>47987</v>
      </c>
      <c r="AD1786" s="92">
        <v>47987</v>
      </c>
    </row>
    <row r="1787" spans="29:30" x14ac:dyDescent="0.25">
      <c r="AC1787" s="92">
        <v>47988</v>
      </c>
      <c r="AD1787" s="92">
        <v>47988</v>
      </c>
    </row>
    <row r="1788" spans="29:30" x14ac:dyDescent="0.25">
      <c r="AC1788" s="92">
        <v>47989</v>
      </c>
      <c r="AD1788" s="92">
        <v>47989</v>
      </c>
    </row>
    <row r="1789" spans="29:30" x14ac:dyDescent="0.25">
      <c r="AC1789" s="92">
        <v>47990</v>
      </c>
      <c r="AD1789" s="92">
        <v>47990</v>
      </c>
    </row>
    <row r="1790" spans="29:30" x14ac:dyDescent="0.25">
      <c r="AC1790" s="92">
        <v>47991</v>
      </c>
      <c r="AD1790" s="92">
        <v>47991</v>
      </c>
    </row>
    <row r="1791" spans="29:30" x14ac:dyDescent="0.25">
      <c r="AC1791" s="92">
        <v>47992</v>
      </c>
      <c r="AD1791" s="92">
        <v>47992</v>
      </c>
    </row>
    <row r="1792" spans="29:30" x14ac:dyDescent="0.25">
      <c r="AC1792" s="92">
        <v>47993</v>
      </c>
      <c r="AD1792" s="92">
        <v>47993</v>
      </c>
    </row>
    <row r="1793" spans="29:30" x14ac:dyDescent="0.25">
      <c r="AC1793" s="92">
        <v>47994</v>
      </c>
      <c r="AD1793" s="92">
        <v>47994</v>
      </c>
    </row>
    <row r="1794" spans="29:30" x14ac:dyDescent="0.25">
      <c r="AC1794" s="92">
        <v>47995</v>
      </c>
      <c r="AD1794" s="92">
        <v>47995</v>
      </c>
    </row>
    <row r="1795" spans="29:30" x14ac:dyDescent="0.25">
      <c r="AC1795" s="92">
        <v>47996</v>
      </c>
      <c r="AD1795" s="92">
        <v>47996</v>
      </c>
    </row>
    <row r="1796" spans="29:30" x14ac:dyDescent="0.25">
      <c r="AC1796" s="92">
        <v>47997</v>
      </c>
      <c r="AD1796" s="92">
        <v>47997</v>
      </c>
    </row>
    <row r="1797" spans="29:30" x14ac:dyDescent="0.25">
      <c r="AC1797" s="92">
        <v>47998</v>
      </c>
      <c r="AD1797" s="92">
        <v>47998</v>
      </c>
    </row>
    <row r="1798" spans="29:30" x14ac:dyDescent="0.25">
      <c r="AC1798" s="92">
        <v>47999</v>
      </c>
      <c r="AD1798" s="92">
        <v>47999</v>
      </c>
    </row>
    <row r="1799" spans="29:30" x14ac:dyDescent="0.25">
      <c r="AC1799" s="92">
        <v>48000</v>
      </c>
      <c r="AD1799" s="92">
        <v>48000</v>
      </c>
    </row>
    <row r="1800" spans="29:30" x14ac:dyDescent="0.25">
      <c r="AC1800" s="92">
        <v>48001</v>
      </c>
      <c r="AD1800" s="92">
        <v>48001</v>
      </c>
    </row>
    <row r="1801" spans="29:30" x14ac:dyDescent="0.25">
      <c r="AC1801" s="92">
        <v>48002</v>
      </c>
      <c r="AD1801" s="92">
        <v>48002</v>
      </c>
    </row>
    <row r="1802" spans="29:30" x14ac:dyDescent="0.25">
      <c r="AC1802" s="92">
        <v>48003</v>
      </c>
      <c r="AD1802" s="92">
        <v>48003</v>
      </c>
    </row>
    <row r="1803" spans="29:30" x14ac:dyDescent="0.25">
      <c r="AC1803" s="92">
        <v>48004</v>
      </c>
      <c r="AD1803" s="92">
        <v>48004</v>
      </c>
    </row>
    <row r="1804" spans="29:30" x14ac:dyDescent="0.25">
      <c r="AC1804" s="92">
        <v>48005</v>
      </c>
      <c r="AD1804" s="92">
        <v>48005</v>
      </c>
    </row>
    <row r="1805" spans="29:30" x14ac:dyDescent="0.25">
      <c r="AC1805" s="92">
        <v>48006</v>
      </c>
      <c r="AD1805" s="92">
        <v>48006</v>
      </c>
    </row>
    <row r="1806" spans="29:30" x14ac:dyDescent="0.25">
      <c r="AC1806" s="92">
        <v>48007</v>
      </c>
      <c r="AD1806" s="92">
        <v>48007</v>
      </c>
    </row>
    <row r="1807" spans="29:30" x14ac:dyDescent="0.25">
      <c r="AC1807" s="92">
        <v>48008</v>
      </c>
      <c r="AD1807" s="92">
        <v>48008</v>
      </c>
    </row>
    <row r="1808" spans="29:30" x14ac:dyDescent="0.25">
      <c r="AC1808" s="92">
        <v>48009</v>
      </c>
      <c r="AD1808" s="92">
        <v>48009</v>
      </c>
    </row>
    <row r="1809" spans="29:30" x14ac:dyDescent="0.25">
      <c r="AC1809" s="92">
        <v>48010</v>
      </c>
      <c r="AD1809" s="92">
        <v>48010</v>
      </c>
    </row>
    <row r="1810" spans="29:30" x14ac:dyDescent="0.25">
      <c r="AC1810" s="92">
        <v>48011</v>
      </c>
      <c r="AD1810" s="92">
        <v>48011</v>
      </c>
    </row>
    <row r="1811" spans="29:30" x14ac:dyDescent="0.25">
      <c r="AC1811" s="92">
        <v>48012</v>
      </c>
      <c r="AD1811" s="92">
        <v>48012</v>
      </c>
    </row>
    <row r="1812" spans="29:30" x14ac:dyDescent="0.25">
      <c r="AC1812" s="92">
        <v>48013</v>
      </c>
      <c r="AD1812" s="92">
        <v>48013</v>
      </c>
    </row>
    <row r="1813" spans="29:30" x14ac:dyDescent="0.25">
      <c r="AC1813" s="92">
        <v>48014</v>
      </c>
      <c r="AD1813" s="92">
        <v>48014</v>
      </c>
    </row>
    <row r="1814" spans="29:30" x14ac:dyDescent="0.25">
      <c r="AC1814" s="92">
        <v>48015</v>
      </c>
      <c r="AD1814" s="92">
        <v>48015</v>
      </c>
    </row>
    <row r="1815" spans="29:30" x14ac:dyDescent="0.25">
      <c r="AC1815" s="92">
        <v>48016</v>
      </c>
      <c r="AD1815" s="92">
        <v>48016</v>
      </c>
    </row>
    <row r="1816" spans="29:30" x14ac:dyDescent="0.25">
      <c r="AC1816" s="92">
        <v>48017</v>
      </c>
      <c r="AD1816" s="92">
        <v>48017</v>
      </c>
    </row>
    <row r="1817" spans="29:30" x14ac:dyDescent="0.25">
      <c r="AC1817" s="92">
        <v>48018</v>
      </c>
      <c r="AD1817" s="92">
        <v>48018</v>
      </c>
    </row>
    <row r="1818" spans="29:30" x14ac:dyDescent="0.25">
      <c r="AC1818" s="92">
        <v>48019</v>
      </c>
      <c r="AD1818" s="92">
        <v>48019</v>
      </c>
    </row>
    <row r="1819" spans="29:30" x14ac:dyDescent="0.25">
      <c r="AC1819" s="92">
        <v>48020</v>
      </c>
      <c r="AD1819" s="92">
        <v>48020</v>
      </c>
    </row>
    <row r="1820" spans="29:30" x14ac:dyDescent="0.25">
      <c r="AC1820" s="92">
        <v>48021</v>
      </c>
      <c r="AD1820" s="92">
        <v>48021</v>
      </c>
    </row>
    <row r="1821" spans="29:30" x14ac:dyDescent="0.25">
      <c r="AC1821" s="92">
        <v>48022</v>
      </c>
      <c r="AD1821" s="92">
        <v>48022</v>
      </c>
    </row>
    <row r="1822" spans="29:30" x14ac:dyDescent="0.25">
      <c r="AC1822" s="92">
        <v>48023</v>
      </c>
      <c r="AD1822" s="92">
        <v>48023</v>
      </c>
    </row>
    <row r="1823" spans="29:30" x14ac:dyDescent="0.25">
      <c r="AC1823" s="92">
        <v>48024</v>
      </c>
      <c r="AD1823" s="92">
        <v>48024</v>
      </c>
    </row>
    <row r="1824" spans="29:30" x14ac:dyDescent="0.25">
      <c r="AC1824" s="92">
        <v>48025</v>
      </c>
      <c r="AD1824" s="92">
        <v>48025</v>
      </c>
    </row>
    <row r="1825" spans="29:30" x14ac:dyDescent="0.25">
      <c r="AC1825" s="92">
        <v>48026</v>
      </c>
      <c r="AD1825" s="92">
        <v>48026</v>
      </c>
    </row>
    <row r="1826" spans="29:30" x14ac:dyDescent="0.25">
      <c r="AC1826" s="92">
        <v>48027</v>
      </c>
      <c r="AD1826" s="92">
        <v>48027</v>
      </c>
    </row>
    <row r="1827" spans="29:30" x14ac:dyDescent="0.25">
      <c r="AC1827" s="92">
        <v>48028</v>
      </c>
      <c r="AD1827" s="92">
        <v>48028</v>
      </c>
    </row>
    <row r="1828" spans="29:30" x14ac:dyDescent="0.25">
      <c r="AC1828" s="92">
        <v>48029</v>
      </c>
      <c r="AD1828" s="92">
        <v>48029</v>
      </c>
    </row>
    <row r="1829" spans="29:30" x14ac:dyDescent="0.25">
      <c r="AC1829" s="92">
        <v>48030</v>
      </c>
      <c r="AD1829" s="92">
        <v>48030</v>
      </c>
    </row>
    <row r="1830" spans="29:30" x14ac:dyDescent="0.25">
      <c r="AC1830" s="92">
        <v>48031</v>
      </c>
      <c r="AD1830" s="92">
        <v>48031</v>
      </c>
    </row>
    <row r="1831" spans="29:30" x14ac:dyDescent="0.25">
      <c r="AC1831" s="92">
        <v>48032</v>
      </c>
      <c r="AD1831" s="92">
        <v>48032</v>
      </c>
    </row>
    <row r="1832" spans="29:30" x14ac:dyDescent="0.25">
      <c r="AC1832" s="92">
        <v>48033</v>
      </c>
      <c r="AD1832" s="92">
        <v>48033</v>
      </c>
    </row>
    <row r="1833" spans="29:30" x14ac:dyDescent="0.25">
      <c r="AC1833" s="92">
        <v>48034</v>
      </c>
      <c r="AD1833" s="92">
        <v>48034</v>
      </c>
    </row>
    <row r="1834" spans="29:30" x14ac:dyDescent="0.25">
      <c r="AC1834" s="92">
        <v>48035</v>
      </c>
      <c r="AD1834" s="92">
        <v>48035</v>
      </c>
    </row>
    <row r="1835" spans="29:30" x14ac:dyDescent="0.25">
      <c r="AC1835" s="92">
        <v>48036</v>
      </c>
      <c r="AD1835" s="92">
        <v>48036</v>
      </c>
    </row>
    <row r="1836" spans="29:30" x14ac:dyDescent="0.25">
      <c r="AC1836" s="92">
        <v>48037</v>
      </c>
      <c r="AD1836" s="92">
        <v>48037</v>
      </c>
    </row>
    <row r="1837" spans="29:30" x14ac:dyDescent="0.25">
      <c r="AC1837" s="92">
        <v>48038</v>
      </c>
      <c r="AD1837" s="92">
        <v>48038</v>
      </c>
    </row>
    <row r="1838" spans="29:30" x14ac:dyDescent="0.25">
      <c r="AC1838" s="92">
        <v>48039</v>
      </c>
      <c r="AD1838" s="92">
        <v>48039</v>
      </c>
    </row>
    <row r="1839" spans="29:30" x14ac:dyDescent="0.25">
      <c r="AC1839" s="92">
        <v>48040</v>
      </c>
      <c r="AD1839" s="92">
        <v>48040</v>
      </c>
    </row>
    <row r="1840" spans="29:30" x14ac:dyDescent="0.25">
      <c r="AC1840" s="92">
        <v>48041</v>
      </c>
      <c r="AD1840" s="92">
        <v>48041</v>
      </c>
    </row>
    <row r="1841" spans="29:30" x14ac:dyDescent="0.25">
      <c r="AC1841" s="92">
        <v>48042</v>
      </c>
      <c r="AD1841" s="92">
        <v>48042</v>
      </c>
    </row>
    <row r="1842" spans="29:30" x14ac:dyDescent="0.25">
      <c r="AC1842" s="92">
        <v>48043</v>
      </c>
      <c r="AD1842" s="92">
        <v>48043</v>
      </c>
    </row>
    <row r="1843" spans="29:30" x14ac:dyDescent="0.25">
      <c r="AC1843" s="92">
        <v>48044</v>
      </c>
      <c r="AD1843" s="92">
        <v>48044</v>
      </c>
    </row>
    <row r="1844" spans="29:30" x14ac:dyDescent="0.25">
      <c r="AC1844" s="92">
        <v>48045</v>
      </c>
      <c r="AD1844" s="92">
        <v>48045</v>
      </c>
    </row>
    <row r="1845" spans="29:30" x14ac:dyDescent="0.25">
      <c r="AC1845" s="92">
        <v>48046</v>
      </c>
      <c r="AD1845" s="92">
        <v>48046</v>
      </c>
    </row>
    <row r="1846" spans="29:30" x14ac:dyDescent="0.25">
      <c r="AC1846" s="92">
        <v>48047</v>
      </c>
      <c r="AD1846" s="92">
        <v>48047</v>
      </c>
    </row>
    <row r="1847" spans="29:30" x14ac:dyDescent="0.25">
      <c r="AC1847" s="92">
        <v>48048</v>
      </c>
      <c r="AD1847" s="92">
        <v>48048</v>
      </c>
    </row>
    <row r="1848" spans="29:30" x14ac:dyDescent="0.25">
      <c r="AC1848" s="92">
        <v>48049</v>
      </c>
      <c r="AD1848" s="92">
        <v>48049</v>
      </c>
    </row>
    <row r="1849" spans="29:30" x14ac:dyDescent="0.25">
      <c r="AC1849" s="92">
        <v>48050</v>
      </c>
      <c r="AD1849" s="92">
        <v>48050</v>
      </c>
    </row>
    <row r="1850" spans="29:30" x14ac:dyDescent="0.25">
      <c r="AC1850" s="92">
        <v>48051</v>
      </c>
      <c r="AD1850" s="92">
        <v>48051</v>
      </c>
    </row>
    <row r="1851" spans="29:30" x14ac:dyDescent="0.25">
      <c r="AC1851" s="92">
        <v>48052</v>
      </c>
      <c r="AD1851" s="92">
        <v>48052</v>
      </c>
    </row>
    <row r="1852" spans="29:30" x14ac:dyDescent="0.25">
      <c r="AC1852" s="92">
        <v>48053</v>
      </c>
      <c r="AD1852" s="92">
        <v>48053</v>
      </c>
    </row>
    <row r="1853" spans="29:30" x14ac:dyDescent="0.25">
      <c r="AC1853" s="92">
        <v>48054</v>
      </c>
      <c r="AD1853" s="92">
        <v>48054</v>
      </c>
    </row>
    <row r="1854" spans="29:30" x14ac:dyDescent="0.25">
      <c r="AC1854" s="92">
        <v>48055</v>
      </c>
      <c r="AD1854" s="92">
        <v>48055</v>
      </c>
    </row>
    <row r="1855" spans="29:30" x14ac:dyDescent="0.25">
      <c r="AC1855" s="92">
        <v>48056</v>
      </c>
      <c r="AD1855" s="92">
        <v>48056</v>
      </c>
    </row>
    <row r="1856" spans="29:30" x14ac:dyDescent="0.25">
      <c r="AC1856" s="92">
        <v>48057</v>
      </c>
      <c r="AD1856" s="92">
        <v>48057</v>
      </c>
    </row>
    <row r="1857" spans="29:30" x14ac:dyDescent="0.25">
      <c r="AC1857" s="92">
        <v>48058</v>
      </c>
      <c r="AD1857" s="92">
        <v>48058</v>
      </c>
    </row>
    <row r="1858" spans="29:30" x14ac:dyDescent="0.25">
      <c r="AC1858" s="92">
        <v>48059</v>
      </c>
      <c r="AD1858" s="92">
        <v>48059</v>
      </c>
    </row>
    <row r="1859" spans="29:30" x14ac:dyDescent="0.25">
      <c r="AC1859" s="92">
        <v>48060</v>
      </c>
      <c r="AD1859" s="92">
        <v>48060</v>
      </c>
    </row>
    <row r="1860" spans="29:30" x14ac:dyDescent="0.25">
      <c r="AC1860" s="92">
        <v>48061</v>
      </c>
      <c r="AD1860" s="92">
        <v>48061</v>
      </c>
    </row>
    <row r="1861" spans="29:30" x14ac:dyDescent="0.25">
      <c r="AC1861" s="92">
        <v>48062</v>
      </c>
      <c r="AD1861" s="92">
        <v>48062</v>
      </c>
    </row>
    <row r="1862" spans="29:30" x14ac:dyDescent="0.25">
      <c r="AC1862" s="92">
        <v>48063</v>
      </c>
      <c r="AD1862" s="92">
        <v>48063</v>
      </c>
    </row>
    <row r="1863" spans="29:30" x14ac:dyDescent="0.25">
      <c r="AC1863" s="92">
        <v>48064</v>
      </c>
      <c r="AD1863" s="92">
        <v>48064</v>
      </c>
    </row>
    <row r="1864" spans="29:30" x14ac:dyDescent="0.25">
      <c r="AC1864" s="92">
        <v>48065</v>
      </c>
      <c r="AD1864" s="92">
        <v>48065</v>
      </c>
    </row>
    <row r="1865" spans="29:30" x14ac:dyDescent="0.25">
      <c r="AC1865" s="92">
        <v>48066</v>
      </c>
      <c r="AD1865" s="92">
        <v>48066</v>
      </c>
    </row>
    <row r="1866" spans="29:30" x14ac:dyDescent="0.25">
      <c r="AC1866" s="92">
        <v>48067</v>
      </c>
      <c r="AD1866" s="92">
        <v>48067</v>
      </c>
    </row>
    <row r="1867" spans="29:30" x14ac:dyDescent="0.25">
      <c r="AC1867" s="92">
        <v>48068</v>
      </c>
      <c r="AD1867" s="92">
        <v>48068</v>
      </c>
    </row>
    <row r="1868" spans="29:30" x14ac:dyDescent="0.25">
      <c r="AC1868" s="92">
        <v>48069</v>
      </c>
      <c r="AD1868" s="92">
        <v>48069</v>
      </c>
    </row>
    <row r="1869" spans="29:30" x14ac:dyDescent="0.25">
      <c r="AC1869" s="92">
        <v>48070</v>
      </c>
      <c r="AD1869" s="92">
        <v>48070</v>
      </c>
    </row>
    <row r="1870" spans="29:30" x14ac:dyDescent="0.25">
      <c r="AC1870" s="92">
        <v>48071</v>
      </c>
      <c r="AD1870" s="92">
        <v>48071</v>
      </c>
    </row>
    <row r="1871" spans="29:30" x14ac:dyDescent="0.25">
      <c r="AC1871" s="92">
        <v>48072</v>
      </c>
      <c r="AD1871" s="92">
        <v>48072</v>
      </c>
    </row>
    <row r="1872" spans="29:30" x14ac:dyDescent="0.25">
      <c r="AC1872" s="92">
        <v>48073</v>
      </c>
      <c r="AD1872" s="92">
        <v>48073</v>
      </c>
    </row>
    <row r="1873" spans="29:30" x14ac:dyDescent="0.25">
      <c r="AC1873" s="92">
        <v>48074</v>
      </c>
      <c r="AD1873" s="92">
        <v>48074</v>
      </c>
    </row>
    <row r="1874" spans="29:30" x14ac:dyDescent="0.25">
      <c r="AC1874" s="92">
        <v>48075</v>
      </c>
      <c r="AD1874" s="92">
        <v>48075</v>
      </c>
    </row>
    <row r="1875" spans="29:30" x14ac:dyDescent="0.25">
      <c r="AC1875" s="92">
        <v>48076</v>
      </c>
      <c r="AD1875" s="92">
        <v>48076</v>
      </c>
    </row>
    <row r="1876" spans="29:30" x14ac:dyDescent="0.25">
      <c r="AC1876" s="92">
        <v>48077</v>
      </c>
      <c r="AD1876" s="92">
        <v>48077</v>
      </c>
    </row>
    <row r="1877" spans="29:30" x14ac:dyDescent="0.25">
      <c r="AC1877" s="92">
        <v>48078</v>
      </c>
      <c r="AD1877" s="92">
        <v>48078</v>
      </c>
    </row>
    <row r="1878" spans="29:30" x14ac:dyDescent="0.25">
      <c r="AC1878" s="92">
        <v>48079</v>
      </c>
      <c r="AD1878" s="92">
        <v>48079</v>
      </c>
    </row>
    <row r="1879" spans="29:30" x14ac:dyDescent="0.25">
      <c r="AC1879" s="92">
        <v>48080</v>
      </c>
      <c r="AD1879" s="92">
        <v>48080</v>
      </c>
    </row>
    <row r="1880" spans="29:30" x14ac:dyDescent="0.25">
      <c r="AC1880" s="92">
        <v>48081</v>
      </c>
      <c r="AD1880" s="92">
        <v>48081</v>
      </c>
    </row>
    <row r="1881" spans="29:30" x14ac:dyDescent="0.25">
      <c r="AC1881" s="92">
        <v>48082</v>
      </c>
      <c r="AD1881" s="92">
        <v>48082</v>
      </c>
    </row>
    <row r="1882" spans="29:30" x14ac:dyDescent="0.25">
      <c r="AC1882" s="92">
        <v>48083</v>
      </c>
      <c r="AD1882" s="92">
        <v>48083</v>
      </c>
    </row>
    <row r="1883" spans="29:30" x14ac:dyDescent="0.25">
      <c r="AC1883" s="92">
        <v>48084</v>
      </c>
      <c r="AD1883" s="92">
        <v>48084</v>
      </c>
    </row>
    <row r="1884" spans="29:30" x14ac:dyDescent="0.25">
      <c r="AC1884" s="92">
        <v>48085</v>
      </c>
      <c r="AD1884" s="92">
        <v>48085</v>
      </c>
    </row>
    <row r="1885" spans="29:30" x14ac:dyDescent="0.25">
      <c r="AC1885" s="92">
        <v>48086</v>
      </c>
      <c r="AD1885" s="92">
        <v>48086</v>
      </c>
    </row>
    <row r="1886" spans="29:30" x14ac:dyDescent="0.25">
      <c r="AC1886" s="92">
        <v>48087</v>
      </c>
      <c r="AD1886" s="92">
        <v>48087</v>
      </c>
    </row>
    <row r="1887" spans="29:30" x14ac:dyDescent="0.25">
      <c r="AC1887" s="92">
        <v>48088</v>
      </c>
      <c r="AD1887" s="92">
        <v>48088</v>
      </c>
    </row>
    <row r="1888" spans="29:30" x14ac:dyDescent="0.25">
      <c r="AC1888" s="92">
        <v>48089</v>
      </c>
      <c r="AD1888" s="92">
        <v>48089</v>
      </c>
    </row>
    <row r="1889" spans="29:30" x14ac:dyDescent="0.25">
      <c r="AC1889" s="92">
        <v>48090</v>
      </c>
      <c r="AD1889" s="92">
        <v>48090</v>
      </c>
    </row>
    <row r="1890" spans="29:30" x14ac:dyDescent="0.25">
      <c r="AC1890" s="92">
        <v>48091</v>
      </c>
      <c r="AD1890" s="92">
        <v>48091</v>
      </c>
    </row>
    <row r="1891" spans="29:30" x14ac:dyDescent="0.25">
      <c r="AC1891" s="92">
        <v>48092</v>
      </c>
      <c r="AD1891" s="92">
        <v>48092</v>
      </c>
    </row>
    <row r="1892" spans="29:30" x14ac:dyDescent="0.25">
      <c r="AC1892" s="92">
        <v>48093</v>
      </c>
      <c r="AD1892" s="92">
        <v>48093</v>
      </c>
    </row>
    <row r="1893" spans="29:30" x14ac:dyDescent="0.25">
      <c r="AC1893" s="92">
        <v>48094</v>
      </c>
      <c r="AD1893" s="92">
        <v>48094</v>
      </c>
    </row>
    <row r="1894" spans="29:30" x14ac:dyDescent="0.25">
      <c r="AC1894" s="92">
        <v>48095</v>
      </c>
      <c r="AD1894" s="92">
        <v>48095</v>
      </c>
    </row>
    <row r="1895" spans="29:30" x14ac:dyDescent="0.25">
      <c r="AC1895" s="92">
        <v>48096</v>
      </c>
      <c r="AD1895" s="92">
        <v>48096</v>
      </c>
    </row>
    <row r="1896" spans="29:30" x14ac:dyDescent="0.25">
      <c r="AC1896" s="92">
        <v>48097</v>
      </c>
      <c r="AD1896" s="92">
        <v>48097</v>
      </c>
    </row>
    <row r="1897" spans="29:30" x14ac:dyDescent="0.25">
      <c r="AC1897" s="92">
        <v>48098</v>
      </c>
      <c r="AD1897" s="92">
        <v>48098</v>
      </c>
    </row>
    <row r="1898" spans="29:30" x14ac:dyDescent="0.25">
      <c r="AC1898" s="92">
        <v>48099</v>
      </c>
      <c r="AD1898" s="92">
        <v>48099</v>
      </c>
    </row>
    <row r="1899" spans="29:30" x14ac:dyDescent="0.25">
      <c r="AC1899" s="92">
        <v>48100</v>
      </c>
      <c r="AD1899" s="92">
        <v>48100</v>
      </c>
    </row>
    <row r="1900" spans="29:30" x14ac:dyDescent="0.25">
      <c r="AC1900" s="92">
        <v>48101</v>
      </c>
      <c r="AD1900" s="92">
        <v>48101</v>
      </c>
    </row>
    <row r="1901" spans="29:30" x14ac:dyDescent="0.25">
      <c r="AC1901" s="92">
        <v>48102</v>
      </c>
      <c r="AD1901" s="92">
        <v>48102</v>
      </c>
    </row>
    <row r="1902" spans="29:30" x14ac:dyDescent="0.25">
      <c r="AC1902" s="92">
        <v>48103</v>
      </c>
      <c r="AD1902" s="92">
        <v>48103</v>
      </c>
    </row>
    <row r="1903" spans="29:30" x14ac:dyDescent="0.25">
      <c r="AC1903" s="92">
        <v>48104</v>
      </c>
      <c r="AD1903" s="92">
        <v>48104</v>
      </c>
    </row>
    <row r="1904" spans="29:30" x14ac:dyDescent="0.25">
      <c r="AC1904" s="92">
        <v>48105</v>
      </c>
      <c r="AD1904" s="92">
        <v>48105</v>
      </c>
    </row>
    <row r="1905" spans="29:30" x14ac:dyDescent="0.25">
      <c r="AC1905" s="92">
        <v>48106</v>
      </c>
      <c r="AD1905" s="92">
        <v>48106</v>
      </c>
    </row>
    <row r="1906" spans="29:30" x14ac:dyDescent="0.25">
      <c r="AC1906" s="92">
        <v>48107</v>
      </c>
      <c r="AD1906" s="92">
        <v>48107</v>
      </c>
    </row>
    <row r="1907" spans="29:30" x14ac:dyDescent="0.25">
      <c r="AC1907" s="92">
        <v>48108</v>
      </c>
      <c r="AD1907" s="92">
        <v>48108</v>
      </c>
    </row>
    <row r="1908" spans="29:30" x14ac:dyDescent="0.25">
      <c r="AC1908" s="92">
        <v>48109</v>
      </c>
      <c r="AD1908" s="92">
        <v>48109</v>
      </c>
    </row>
    <row r="1909" spans="29:30" x14ac:dyDescent="0.25">
      <c r="AC1909" s="92">
        <v>48110</v>
      </c>
      <c r="AD1909" s="92">
        <v>48110</v>
      </c>
    </row>
    <row r="1910" spans="29:30" x14ac:dyDescent="0.25">
      <c r="AC1910" s="92">
        <v>48111</v>
      </c>
      <c r="AD1910" s="92">
        <v>48111</v>
      </c>
    </row>
    <row r="1911" spans="29:30" x14ac:dyDescent="0.25">
      <c r="AC1911" s="92">
        <v>48112</v>
      </c>
      <c r="AD1911" s="92">
        <v>48112</v>
      </c>
    </row>
    <row r="1912" spans="29:30" x14ac:dyDescent="0.25">
      <c r="AC1912" s="92">
        <v>48113</v>
      </c>
      <c r="AD1912" s="92">
        <v>48113</v>
      </c>
    </row>
    <row r="1913" spans="29:30" x14ac:dyDescent="0.25">
      <c r="AC1913" s="92">
        <v>48114</v>
      </c>
      <c r="AD1913" s="92">
        <v>48114</v>
      </c>
    </row>
    <row r="1914" spans="29:30" x14ac:dyDescent="0.25">
      <c r="AC1914" s="92">
        <v>48115</v>
      </c>
      <c r="AD1914" s="92">
        <v>48115</v>
      </c>
    </row>
    <row r="1915" spans="29:30" x14ac:dyDescent="0.25">
      <c r="AC1915" s="92">
        <v>48116</v>
      </c>
      <c r="AD1915" s="92">
        <v>48116</v>
      </c>
    </row>
    <row r="1916" spans="29:30" x14ac:dyDescent="0.25">
      <c r="AC1916" s="92">
        <v>48117</v>
      </c>
      <c r="AD1916" s="92">
        <v>48117</v>
      </c>
    </row>
    <row r="1917" spans="29:30" x14ac:dyDescent="0.25">
      <c r="AC1917" s="92">
        <v>48118</v>
      </c>
      <c r="AD1917" s="92">
        <v>48118</v>
      </c>
    </row>
    <row r="1918" spans="29:30" x14ac:dyDescent="0.25">
      <c r="AC1918" s="92">
        <v>48119</v>
      </c>
      <c r="AD1918" s="92">
        <v>48119</v>
      </c>
    </row>
    <row r="1919" spans="29:30" x14ac:dyDescent="0.25">
      <c r="AC1919" s="92">
        <v>48120</v>
      </c>
      <c r="AD1919" s="92">
        <v>48120</v>
      </c>
    </row>
    <row r="1920" spans="29:30" x14ac:dyDescent="0.25">
      <c r="AC1920" s="92">
        <v>48121</v>
      </c>
      <c r="AD1920" s="92">
        <v>48121</v>
      </c>
    </row>
    <row r="1921" spans="29:30" x14ac:dyDescent="0.25">
      <c r="AC1921" s="92">
        <v>48122</v>
      </c>
      <c r="AD1921" s="92">
        <v>48122</v>
      </c>
    </row>
    <row r="1922" spans="29:30" x14ac:dyDescent="0.25">
      <c r="AC1922" s="92">
        <v>48123</v>
      </c>
      <c r="AD1922" s="92">
        <v>48123</v>
      </c>
    </row>
    <row r="1923" spans="29:30" x14ac:dyDescent="0.25">
      <c r="AC1923" s="92">
        <v>48124</v>
      </c>
      <c r="AD1923" s="92">
        <v>48124</v>
      </c>
    </row>
    <row r="1924" spans="29:30" x14ac:dyDescent="0.25">
      <c r="AC1924" s="92">
        <v>48125</v>
      </c>
      <c r="AD1924" s="92">
        <v>48125</v>
      </c>
    </row>
    <row r="1925" spans="29:30" x14ac:dyDescent="0.25">
      <c r="AC1925" s="92">
        <v>48126</v>
      </c>
      <c r="AD1925" s="92">
        <v>48126</v>
      </c>
    </row>
    <row r="1926" spans="29:30" x14ac:dyDescent="0.25">
      <c r="AC1926" s="92">
        <v>48127</v>
      </c>
      <c r="AD1926" s="92">
        <v>48127</v>
      </c>
    </row>
    <row r="1927" spans="29:30" x14ac:dyDescent="0.25">
      <c r="AC1927" s="92">
        <v>48128</v>
      </c>
      <c r="AD1927" s="92">
        <v>48128</v>
      </c>
    </row>
    <row r="1928" spans="29:30" x14ac:dyDescent="0.25">
      <c r="AC1928" s="92">
        <v>48129</v>
      </c>
      <c r="AD1928" s="92">
        <v>48129</v>
      </c>
    </row>
    <row r="1929" spans="29:30" x14ac:dyDescent="0.25">
      <c r="AC1929" s="92">
        <v>48130</v>
      </c>
      <c r="AD1929" s="92">
        <v>48130</v>
      </c>
    </row>
    <row r="1930" spans="29:30" x14ac:dyDescent="0.25">
      <c r="AC1930" s="92">
        <v>48131</v>
      </c>
      <c r="AD1930" s="92">
        <v>48131</v>
      </c>
    </row>
    <row r="1931" spans="29:30" x14ac:dyDescent="0.25">
      <c r="AC1931" s="92">
        <v>48132</v>
      </c>
      <c r="AD1931" s="92">
        <v>48132</v>
      </c>
    </row>
    <row r="1932" spans="29:30" x14ac:dyDescent="0.25">
      <c r="AC1932" s="92">
        <v>48133</v>
      </c>
      <c r="AD1932" s="92">
        <v>48133</v>
      </c>
    </row>
    <row r="1933" spans="29:30" x14ac:dyDescent="0.25">
      <c r="AC1933" s="92">
        <v>48134</v>
      </c>
      <c r="AD1933" s="92">
        <v>48134</v>
      </c>
    </row>
    <row r="1934" spans="29:30" x14ac:dyDescent="0.25">
      <c r="AC1934" s="92">
        <v>48135</v>
      </c>
      <c r="AD1934" s="92">
        <v>48135</v>
      </c>
    </row>
    <row r="1935" spans="29:30" x14ac:dyDescent="0.25">
      <c r="AC1935" s="92">
        <v>48136</v>
      </c>
      <c r="AD1935" s="92">
        <v>48136</v>
      </c>
    </row>
    <row r="1936" spans="29:30" x14ac:dyDescent="0.25">
      <c r="AC1936" s="92">
        <v>48137</v>
      </c>
      <c r="AD1936" s="92">
        <v>48137</v>
      </c>
    </row>
    <row r="1937" spans="29:30" x14ac:dyDescent="0.25">
      <c r="AC1937" s="92">
        <v>48138</v>
      </c>
      <c r="AD1937" s="92">
        <v>48138</v>
      </c>
    </row>
    <row r="1938" spans="29:30" x14ac:dyDescent="0.25">
      <c r="AC1938" s="92">
        <v>48139</v>
      </c>
      <c r="AD1938" s="92">
        <v>48139</v>
      </c>
    </row>
    <row r="1939" spans="29:30" x14ac:dyDescent="0.25">
      <c r="AC1939" s="92">
        <v>48140</v>
      </c>
      <c r="AD1939" s="92">
        <v>48140</v>
      </c>
    </row>
    <row r="1940" spans="29:30" x14ac:dyDescent="0.25">
      <c r="AC1940" s="92">
        <v>48141</v>
      </c>
      <c r="AD1940" s="92">
        <v>48141</v>
      </c>
    </row>
    <row r="1941" spans="29:30" x14ac:dyDescent="0.25">
      <c r="AC1941" s="92">
        <v>48142</v>
      </c>
      <c r="AD1941" s="92">
        <v>48142</v>
      </c>
    </row>
    <row r="1942" spans="29:30" x14ac:dyDescent="0.25">
      <c r="AC1942" s="92">
        <v>48143</v>
      </c>
      <c r="AD1942" s="92">
        <v>48143</v>
      </c>
    </row>
    <row r="1943" spans="29:30" x14ac:dyDescent="0.25">
      <c r="AC1943" s="92">
        <v>48144</v>
      </c>
      <c r="AD1943" s="92">
        <v>48144</v>
      </c>
    </row>
    <row r="1944" spans="29:30" x14ac:dyDescent="0.25">
      <c r="AC1944" s="92">
        <v>48145</v>
      </c>
      <c r="AD1944" s="92">
        <v>48145</v>
      </c>
    </row>
    <row r="1945" spans="29:30" x14ac:dyDescent="0.25">
      <c r="AC1945" s="92">
        <v>48146</v>
      </c>
      <c r="AD1945" s="92">
        <v>48146</v>
      </c>
    </row>
    <row r="1946" spans="29:30" x14ac:dyDescent="0.25">
      <c r="AC1946" s="92">
        <v>48147</v>
      </c>
      <c r="AD1946" s="92">
        <v>48147</v>
      </c>
    </row>
    <row r="1947" spans="29:30" x14ac:dyDescent="0.25">
      <c r="AC1947" s="92">
        <v>48148</v>
      </c>
      <c r="AD1947" s="92">
        <v>48148</v>
      </c>
    </row>
    <row r="1948" spans="29:30" x14ac:dyDescent="0.25">
      <c r="AC1948" s="92">
        <v>48149</v>
      </c>
      <c r="AD1948" s="92">
        <v>48149</v>
      </c>
    </row>
    <row r="1949" spans="29:30" x14ac:dyDescent="0.25">
      <c r="AC1949" s="92">
        <v>48150</v>
      </c>
      <c r="AD1949" s="92">
        <v>48150</v>
      </c>
    </row>
    <row r="1950" spans="29:30" x14ac:dyDescent="0.25">
      <c r="AC1950" s="92">
        <v>48151</v>
      </c>
      <c r="AD1950" s="92">
        <v>48151</v>
      </c>
    </row>
    <row r="1951" spans="29:30" x14ac:dyDescent="0.25">
      <c r="AC1951" s="92">
        <v>48152</v>
      </c>
      <c r="AD1951" s="92">
        <v>48152</v>
      </c>
    </row>
    <row r="1952" spans="29:30" x14ac:dyDescent="0.25">
      <c r="AC1952" s="92">
        <v>48153</v>
      </c>
      <c r="AD1952" s="92">
        <v>48153</v>
      </c>
    </row>
    <row r="1953" spans="29:30" x14ac:dyDescent="0.25">
      <c r="AC1953" s="92">
        <v>48154</v>
      </c>
      <c r="AD1953" s="92">
        <v>48154</v>
      </c>
    </row>
    <row r="1954" spans="29:30" x14ac:dyDescent="0.25">
      <c r="AC1954" s="92">
        <v>48155</v>
      </c>
      <c r="AD1954" s="92">
        <v>48155</v>
      </c>
    </row>
    <row r="1955" spans="29:30" x14ac:dyDescent="0.25">
      <c r="AC1955" s="92">
        <v>48156</v>
      </c>
      <c r="AD1955" s="92">
        <v>48156</v>
      </c>
    </row>
    <row r="1956" spans="29:30" x14ac:dyDescent="0.25">
      <c r="AC1956" s="92">
        <v>48157</v>
      </c>
      <c r="AD1956" s="92">
        <v>48157</v>
      </c>
    </row>
    <row r="1957" spans="29:30" x14ac:dyDescent="0.25">
      <c r="AC1957" s="92">
        <v>48158</v>
      </c>
      <c r="AD1957" s="92">
        <v>48158</v>
      </c>
    </row>
    <row r="1958" spans="29:30" x14ac:dyDescent="0.25">
      <c r="AC1958" s="92">
        <v>48159</v>
      </c>
      <c r="AD1958" s="92">
        <v>48159</v>
      </c>
    </row>
    <row r="1959" spans="29:30" x14ac:dyDescent="0.25">
      <c r="AC1959" s="92">
        <v>48160</v>
      </c>
      <c r="AD1959" s="92">
        <v>48160</v>
      </c>
    </row>
    <row r="1960" spans="29:30" x14ac:dyDescent="0.25">
      <c r="AC1960" s="92">
        <v>48161</v>
      </c>
      <c r="AD1960" s="92">
        <v>48161</v>
      </c>
    </row>
    <row r="1961" spans="29:30" x14ac:dyDescent="0.25">
      <c r="AC1961" s="92">
        <v>48162</v>
      </c>
      <c r="AD1961" s="92">
        <v>48162</v>
      </c>
    </row>
    <row r="1962" spans="29:30" x14ac:dyDescent="0.25">
      <c r="AC1962" s="92">
        <v>48163</v>
      </c>
      <c r="AD1962" s="92">
        <v>48163</v>
      </c>
    </row>
    <row r="1963" spans="29:30" x14ac:dyDescent="0.25">
      <c r="AC1963" s="92">
        <v>48164</v>
      </c>
      <c r="AD1963" s="92">
        <v>48164</v>
      </c>
    </row>
    <row r="1964" spans="29:30" x14ac:dyDescent="0.25">
      <c r="AC1964" s="92">
        <v>48165</v>
      </c>
      <c r="AD1964" s="92">
        <v>48165</v>
      </c>
    </row>
    <row r="1965" spans="29:30" x14ac:dyDescent="0.25">
      <c r="AC1965" s="92">
        <v>48166</v>
      </c>
      <c r="AD1965" s="92">
        <v>48166</v>
      </c>
    </row>
    <row r="1966" spans="29:30" x14ac:dyDescent="0.25">
      <c r="AC1966" s="92">
        <v>48167</v>
      </c>
      <c r="AD1966" s="92">
        <v>48167</v>
      </c>
    </row>
    <row r="1967" spans="29:30" x14ac:dyDescent="0.25">
      <c r="AC1967" s="92">
        <v>48168</v>
      </c>
      <c r="AD1967" s="92">
        <v>48168</v>
      </c>
    </row>
    <row r="1968" spans="29:30" x14ac:dyDescent="0.25">
      <c r="AC1968" s="92">
        <v>48169</v>
      </c>
      <c r="AD1968" s="92">
        <v>48169</v>
      </c>
    </row>
    <row r="1969" spans="29:30" x14ac:dyDescent="0.25">
      <c r="AC1969" s="92">
        <v>48170</v>
      </c>
      <c r="AD1969" s="92">
        <v>48170</v>
      </c>
    </row>
    <row r="1970" spans="29:30" x14ac:dyDescent="0.25">
      <c r="AC1970" s="92">
        <v>48171</v>
      </c>
      <c r="AD1970" s="92">
        <v>48171</v>
      </c>
    </row>
    <row r="1971" spans="29:30" x14ac:dyDescent="0.25">
      <c r="AC1971" s="92">
        <v>48172</v>
      </c>
      <c r="AD1971" s="92">
        <v>48172</v>
      </c>
    </row>
    <row r="1972" spans="29:30" x14ac:dyDescent="0.25">
      <c r="AC1972" s="92">
        <v>48173</v>
      </c>
      <c r="AD1972" s="92">
        <v>48173</v>
      </c>
    </row>
    <row r="1973" spans="29:30" x14ac:dyDescent="0.25">
      <c r="AC1973" s="92">
        <v>48174</v>
      </c>
      <c r="AD1973" s="92">
        <v>48174</v>
      </c>
    </row>
    <row r="1974" spans="29:30" x14ac:dyDescent="0.25">
      <c r="AC1974" s="92">
        <v>48175</v>
      </c>
      <c r="AD1974" s="92">
        <v>48175</v>
      </c>
    </row>
    <row r="1975" spans="29:30" x14ac:dyDescent="0.25">
      <c r="AC1975" s="92">
        <v>48176</v>
      </c>
      <c r="AD1975" s="92">
        <v>48176</v>
      </c>
    </row>
    <row r="1976" spans="29:30" x14ac:dyDescent="0.25">
      <c r="AC1976" s="92">
        <v>48177</v>
      </c>
      <c r="AD1976" s="92">
        <v>48177</v>
      </c>
    </row>
    <row r="1977" spans="29:30" x14ac:dyDescent="0.25">
      <c r="AC1977" s="92">
        <v>48178</v>
      </c>
      <c r="AD1977" s="92">
        <v>48178</v>
      </c>
    </row>
    <row r="1978" spans="29:30" x14ac:dyDescent="0.25">
      <c r="AC1978" s="92">
        <v>48179</v>
      </c>
      <c r="AD1978" s="92">
        <v>48179</v>
      </c>
    </row>
    <row r="1979" spans="29:30" x14ac:dyDescent="0.25">
      <c r="AC1979" s="92">
        <v>48180</v>
      </c>
      <c r="AD1979" s="92">
        <v>48180</v>
      </c>
    </row>
    <row r="1980" spans="29:30" x14ac:dyDescent="0.25">
      <c r="AC1980" s="92">
        <v>48181</v>
      </c>
      <c r="AD1980" s="92">
        <v>48181</v>
      </c>
    </row>
    <row r="1981" spans="29:30" x14ac:dyDescent="0.25">
      <c r="AC1981" s="92">
        <v>48182</v>
      </c>
      <c r="AD1981" s="92">
        <v>48182</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dimension ref="A1:AK952"/>
  <sheetViews>
    <sheetView workbookViewId="0">
      <selection activeCell="AD3" sqref="AD3:AD1981"/>
    </sheetView>
  </sheetViews>
  <sheetFormatPr defaultColWidth="9" defaultRowHeight="15" x14ac:dyDescent="0.25"/>
  <cols>
    <col min="1" max="1" width="32.42578125" style="1" customWidth="1"/>
    <col min="2" max="2" width="26" style="1" customWidth="1"/>
    <col min="3" max="3" width="31" style="1" customWidth="1"/>
    <col min="4" max="4" width="10" style="1" bestFit="1" customWidth="1"/>
    <col min="5" max="5" width="6.85546875" style="1" customWidth="1"/>
    <col min="6" max="6" width="10.42578125" style="7" bestFit="1" customWidth="1"/>
    <col min="7" max="7" width="25.28515625" style="1" customWidth="1"/>
    <col min="8" max="8" width="38.7109375" style="1" customWidth="1"/>
    <col min="9" max="9" width="13.28515625" style="1" customWidth="1"/>
    <col min="10" max="10" width="16" style="1" customWidth="1"/>
    <col min="11" max="11" width="33.140625" style="1" customWidth="1"/>
    <col min="12" max="12" width="14.7109375" style="1" customWidth="1"/>
    <col min="13" max="13" width="7.7109375" style="1" bestFit="1" customWidth="1"/>
    <col min="14" max="14" width="8.85546875" style="1" bestFit="1" customWidth="1"/>
    <col min="16" max="16" width="13" style="1" customWidth="1"/>
    <col min="18" max="18" width="13.85546875" style="1" customWidth="1"/>
    <col min="19" max="19" width="6.42578125" style="1" customWidth="1"/>
    <col min="20" max="20" width="12.42578125" style="1" customWidth="1"/>
    <col min="21" max="21" width="37.140625" style="1" customWidth="1"/>
    <col min="22" max="24" width="20.7109375" style="1" customWidth="1"/>
    <col min="25" max="25" width="41.5703125" style="1" bestFit="1" customWidth="1"/>
    <col min="26" max="26" width="23.7109375" style="1" customWidth="1"/>
    <col min="27" max="27" width="14.140625" customWidth="1"/>
    <col min="28" max="30" width="14.140625" style="1" customWidth="1"/>
    <col min="31" max="31" width="55.42578125" style="1" customWidth="1"/>
    <col min="32" max="32" width="13.7109375" style="1" customWidth="1"/>
    <col min="33" max="37" width="9" style="1" customWidth="1"/>
    <col min="38" max="16384" width="9" style="1"/>
  </cols>
  <sheetData>
    <row r="1" spans="1:37" ht="31.5" customHeight="1" thickTop="1" thickBot="1" x14ac:dyDescent="0.3">
      <c r="A1" s="154" t="s">
        <v>939</v>
      </c>
      <c r="B1" s="6" t="s">
        <v>928</v>
      </c>
      <c r="C1" s="36" t="s">
        <v>307</v>
      </c>
      <c r="D1" s="34" t="s">
        <v>0</v>
      </c>
      <c r="E1" s="34" t="s">
        <v>1</v>
      </c>
      <c r="F1" s="35" t="s">
        <v>334</v>
      </c>
      <c r="G1" s="35" t="s">
        <v>335</v>
      </c>
      <c r="H1" s="36" t="s">
        <v>307</v>
      </c>
      <c r="I1" s="36" t="s">
        <v>794</v>
      </c>
      <c r="J1" s="36" t="s">
        <v>856</v>
      </c>
      <c r="K1" s="36" t="s">
        <v>858</v>
      </c>
      <c r="L1" s="149" t="s">
        <v>0</v>
      </c>
      <c r="M1" s="150" t="s">
        <v>5</v>
      </c>
      <c r="N1" s="151" t="s">
        <v>8</v>
      </c>
      <c r="O1" s="150" t="s">
        <v>2</v>
      </c>
      <c r="P1" s="150" t="s">
        <v>6</v>
      </c>
      <c r="Q1" s="4" t="s">
        <v>3</v>
      </c>
      <c r="R1" s="4" t="s">
        <v>4</v>
      </c>
      <c r="S1" s="4" t="s">
        <v>7</v>
      </c>
      <c r="T1" s="8" t="s">
        <v>284</v>
      </c>
      <c r="U1" s="5" t="s">
        <v>285</v>
      </c>
      <c r="V1" s="47" t="s">
        <v>449</v>
      </c>
      <c r="W1" s="47" t="s">
        <v>950</v>
      </c>
      <c r="X1" s="47" t="s">
        <v>951</v>
      </c>
      <c r="Y1" s="47" t="s">
        <v>952</v>
      </c>
      <c r="Z1" s="1" t="s">
        <v>854</v>
      </c>
      <c r="AA1" s="1" t="s">
        <v>857</v>
      </c>
      <c r="AB1" s="148" t="s">
        <v>933</v>
      </c>
      <c r="AC1" s="6" t="s">
        <v>865</v>
      </c>
      <c r="AD1" s="1" t="s">
        <v>874</v>
      </c>
      <c r="AE1" s="1" t="s">
        <v>879</v>
      </c>
      <c r="AF1" s="1" t="s">
        <v>876</v>
      </c>
      <c r="AG1" s="1" t="s">
        <v>878</v>
      </c>
      <c r="AH1" s="1" t="s">
        <v>876</v>
      </c>
      <c r="AI1" s="1" t="s">
        <v>877</v>
      </c>
      <c r="AJ1" s="1" t="s">
        <v>893</v>
      </c>
      <c r="AK1" s="1" t="s">
        <v>897</v>
      </c>
    </row>
    <row r="2" spans="1:37" x14ac:dyDescent="0.25">
      <c r="A2" s="1" t="str">
        <f>D2&amp;M2&amp;P2&amp;N2&amp;MasterData_[[#This Row],[Program Code]]</f>
        <v>BAR558025035520030040001</v>
      </c>
      <c r="B2" s="1" t="str">
        <f t="shared" ref="B2:B65" si="0">D2&amp;M2&amp;P2&amp;O2</f>
        <v>BAR558025035540001</v>
      </c>
      <c r="C2" s="25" t="s">
        <v>10</v>
      </c>
      <c r="D2" s="22" t="s">
        <v>9</v>
      </c>
      <c r="E2" s="23" t="s">
        <v>346</v>
      </c>
      <c r="F2" s="24">
        <v>40001</v>
      </c>
      <c r="G2" s="23" t="s">
        <v>348</v>
      </c>
      <c r="H2" s="25" t="s">
        <v>10</v>
      </c>
      <c r="I2" s="27" t="str">
        <f t="shared" ref="I2:I33" si="1">D2&amp;M2</f>
        <v>BAR5580250</v>
      </c>
      <c r="J2" s="27" t="str">
        <f t="shared" ref="J2:J33" si="2">D2&amp;M2&amp;N2</f>
        <v>BAR5580250200300</v>
      </c>
      <c r="K2" s="27" t="str">
        <f t="shared" ref="K2:K33" si="3">D2&amp;M2&amp;G2</f>
        <v>BAR5580250President</v>
      </c>
      <c r="L2" s="1" t="str">
        <f t="shared" ref="L2:L65" si="4">D2&amp;E2</f>
        <v xml:space="preserve">BAR55PRES </v>
      </c>
      <c r="M2" s="1">
        <v>80250</v>
      </c>
      <c r="N2" s="1">
        <v>200300</v>
      </c>
      <c r="O2" s="1">
        <v>40001</v>
      </c>
      <c r="P2" s="1">
        <v>355</v>
      </c>
      <c r="Q2" s="83">
        <v>9999</v>
      </c>
      <c r="R2" s="83">
        <v>12</v>
      </c>
      <c r="S2" s="83">
        <v>9999</v>
      </c>
      <c r="T2" s="2" t="s">
        <v>11</v>
      </c>
      <c r="U2" s="2" t="s">
        <v>12</v>
      </c>
      <c r="V2" t="str">
        <f>IFERROR(VLOOKUP(M2,#REF!,2,FALSE),"N/A")</f>
        <v>N/A</v>
      </c>
      <c r="W2" t="s">
        <v>450</v>
      </c>
      <c r="X2" t="str">
        <f>IF(U2="", "n/a",T2)</f>
        <v>(20-03)001 - 01</v>
      </c>
      <c r="Y2" t="str">
        <f>IF(U2="","n/a",U2)</f>
        <v xml:space="preserve">President Baruch College          </v>
      </c>
      <c r="Z2" s="83" t="e">
        <f>VLOOKUP(K2,ConsolidatedTreeData!D:M,10,FALSE)</f>
        <v>#N/A</v>
      </c>
      <c r="AA2" s="83" t="e">
        <f>Z2=O2</f>
        <v>#N/A</v>
      </c>
      <c r="AB2" s="83"/>
      <c r="AC2" s="83" t="s">
        <v>866</v>
      </c>
      <c r="AD2" s="1" t="str">
        <f>D2&amp;M2&amp;O2</f>
        <v>BAR558025040001</v>
      </c>
      <c r="AE2" s="1" t="e">
        <f>VLOOKUP(AD2,ConsolidatedTreeData!U:V,2,FALSE)</f>
        <v>#N/A</v>
      </c>
      <c r="AF2" s="1" t="e">
        <f>AE2=N2</f>
        <v>#N/A</v>
      </c>
      <c r="AG2" s="1">
        <f>VLOOKUP(I2,ConsolidatedTreeData!A:P,16,FALSE)</f>
        <v>200300</v>
      </c>
      <c r="AH2" s="1" t="b">
        <f>AG2=N2</f>
        <v>1</v>
      </c>
      <c r="AJ2" s="1" t="s">
        <v>894</v>
      </c>
    </row>
    <row r="3" spans="1:37" x14ac:dyDescent="0.25">
      <c r="A3" s="1" t="str">
        <f>D3&amp;M3&amp;P3&amp;N3&amp;MasterData_[[#This Row],[Program Code]]</f>
        <v>BAR558025035520030040005</v>
      </c>
      <c r="B3" s="1" t="str">
        <f t="shared" si="0"/>
        <v>BAR558025035540005</v>
      </c>
      <c r="C3" s="29" t="s">
        <v>13</v>
      </c>
      <c r="D3" s="26" t="s">
        <v>9</v>
      </c>
      <c r="E3" s="27" t="s">
        <v>346</v>
      </c>
      <c r="F3" s="28">
        <v>40005</v>
      </c>
      <c r="G3" s="27" t="s">
        <v>349</v>
      </c>
      <c r="H3" s="29" t="s">
        <v>13</v>
      </c>
      <c r="I3" s="27" t="str">
        <f t="shared" si="1"/>
        <v>BAR5580250</v>
      </c>
      <c r="J3" s="27" t="str">
        <f t="shared" si="2"/>
        <v>BAR5580250200300</v>
      </c>
      <c r="K3" s="27" t="str">
        <f t="shared" si="3"/>
        <v>BAR5580250CUNY Additional Res.</v>
      </c>
      <c r="L3" s="1" t="str">
        <f t="shared" si="4"/>
        <v xml:space="preserve">BAR55PRES </v>
      </c>
      <c r="M3" s="1">
        <v>80250</v>
      </c>
      <c r="N3" s="1">
        <v>200300</v>
      </c>
      <c r="O3" s="1">
        <v>40005</v>
      </c>
      <c r="P3" s="1">
        <v>355</v>
      </c>
      <c r="Q3" s="1">
        <v>9999</v>
      </c>
      <c r="R3" s="1">
        <v>12</v>
      </c>
      <c r="S3" s="1">
        <v>9999</v>
      </c>
      <c r="T3" s="2" t="s">
        <v>14</v>
      </c>
      <c r="U3" s="2" t="s">
        <v>15</v>
      </c>
      <c r="V3" t="str">
        <f>IFERROR(VLOOKUP(M3,#REF!,2,FALSE),"N/A")</f>
        <v>N/A</v>
      </c>
      <c r="W3" t="s">
        <v>450</v>
      </c>
      <c r="X3" t="str">
        <f t="shared" ref="X3:X66" si="5">IF(U3="", "n/a",T3)</f>
        <v>(20-03)002 - 02</v>
      </c>
      <c r="Y3" t="str">
        <f t="shared" ref="Y3:Y66" si="6">IF(U3="","n/a",U3)</f>
        <v xml:space="preserve">CUNY Additional Resources     </v>
      </c>
      <c r="Z3" s="1" t="e">
        <f>VLOOKUP(K3,ConsolidatedTreeData!D:M,10,FALSE)</f>
        <v>#N/A</v>
      </c>
      <c r="AA3" s="1" t="e">
        <f>Z3=O3</f>
        <v>#N/A</v>
      </c>
      <c r="AC3" s="1" t="s">
        <v>867</v>
      </c>
      <c r="AD3" s="1" t="str">
        <f>D3&amp;M3&amp;O3</f>
        <v>BAR558025040005</v>
      </c>
      <c r="AE3" s="1" t="e">
        <f>VLOOKUP(AD3,ConsolidatedTreeData!U:V,2,FALSE)</f>
        <v>#N/A</v>
      </c>
      <c r="AF3" s="1" t="e">
        <f>AE3=N3</f>
        <v>#N/A</v>
      </c>
      <c r="AG3" s="1">
        <f>VLOOKUP(I3,ConsolidatedTreeData!A:P,16,FALSE)</f>
        <v>200300</v>
      </c>
      <c r="AH3" s="1" t="b">
        <f>AG3=N3</f>
        <v>1</v>
      </c>
    </row>
    <row r="4" spans="1:37" x14ac:dyDescent="0.25">
      <c r="A4" s="1" t="str">
        <f>D4&amp;M4&amp;P4&amp;N4&amp;MasterData_[[#This Row],[Program Code]]</f>
        <v>BAR558025035520150040003</v>
      </c>
      <c r="B4" s="1" t="str">
        <f t="shared" si="0"/>
        <v>BAR558025035540003</v>
      </c>
      <c r="C4" s="29" t="s">
        <v>16</v>
      </c>
      <c r="D4" s="26" t="s">
        <v>9</v>
      </c>
      <c r="E4" s="27" t="s">
        <v>346</v>
      </c>
      <c r="F4" s="28">
        <v>40003</v>
      </c>
      <c r="G4" s="27" t="s">
        <v>350</v>
      </c>
      <c r="H4" s="29" t="s">
        <v>16</v>
      </c>
      <c r="I4" s="27" t="str">
        <f t="shared" si="1"/>
        <v>BAR5580250</v>
      </c>
      <c r="J4" s="27" t="str">
        <f t="shared" si="2"/>
        <v>BAR5580250201500</v>
      </c>
      <c r="K4" s="27" t="str">
        <f t="shared" si="3"/>
        <v>BAR5580250Administrative Overhead</v>
      </c>
      <c r="L4" s="1" t="str">
        <f t="shared" si="4"/>
        <v xml:space="preserve">BAR55PRES </v>
      </c>
      <c r="M4" s="1">
        <v>80250</v>
      </c>
      <c r="N4" s="1">
        <v>201500</v>
      </c>
      <c r="O4" s="1">
        <v>40003</v>
      </c>
      <c r="P4" s="1">
        <v>355</v>
      </c>
      <c r="Q4" s="1">
        <v>9999</v>
      </c>
      <c r="R4" s="1">
        <v>12</v>
      </c>
      <c r="S4" s="1">
        <v>9999</v>
      </c>
      <c r="T4" s="2" t="s">
        <v>17</v>
      </c>
      <c r="U4" s="2" t="s">
        <v>18</v>
      </c>
      <c r="V4" t="str">
        <f>IFERROR(VLOOKUP(M4,#REF!,2,FALSE),"N/A")</f>
        <v>N/A</v>
      </c>
      <c r="W4" t="s">
        <v>450</v>
      </c>
      <c r="X4" t="str">
        <f t="shared" si="5"/>
        <v>(20-03)003 - 03</v>
      </c>
      <c r="Y4" t="str">
        <f t="shared" si="6"/>
        <v xml:space="preserve">DFG - Administrative Overhead     </v>
      </c>
      <c r="Z4" s="1">
        <f>VLOOKUP(K4,ConsolidatedTreeData!D:M,10,FALSE)</f>
        <v>40003</v>
      </c>
      <c r="AA4" s="1" t="b">
        <f>Z4=O4</f>
        <v>1</v>
      </c>
      <c r="AD4" s="1" t="str">
        <f>D4&amp;M4&amp;O4</f>
        <v>BAR558025040003</v>
      </c>
      <c r="AE4" s="1">
        <f>VLOOKUP(AD4,ConsolidatedTreeData!U:V,2,FALSE)</f>
        <v>200300</v>
      </c>
      <c r="AF4" s="1" t="b">
        <f>AE4=N4</f>
        <v>0</v>
      </c>
      <c r="AG4" s="1">
        <f>VLOOKUP(I4,ConsolidatedTreeData!A:P,16,FALSE)</f>
        <v>200300</v>
      </c>
      <c r="AH4" s="1" t="b">
        <f>AG4=N4</f>
        <v>0</v>
      </c>
    </row>
    <row r="5" spans="1:37" x14ac:dyDescent="0.25">
      <c r="A5" s="1" t="str">
        <f>D5&amp;M5&amp;P5&amp;N5&amp;MasterData_[[#This Row],[Program Code]]</f>
        <v>BAR558025035520030040003</v>
      </c>
      <c r="B5" s="1" t="str">
        <f t="shared" si="0"/>
        <v>BAR558025035540003</v>
      </c>
      <c r="C5" s="29" t="str">
        <f>E5&amp;"--"&amp;G5&amp;"--"&amp;F5</f>
        <v>PRES --Administrative Overhead--40003</v>
      </c>
      <c r="D5" s="26" t="s">
        <v>9</v>
      </c>
      <c r="E5" s="27" t="s">
        <v>346</v>
      </c>
      <c r="F5" s="28">
        <v>40003</v>
      </c>
      <c r="G5" s="27" t="s">
        <v>350</v>
      </c>
      <c r="H5" s="29" t="str">
        <f>C5</f>
        <v>PRES --Administrative Overhead--40003</v>
      </c>
      <c r="I5" s="27" t="str">
        <f t="shared" si="1"/>
        <v>BAR5580250</v>
      </c>
      <c r="J5" s="27" t="str">
        <f t="shared" si="2"/>
        <v>BAR5580250200300</v>
      </c>
      <c r="K5" s="27" t="str">
        <f t="shared" si="3"/>
        <v>BAR5580250Administrative Overhead</v>
      </c>
      <c r="L5" s="1" t="str">
        <f t="shared" si="4"/>
        <v xml:space="preserve">BAR55PRES </v>
      </c>
      <c r="M5" s="1">
        <v>80250</v>
      </c>
      <c r="N5" s="1">
        <v>200300</v>
      </c>
      <c r="O5" s="1">
        <v>40003</v>
      </c>
      <c r="P5" s="1">
        <v>355</v>
      </c>
      <c r="Q5" s="1">
        <v>9999</v>
      </c>
      <c r="R5" s="1">
        <v>12</v>
      </c>
      <c r="S5" s="1">
        <v>9999</v>
      </c>
      <c r="T5" s="2" t="s">
        <v>309</v>
      </c>
      <c r="U5" s="2" t="s">
        <v>309</v>
      </c>
      <c r="V5" t="e">
        <f>#REF!</f>
        <v>#REF!</v>
      </c>
      <c r="W5" t="s">
        <v>450</v>
      </c>
      <c r="X5" t="str">
        <f t="shared" si="5"/>
        <v>n/a</v>
      </c>
      <c r="Y5" t="str">
        <f t="shared" si="6"/>
        <v>n/a</v>
      </c>
      <c r="AA5" s="1"/>
      <c r="AB5" s="1" t="s">
        <v>934</v>
      </c>
    </row>
    <row r="6" spans="1:37" ht="15.75" thickBot="1" x14ac:dyDescent="0.3">
      <c r="A6" s="1" t="str">
        <f>D6&amp;M6&amp;P6&amp;N6&amp;MasterData_[[#This Row],[Program Code]]</f>
        <v>BAR558025035520030040004</v>
      </c>
      <c r="B6" s="1" t="str">
        <f t="shared" si="0"/>
        <v>BAR558025035540004</v>
      </c>
      <c r="C6" s="29" t="s">
        <v>19</v>
      </c>
      <c r="D6" s="26" t="s">
        <v>9</v>
      </c>
      <c r="E6" s="27" t="s">
        <v>346</v>
      </c>
      <c r="F6" s="28">
        <v>40004</v>
      </c>
      <c r="G6" s="27" t="s">
        <v>351</v>
      </c>
      <c r="H6" s="29" t="s">
        <v>19</v>
      </c>
      <c r="I6" s="27" t="str">
        <f t="shared" si="1"/>
        <v>BAR5580250</v>
      </c>
      <c r="J6" s="27" t="str">
        <f t="shared" si="2"/>
        <v>BAR5580250200300</v>
      </c>
      <c r="K6" s="27" t="str">
        <f t="shared" si="3"/>
        <v>BAR5580250Legal Office</v>
      </c>
      <c r="L6" s="1" t="str">
        <f t="shared" si="4"/>
        <v xml:space="preserve">BAR55PRES </v>
      </c>
      <c r="M6" s="1">
        <v>80250</v>
      </c>
      <c r="N6" s="1">
        <v>200300</v>
      </c>
      <c r="O6" s="1">
        <v>40004</v>
      </c>
      <c r="P6" s="1">
        <v>355</v>
      </c>
      <c r="Q6" s="1">
        <v>9999</v>
      </c>
      <c r="R6" s="1">
        <v>12</v>
      </c>
      <c r="S6" s="1">
        <v>9999</v>
      </c>
      <c r="T6" s="2" t="s">
        <v>20</v>
      </c>
      <c r="U6" s="2" t="s">
        <v>21</v>
      </c>
      <c r="V6" t="str">
        <f>IFERROR(VLOOKUP(M6,#REF!,2,FALSE),"N/A")</f>
        <v>N/A</v>
      </c>
      <c r="W6" t="s">
        <v>450</v>
      </c>
      <c r="X6" t="str">
        <f t="shared" si="5"/>
        <v>(20-03)004 - 04</v>
      </c>
      <c r="Y6" t="str">
        <f t="shared" si="6"/>
        <v xml:space="preserve">Legal Development Fund             </v>
      </c>
      <c r="Z6" s="1">
        <f>VLOOKUP(K6,ConsolidatedTreeData!D:M,10,FALSE)</f>
        <v>40004</v>
      </c>
      <c r="AA6" s="1" t="b">
        <f>Z6=O6</f>
        <v>1</v>
      </c>
      <c r="AD6" s="1" t="str">
        <f>D6&amp;M6&amp;O6</f>
        <v>BAR558025040004</v>
      </c>
      <c r="AE6" s="1">
        <f>VLOOKUP(AD6,ConsolidatedTreeData!U:V,2,FALSE)</f>
        <v>200300</v>
      </c>
      <c r="AF6" s="1" t="b">
        <f>AE6=N6</f>
        <v>1</v>
      </c>
      <c r="AG6" s="1">
        <f>VLOOKUP(I6,ConsolidatedTreeData!A:P,16,FALSE)</f>
        <v>200300</v>
      </c>
      <c r="AH6" s="1" t="b">
        <f>AG6=N6</f>
        <v>1</v>
      </c>
    </row>
    <row r="7" spans="1:37" x14ac:dyDescent="0.25">
      <c r="A7" s="1" t="str">
        <f>D7&amp;M7&amp;P7&amp;N7&amp;MasterData_[[#This Row],[Program Code]]</f>
        <v>BAR558006935020080040012</v>
      </c>
      <c r="B7" s="1" t="str">
        <f t="shared" si="0"/>
        <v>BAR558006935040012</v>
      </c>
      <c r="C7" s="25" t="s">
        <v>22</v>
      </c>
      <c r="D7" s="22" t="s">
        <v>9</v>
      </c>
      <c r="E7" s="23" t="s">
        <v>342</v>
      </c>
      <c r="F7" s="24">
        <v>40012</v>
      </c>
      <c r="G7" s="23" t="s">
        <v>352</v>
      </c>
      <c r="H7" s="25" t="s">
        <v>22</v>
      </c>
      <c r="I7" s="27" t="str">
        <f t="shared" si="1"/>
        <v>BAR5580069</v>
      </c>
      <c r="J7" s="27" t="str">
        <f t="shared" si="2"/>
        <v>BAR5580069200800</v>
      </c>
      <c r="K7" s="27" t="str">
        <f t="shared" si="3"/>
        <v>BAR5580069Alumni Events</v>
      </c>
      <c r="L7" s="1" t="str">
        <f t="shared" si="4"/>
        <v>BAR55VPCA</v>
      </c>
      <c r="M7" s="1">
        <v>80069</v>
      </c>
      <c r="N7" s="1">
        <v>200800</v>
      </c>
      <c r="O7" s="1">
        <v>40012</v>
      </c>
      <c r="P7" s="1">
        <v>350</v>
      </c>
      <c r="Q7" s="1">
        <v>9999</v>
      </c>
      <c r="R7" s="1">
        <v>12</v>
      </c>
      <c r="S7" s="1">
        <v>9999</v>
      </c>
      <c r="T7" s="2" t="s">
        <v>23</v>
      </c>
      <c r="U7" s="2" t="s">
        <v>24</v>
      </c>
      <c r="V7" t="str">
        <f>IFERROR(VLOOKUP(M7,#REF!,2,FALSE),"N/A")</f>
        <v>N/A</v>
      </c>
      <c r="W7" t="s">
        <v>463</v>
      </c>
      <c r="X7" t="str">
        <f t="shared" si="5"/>
        <v>(20-08)012 - 12</v>
      </c>
      <c r="Y7" t="str">
        <f t="shared" si="6"/>
        <v>CAD - Alumni Events</v>
      </c>
      <c r="Z7" s="1">
        <f>VLOOKUP(K7,ConsolidatedTreeData!D:M,10,FALSE)</f>
        <v>40012</v>
      </c>
      <c r="AA7" s="1" t="b">
        <f>Z7=O7</f>
        <v>1</v>
      </c>
      <c r="AD7" s="1" t="str">
        <f>D7&amp;M7&amp;O7</f>
        <v>BAR558006940012</v>
      </c>
      <c r="AE7" s="1">
        <f>VLOOKUP(AD7,ConsolidatedTreeData!U:V,2,FALSE)</f>
        <v>200800</v>
      </c>
      <c r="AF7" s="1" t="b">
        <f>AE7=N7</f>
        <v>1</v>
      </c>
      <c r="AG7" s="1">
        <f>VLOOKUP(I7,ConsolidatedTreeData!A:P,16,FALSE)</f>
        <v>200800</v>
      </c>
      <c r="AH7" s="1" t="b">
        <f>AG7=N7</f>
        <v>1</v>
      </c>
    </row>
    <row r="8" spans="1:37" ht="15.75" thickBot="1" x14ac:dyDescent="0.3">
      <c r="A8" s="1" t="str">
        <f>D8&amp;M8&amp;P8&amp;N8&amp;MasterData_[[#This Row],[Program Code]]</f>
        <v>BAR558006930020080040012</v>
      </c>
      <c r="B8" s="1" t="str">
        <f t="shared" si="0"/>
        <v>BAR558006930040012</v>
      </c>
      <c r="C8" s="29" t="str">
        <f>E8&amp;"--"&amp;G8&amp;"--"&amp;F8</f>
        <v>VPCA--Alumni Events--40012</v>
      </c>
      <c r="D8" s="30" t="s">
        <v>9</v>
      </c>
      <c r="E8" s="31" t="s">
        <v>342</v>
      </c>
      <c r="F8" s="28">
        <v>40012</v>
      </c>
      <c r="G8" s="27" t="s">
        <v>352</v>
      </c>
      <c r="H8" s="29" t="str">
        <f>C8</f>
        <v>VPCA--Alumni Events--40012</v>
      </c>
      <c r="I8" s="27" t="str">
        <f t="shared" si="1"/>
        <v>BAR5580069</v>
      </c>
      <c r="J8" s="27" t="str">
        <f t="shared" si="2"/>
        <v>BAR5580069200800</v>
      </c>
      <c r="K8" s="27" t="str">
        <f t="shared" si="3"/>
        <v>BAR5580069Alumni Events</v>
      </c>
      <c r="L8" s="1" t="str">
        <f t="shared" si="4"/>
        <v>BAR55VPCA</v>
      </c>
      <c r="M8" s="1">
        <v>80069</v>
      </c>
      <c r="N8" s="1">
        <v>200800</v>
      </c>
      <c r="O8" s="1">
        <v>40012</v>
      </c>
      <c r="P8" s="1">
        <v>300</v>
      </c>
      <c r="Q8" s="1">
        <v>9999</v>
      </c>
      <c r="R8" s="1">
        <v>12</v>
      </c>
      <c r="S8" s="1">
        <v>9999</v>
      </c>
      <c r="T8" s="2" t="s">
        <v>309</v>
      </c>
      <c r="U8" s="2" t="s">
        <v>309</v>
      </c>
      <c r="V8"/>
      <c r="W8" t="s">
        <v>463</v>
      </c>
      <c r="X8" t="str">
        <f t="shared" si="5"/>
        <v>n/a</v>
      </c>
      <c r="Y8" t="str">
        <f t="shared" si="6"/>
        <v>n/a</v>
      </c>
      <c r="AA8" s="1"/>
      <c r="AB8" s="1" t="s">
        <v>934</v>
      </c>
    </row>
    <row r="9" spans="1:37" ht="15.75" thickBot="1" x14ac:dyDescent="0.3">
      <c r="A9" s="1" t="str">
        <f>D9&amp;M9&amp;P9&amp;N9&amp;MasterData_[[#This Row],[Program Code]]</f>
        <v>BAR558006935020080040014</v>
      </c>
      <c r="B9" s="1" t="str">
        <f t="shared" si="0"/>
        <v>BAR558006935040014</v>
      </c>
      <c r="C9" s="33" t="s">
        <v>25</v>
      </c>
      <c r="D9" s="30" t="s">
        <v>9</v>
      </c>
      <c r="E9" s="31" t="s">
        <v>342</v>
      </c>
      <c r="F9" s="32">
        <v>40014</v>
      </c>
      <c r="G9" s="31" t="s">
        <v>27</v>
      </c>
      <c r="H9" s="33" t="s">
        <v>25</v>
      </c>
      <c r="I9" s="27" t="str">
        <f t="shared" si="1"/>
        <v>BAR5580069</v>
      </c>
      <c r="J9" s="27" t="str">
        <f t="shared" si="2"/>
        <v>BAR5580069200800</v>
      </c>
      <c r="K9" s="27" t="str">
        <f t="shared" si="3"/>
        <v>BAR5580069Real Estate Club</v>
      </c>
      <c r="L9" s="1" t="str">
        <f t="shared" si="4"/>
        <v>BAR55VPCA</v>
      </c>
      <c r="M9" s="1">
        <v>80069</v>
      </c>
      <c r="N9" s="1">
        <v>200800</v>
      </c>
      <c r="O9" s="1">
        <v>40014</v>
      </c>
      <c r="P9" s="1">
        <v>350</v>
      </c>
      <c r="Q9" s="1">
        <v>9999</v>
      </c>
      <c r="R9" s="1">
        <v>12</v>
      </c>
      <c r="S9" s="1">
        <v>9999</v>
      </c>
      <c r="T9" s="2" t="s">
        <v>26</v>
      </c>
      <c r="U9" s="2" t="s">
        <v>27</v>
      </c>
      <c r="V9" t="str">
        <f>IFERROR(VLOOKUP(M9,#REF!,2,FALSE),"N/A")</f>
        <v>N/A</v>
      </c>
      <c r="W9" t="s">
        <v>463</v>
      </c>
      <c r="X9" t="str">
        <f t="shared" si="5"/>
        <v>(20-08)014 - 14</v>
      </c>
      <c r="Y9" t="str">
        <f t="shared" si="6"/>
        <v>Real Estate Club</v>
      </c>
      <c r="Z9" s="1">
        <f>VLOOKUP(K9,ConsolidatedTreeData!D:M,10,FALSE)</f>
        <v>40014</v>
      </c>
      <c r="AA9" s="1" t="b">
        <f>Z9=O9</f>
        <v>1</v>
      </c>
      <c r="AD9" s="1" t="str">
        <f t="shared" ref="AD9:AD15" si="7">D9&amp;M9&amp;O9</f>
        <v>BAR558006940014</v>
      </c>
      <c r="AE9" s="1">
        <f>VLOOKUP(AD9,ConsolidatedTreeData!U:V,2,FALSE)</f>
        <v>200800</v>
      </c>
      <c r="AF9" s="1" t="b">
        <f t="shared" ref="AF9:AF15" si="8">AE9=N9</f>
        <v>1</v>
      </c>
      <c r="AG9" s="1">
        <f>VLOOKUP(I9,ConsolidatedTreeData!A:P,16,FALSE)</f>
        <v>200800</v>
      </c>
      <c r="AH9" s="1" t="b">
        <f t="shared" ref="AH9:AH15" si="9">AG9=N9</f>
        <v>1</v>
      </c>
    </row>
    <row r="10" spans="1:37" x14ac:dyDescent="0.25">
      <c r="A10" s="1" t="str">
        <f>D10&amp;M10&amp;P10&amp;N10&amp;MasterData_[[#This Row],[Program Code]]</f>
        <v>BAR556501735020100040020</v>
      </c>
      <c r="B10" s="1" t="str">
        <f t="shared" si="0"/>
        <v>BAR556501735040020</v>
      </c>
      <c r="C10" s="25" t="s">
        <v>29</v>
      </c>
      <c r="D10" s="22" t="s">
        <v>9</v>
      </c>
      <c r="E10" s="23" t="s">
        <v>28</v>
      </c>
      <c r="F10" s="24">
        <v>40020</v>
      </c>
      <c r="G10" s="23" t="s">
        <v>353</v>
      </c>
      <c r="H10" s="25" t="s">
        <v>29</v>
      </c>
      <c r="I10" s="27" t="str">
        <f t="shared" si="1"/>
        <v>BAR5565017</v>
      </c>
      <c r="J10" s="27" t="str">
        <f t="shared" si="2"/>
        <v>BAR5565017201000</v>
      </c>
      <c r="K10" s="27" t="str">
        <f t="shared" si="3"/>
        <v>BAR5565017College Now Program</v>
      </c>
      <c r="L10" s="1" t="str">
        <f t="shared" si="4"/>
        <v>BAR55Acad Aff</v>
      </c>
      <c r="M10" s="1">
        <v>65017</v>
      </c>
      <c r="N10" s="1">
        <v>201000</v>
      </c>
      <c r="O10" s="1">
        <v>40020</v>
      </c>
      <c r="P10" s="1">
        <v>350</v>
      </c>
      <c r="Q10" s="1">
        <v>9999</v>
      </c>
      <c r="R10" s="1">
        <v>12</v>
      </c>
      <c r="S10" s="1">
        <v>9999</v>
      </c>
      <c r="T10" s="2" t="s">
        <v>30</v>
      </c>
      <c r="U10" s="2" t="s">
        <v>31</v>
      </c>
      <c r="V10" t="str">
        <f>IFERROR(VLOOKUP(M10,#REF!,2,FALSE),"N/A")</f>
        <v>N/A</v>
      </c>
      <c r="W10" t="s">
        <v>353</v>
      </c>
      <c r="X10" t="str">
        <f t="shared" si="5"/>
        <v>(20-10)011 - 11</v>
      </c>
      <c r="Y10" t="str">
        <f t="shared" si="6"/>
        <v>College Now Discretionary</v>
      </c>
      <c r="Z10" s="1">
        <f>VLOOKUP(K10,ConsolidatedTreeData!D:M,10,FALSE)</f>
        <v>40020</v>
      </c>
      <c r="AA10" s="1" t="b">
        <f>Z10=O10</f>
        <v>1</v>
      </c>
      <c r="AD10" s="1" t="str">
        <f t="shared" si="7"/>
        <v>BAR556501740020</v>
      </c>
      <c r="AE10" s="1">
        <f>VLOOKUP(AD10,ConsolidatedTreeData!U:V,2,FALSE)</f>
        <v>201000</v>
      </c>
      <c r="AF10" s="1" t="b">
        <f t="shared" si="8"/>
        <v>1</v>
      </c>
      <c r="AG10" s="1">
        <f>VLOOKUP(I10,ConsolidatedTreeData!A:P,16,FALSE)</f>
        <v>201000</v>
      </c>
      <c r="AH10" s="1" t="b">
        <f t="shared" si="9"/>
        <v>1</v>
      </c>
    </row>
    <row r="11" spans="1:37" x14ac:dyDescent="0.25">
      <c r="A11" s="1" t="str">
        <f>D11&amp;M11&amp;P11&amp;N11&amp;MasterData_[[#This Row],[Program Code]]</f>
        <v>BAR558025935520100040021</v>
      </c>
      <c r="B11" s="1" t="str">
        <f t="shared" si="0"/>
        <v>BAR558025935540021</v>
      </c>
      <c r="C11" s="29" t="s">
        <v>32</v>
      </c>
      <c r="D11" s="26" t="s">
        <v>9</v>
      </c>
      <c r="E11" s="27" t="s">
        <v>28</v>
      </c>
      <c r="F11" s="28">
        <v>40021</v>
      </c>
      <c r="G11" s="27" t="s">
        <v>354</v>
      </c>
      <c r="H11" s="29" t="s">
        <v>32</v>
      </c>
      <c r="I11" s="27" t="str">
        <f t="shared" si="1"/>
        <v>BAR5580259</v>
      </c>
      <c r="J11" s="27" t="str">
        <f t="shared" si="2"/>
        <v>BAR5580259201000</v>
      </c>
      <c r="K11" s="27" t="str">
        <f t="shared" si="3"/>
        <v>BAR5580259Provost</v>
      </c>
      <c r="L11" s="1" t="str">
        <f t="shared" si="4"/>
        <v>BAR55Acad Aff</v>
      </c>
      <c r="M11" s="1">
        <v>80259</v>
      </c>
      <c r="N11" s="1">
        <v>201000</v>
      </c>
      <c r="O11" s="1">
        <v>40021</v>
      </c>
      <c r="P11" s="1">
        <v>355</v>
      </c>
      <c r="Q11" s="1">
        <v>9999</v>
      </c>
      <c r="R11" s="1">
        <v>12</v>
      </c>
      <c r="S11" s="1">
        <v>9999</v>
      </c>
      <c r="T11" s="2" t="s">
        <v>33</v>
      </c>
      <c r="U11" s="2" t="s">
        <v>34</v>
      </c>
      <c r="V11" t="str">
        <f>IFERROR(VLOOKUP(M11,#REF!,2,FALSE),"N/A")</f>
        <v>N/A</v>
      </c>
      <c r="W11" t="s">
        <v>456</v>
      </c>
      <c r="X11" t="str">
        <f t="shared" si="5"/>
        <v>(20-10)012 - 12</v>
      </c>
      <c r="Y11" t="str">
        <f t="shared" si="6"/>
        <v>Provost Baruch College</v>
      </c>
      <c r="Z11" s="1">
        <f>VLOOKUP(K11,ConsolidatedTreeData!D:M,10,FALSE)</f>
        <v>40021</v>
      </c>
      <c r="AA11" s="1" t="b">
        <f>Z11=O11</f>
        <v>1</v>
      </c>
      <c r="AD11" s="1" t="str">
        <f t="shared" si="7"/>
        <v>BAR558025940021</v>
      </c>
      <c r="AE11" s="1">
        <f>VLOOKUP(AD11,ConsolidatedTreeData!U:V,2,FALSE)</f>
        <v>201000</v>
      </c>
      <c r="AF11" s="1" t="b">
        <f t="shared" si="8"/>
        <v>1</v>
      </c>
      <c r="AG11" s="1">
        <f>VLOOKUP(I11,ConsolidatedTreeData!A:P,16,FALSE)</f>
        <v>201000</v>
      </c>
      <c r="AH11" s="1" t="b">
        <f t="shared" si="9"/>
        <v>1</v>
      </c>
    </row>
    <row r="12" spans="1:37" x14ac:dyDescent="0.25">
      <c r="A12" s="1" t="str">
        <f>D12&amp;M12&amp;P12&amp;N12&amp;MasterData_[[#This Row],[Program Code]]</f>
        <v>BAR556019610020100040022</v>
      </c>
      <c r="B12" s="1" t="str">
        <f t="shared" si="0"/>
        <v>BAR556019610040022</v>
      </c>
      <c r="C12" s="29" t="s">
        <v>347</v>
      </c>
      <c r="D12" s="26" t="s">
        <v>9</v>
      </c>
      <c r="E12" s="27" t="s">
        <v>28</v>
      </c>
      <c r="F12" s="28">
        <v>40022</v>
      </c>
      <c r="G12" s="27" t="s">
        <v>35</v>
      </c>
      <c r="H12" s="29" t="s">
        <v>347</v>
      </c>
      <c r="I12" s="27" t="str">
        <f t="shared" si="1"/>
        <v>BAR5560196</v>
      </c>
      <c r="J12" s="27" t="str">
        <f t="shared" si="2"/>
        <v>BAR5560196201000</v>
      </c>
      <c r="K12" s="27" t="str">
        <f t="shared" si="3"/>
        <v xml:space="preserve">BAR5560196Schwartz Communications </v>
      </c>
      <c r="L12" s="1" t="str">
        <f t="shared" si="4"/>
        <v>BAR55Acad Aff</v>
      </c>
      <c r="M12" s="1">
        <v>60196</v>
      </c>
      <c r="N12" s="1">
        <v>201000</v>
      </c>
      <c r="O12" s="1">
        <v>40022</v>
      </c>
      <c r="P12" s="1">
        <v>100</v>
      </c>
      <c r="Q12" s="1">
        <v>9999</v>
      </c>
      <c r="R12" s="1">
        <v>12</v>
      </c>
      <c r="S12" s="1">
        <v>9999</v>
      </c>
      <c r="T12" s="2" t="s">
        <v>36</v>
      </c>
      <c r="U12" s="2" t="s">
        <v>37</v>
      </c>
      <c r="V12" t="str">
        <f>IFERROR(VLOOKUP(M12,#REF!,2,FALSE),"N/A")</f>
        <v>N/A</v>
      </c>
      <c r="W12" t="s">
        <v>501</v>
      </c>
      <c r="X12" t="str">
        <f t="shared" si="5"/>
        <v>(20-10)014 - 14</v>
      </c>
      <c r="Y12" t="str">
        <f t="shared" si="6"/>
        <v>B L Schwartz Communicatio</v>
      </c>
      <c r="Z12" s="1" t="e">
        <f>VLOOKUP(K12,ConsolidatedTreeData!D:M,10,FALSE)</f>
        <v>#N/A</v>
      </c>
      <c r="AA12" s="1" t="b">
        <v>1</v>
      </c>
      <c r="AC12" s="71" t="s">
        <v>859</v>
      </c>
      <c r="AD12" s="1" t="str">
        <f t="shared" si="7"/>
        <v>BAR556019640022</v>
      </c>
      <c r="AE12" s="1">
        <f>VLOOKUP(AD12,ConsolidatedTreeData!U:V,2,FALSE)</f>
        <v>201000</v>
      </c>
      <c r="AF12" s="1" t="b">
        <f t="shared" si="8"/>
        <v>1</v>
      </c>
      <c r="AG12" s="1">
        <f>VLOOKUP(I12,ConsolidatedTreeData!A:P,16,FALSE)</f>
        <v>201000</v>
      </c>
      <c r="AH12" s="1" t="b">
        <f t="shared" si="9"/>
        <v>1</v>
      </c>
    </row>
    <row r="13" spans="1:37" x14ac:dyDescent="0.25">
      <c r="A13" s="1" t="str">
        <f>D13&amp;M13&amp;P13&amp;N13&amp;MasterData_[[#This Row],[Program Code]]</f>
        <v>BAR557000110020100040023</v>
      </c>
      <c r="B13" s="1" t="str">
        <f t="shared" si="0"/>
        <v>BAR557000110040023</v>
      </c>
      <c r="C13" s="29" t="s">
        <v>38</v>
      </c>
      <c r="D13" s="26" t="s">
        <v>9</v>
      </c>
      <c r="E13" s="27" t="s">
        <v>28</v>
      </c>
      <c r="F13" s="28">
        <v>40023</v>
      </c>
      <c r="G13" s="27" t="s">
        <v>40</v>
      </c>
      <c r="H13" s="29" t="s">
        <v>38</v>
      </c>
      <c r="I13" s="27" t="str">
        <f t="shared" si="1"/>
        <v>BAR5570001</v>
      </c>
      <c r="J13" s="27" t="str">
        <f t="shared" si="2"/>
        <v>BAR5570001201000</v>
      </c>
      <c r="K13" s="27" t="str">
        <f t="shared" si="3"/>
        <v>BAR5570001Global Initiatives</v>
      </c>
      <c r="L13" s="1" t="str">
        <f t="shared" si="4"/>
        <v>BAR55Acad Aff</v>
      </c>
      <c r="M13" s="1">
        <v>70001</v>
      </c>
      <c r="N13" s="1">
        <v>201000</v>
      </c>
      <c r="O13" s="1">
        <v>40023</v>
      </c>
      <c r="P13" s="1">
        <v>100</v>
      </c>
      <c r="Q13" s="1">
        <v>9999</v>
      </c>
      <c r="R13" s="1">
        <v>12</v>
      </c>
      <c r="S13" s="1">
        <v>9999</v>
      </c>
      <c r="T13" s="2" t="s">
        <v>39</v>
      </c>
      <c r="U13" s="2" t="s">
        <v>40</v>
      </c>
      <c r="V13" t="str">
        <f>IFERROR(VLOOKUP(M13,#REF!,2,FALSE),"N/A")</f>
        <v>N/A</v>
      </c>
      <c r="W13" t="s">
        <v>497</v>
      </c>
      <c r="X13" t="str">
        <f t="shared" si="5"/>
        <v>(20-10)018 - 18</v>
      </c>
      <c r="Y13" t="str">
        <f t="shared" si="6"/>
        <v>Global Initiatives</v>
      </c>
      <c r="Z13" s="1">
        <f>VLOOKUP(K13,ConsolidatedTreeData!D:M,10,FALSE)</f>
        <v>40023</v>
      </c>
      <c r="AA13" s="1" t="b">
        <f>Z13=O13</f>
        <v>1</v>
      </c>
      <c r="AD13" s="1" t="str">
        <f t="shared" si="7"/>
        <v>BAR557000140023</v>
      </c>
      <c r="AE13" s="1">
        <f>VLOOKUP(AD13,ConsolidatedTreeData!U:V,2,FALSE)</f>
        <v>201000</v>
      </c>
      <c r="AF13" s="1" t="b">
        <f t="shared" si="8"/>
        <v>1</v>
      </c>
      <c r="AG13" s="1">
        <f>VLOOKUP(I13,ConsolidatedTreeData!A:P,16,FALSE)</f>
        <v>201000</v>
      </c>
      <c r="AH13" s="1" t="b">
        <f t="shared" si="9"/>
        <v>1</v>
      </c>
    </row>
    <row r="14" spans="1:37" ht="15.75" thickBot="1" x14ac:dyDescent="0.3">
      <c r="A14" s="1" t="str">
        <f>D14&amp;M14&amp;P14&amp;N14&amp;MasterData_[[#This Row],[Program Code]]</f>
        <v>BAR551010310020100040024</v>
      </c>
      <c r="B14" s="1" t="str">
        <f t="shared" si="0"/>
        <v>BAR551010310040024</v>
      </c>
      <c r="C14" s="29" t="s">
        <v>41</v>
      </c>
      <c r="D14" s="26" t="s">
        <v>9</v>
      </c>
      <c r="E14" s="27" t="s">
        <v>28</v>
      </c>
      <c r="F14" s="28">
        <v>40024</v>
      </c>
      <c r="G14" s="27" t="s">
        <v>502</v>
      </c>
      <c r="H14" s="29" t="s">
        <v>41</v>
      </c>
      <c r="I14" s="27" t="str">
        <f t="shared" si="1"/>
        <v>BAR5510103</v>
      </c>
      <c r="J14" s="27" t="str">
        <f t="shared" si="2"/>
        <v>BAR5510103201000</v>
      </c>
      <c r="K14" s="27" t="str">
        <f t="shared" si="3"/>
        <v>BAR5510103Tools for Clear Speech</v>
      </c>
      <c r="L14" s="1" t="str">
        <f t="shared" si="4"/>
        <v>BAR55Acad Aff</v>
      </c>
      <c r="M14" s="1">
        <v>10103</v>
      </c>
      <c r="N14" s="1">
        <v>201000</v>
      </c>
      <c r="O14" s="1">
        <v>40024</v>
      </c>
      <c r="P14" s="1">
        <v>100</v>
      </c>
      <c r="Q14" s="1">
        <v>9999</v>
      </c>
      <c r="R14" s="1">
        <v>12</v>
      </c>
      <c r="S14" s="1">
        <v>9999</v>
      </c>
      <c r="T14" s="2" t="s">
        <v>42</v>
      </c>
      <c r="U14" s="2" t="s">
        <v>43</v>
      </c>
      <c r="V14" t="str">
        <f>IFERROR(VLOOKUP(M14,#REF!,2,FALSE),"N/A")</f>
        <v>N/A</v>
      </c>
      <c r="W14" t="s">
        <v>502</v>
      </c>
      <c r="X14" t="str">
        <f t="shared" si="5"/>
        <v>(20-10)019 - 19</v>
      </c>
      <c r="Y14" t="str">
        <f t="shared" si="6"/>
        <v xml:space="preserve">Tools for Clear Speech   </v>
      </c>
      <c r="Z14" s="1">
        <f>VLOOKUP(K14,ConsolidatedTreeData!D:M,10,FALSE)</f>
        <v>40024</v>
      </c>
      <c r="AA14" s="1" t="b">
        <f>Z14=O14</f>
        <v>1</v>
      </c>
      <c r="AC14" s="71" t="s">
        <v>859</v>
      </c>
      <c r="AD14" s="1" t="str">
        <f t="shared" si="7"/>
        <v>BAR551010340024</v>
      </c>
      <c r="AE14" s="1">
        <f>VLOOKUP(AD14,ConsolidatedTreeData!U:V,2,FALSE)</f>
        <v>201000</v>
      </c>
      <c r="AF14" s="1" t="b">
        <f t="shared" si="8"/>
        <v>1</v>
      </c>
      <c r="AG14" s="1">
        <f>VLOOKUP(I14,ConsolidatedTreeData!A:P,16,FALSE)</f>
        <v>201000</v>
      </c>
      <c r="AH14" s="1" t="b">
        <f t="shared" si="9"/>
        <v>1</v>
      </c>
    </row>
    <row r="15" spans="1:37" x14ac:dyDescent="0.25">
      <c r="A15" s="1" t="str">
        <f>D15&amp;M15&amp;P15&amp;N15&amp;MasterData_[[#This Row],[Program Code]]</f>
        <v>BAR558000235520150040041</v>
      </c>
      <c r="B15" s="1" t="str">
        <f t="shared" si="0"/>
        <v>BAR558000235540041</v>
      </c>
      <c r="C15" s="25" t="s">
        <v>47</v>
      </c>
      <c r="D15" s="22" t="s">
        <v>9</v>
      </c>
      <c r="E15" s="23" t="s">
        <v>287</v>
      </c>
      <c r="F15" s="24">
        <v>40041</v>
      </c>
      <c r="G15" s="23" t="s">
        <v>49</v>
      </c>
      <c r="H15" s="25" t="s">
        <v>47</v>
      </c>
      <c r="I15" s="27" t="str">
        <f t="shared" si="1"/>
        <v>BAR5580002</v>
      </c>
      <c r="J15" s="27" t="str">
        <f t="shared" si="2"/>
        <v>BAR5580002201500</v>
      </c>
      <c r="K15" s="27" t="str">
        <f t="shared" si="3"/>
        <v>BAR5580002Controller's Office</v>
      </c>
      <c r="L15" s="1" t="str">
        <f t="shared" si="4"/>
        <v>BAR55VPAF</v>
      </c>
      <c r="M15" s="1">
        <v>80002</v>
      </c>
      <c r="N15" s="1">
        <v>201500</v>
      </c>
      <c r="O15" s="1">
        <v>40041</v>
      </c>
      <c r="P15" s="1">
        <v>355</v>
      </c>
      <c r="Q15" s="1">
        <v>9999</v>
      </c>
      <c r="R15" s="1">
        <v>12</v>
      </c>
      <c r="S15" s="1">
        <v>9999</v>
      </c>
      <c r="T15" s="2" t="s">
        <v>48</v>
      </c>
      <c r="U15" s="2" t="s">
        <v>49</v>
      </c>
      <c r="V15" t="str">
        <f>IFERROR(VLOOKUP(M15,#REF!,2,FALSE),"N/A")</f>
        <v>N/A</v>
      </c>
      <c r="W15" t="s">
        <v>49</v>
      </c>
      <c r="X15" t="str">
        <f t="shared" si="5"/>
        <v>(20-15)003 - 03</v>
      </c>
      <c r="Y15" t="str">
        <f t="shared" si="6"/>
        <v>Controller's Office</v>
      </c>
      <c r="Z15" s="1">
        <f>VLOOKUP(K15,ConsolidatedTreeData!D:M,10,FALSE)</f>
        <v>40041</v>
      </c>
      <c r="AA15" s="1" t="b">
        <f>Z15=O15</f>
        <v>1</v>
      </c>
      <c r="AD15" s="1" t="str">
        <f t="shared" si="7"/>
        <v>BAR558000240041</v>
      </c>
      <c r="AE15" s="1">
        <f>VLOOKUP(AD15,ConsolidatedTreeData!U:V,2,FALSE)</f>
        <v>201500</v>
      </c>
      <c r="AF15" s="1" t="b">
        <f t="shared" si="8"/>
        <v>1</v>
      </c>
      <c r="AG15" s="1">
        <f>VLOOKUP(I15,ConsolidatedTreeData!A:P,16,FALSE)</f>
        <v>201500</v>
      </c>
      <c r="AH15" s="1" t="b">
        <f t="shared" si="9"/>
        <v>1</v>
      </c>
    </row>
    <row r="16" spans="1:37" x14ac:dyDescent="0.25">
      <c r="A16" s="1" t="str">
        <f>D16&amp;M16&amp;P16&amp;N16&amp;MasterData_[[#This Row],[Program Code]]</f>
        <v>BAR558004930020150040040</v>
      </c>
      <c r="B16" s="1" t="str">
        <f t="shared" si="0"/>
        <v>BAR558004930040040</v>
      </c>
      <c r="C16" s="29" t="str">
        <f>E16&amp;"--"&amp;G16&amp;"--"&amp;F16</f>
        <v>VPAF--Conference Center--40040</v>
      </c>
      <c r="D16" s="26" t="s">
        <v>9</v>
      </c>
      <c r="E16" s="27" t="s">
        <v>287</v>
      </c>
      <c r="F16" s="28">
        <v>40040</v>
      </c>
      <c r="G16" s="27" t="s">
        <v>46</v>
      </c>
      <c r="H16" s="29" t="str">
        <f>C16</f>
        <v>VPAF--Conference Center--40040</v>
      </c>
      <c r="I16" s="27" t="str">
        <f t="shared" si="1"/>
        <v>BAR5580049</v>
      </c>
      <c r="J16" s="27" t="str">
        <f t="shared" si="2"/>
        <v>BAR5580049201500</v>
      </c>
      <c r="K16" s="27" t="str">
        <f t="shared" si="3"/>
        <v>BAR5580049Conference Center</v>
      </c>
      <c r="L16" s="1" t="str">
        <f t="shared" si="4"/>
        <v>BAR55VPAF</v>
      </c>
      <c r="M16" s="1">
        <v>80049</v>
      </c>
      <c r="N16" s="1">
        <v>201500</v>
      </c>
      <c r="O16" s="1">
        <v>40040</v>
      </c>
      <c r="P16" s="1">
        <v>300</v>
      </c>
      <c r="Q16" s="1">
        <v>9999</v>
      </c>
      <c r="R16" s="1">
        <v>12</v>
      </c>
      <c r="S16" s="1">
        <v>9999</v>
      </c>
      <c r="T16" s="2" t="s">
        <v>309</v>
      </c>
      <c r="U16" s="2" t="s">
        <v>309</v>
      </c>
      <c r="V16"/>
      <c r="W16" t="s">
        <v>46</v>
      </c>
      <c r="X16" t="str">
        <f t="shared" si="5"/>
        <v>n/a</v>
      </c>
      <c r="Y16" t="str">
        <f t="shared" si="6"/>
        <v>n/a</v>
      </c>
      <c r="AA16" s="1"/>
      <c r="AB16" s="1" t="s">
        <v>934</v>
      </c>
    </row>
    <row r="17" spans="1:35" x14ac:dyDescent="0.25">
      <c r="A17" s="1" t="str">
        <f>D17&amp;M17&amp;P17&amp;N17&amp;MasterData_[[#This Row],[Program Code]]</f>
        <v>BAR558004940020150040040</v>
      </c>
      <c r="B17" s="1" t="str">
        <f t="shared" si="0"/>
        <v>BAR558004940040040</v>
      </c>
      <c r="C17" s="29" t="s">
        <v>44</v>
      </c>
      <c r="D17" s="26" t="s">
        <v>9</v>
      </c>
      <c r="E17" s="27" t="s">
        <v>287</v>
      </c>
      <c r="F17" s="28">
        <v>40040</v>
      </c>
      <c r="G17" s="27" t="s">
        <v>46</v>
      </c>
      <c r="H17" s="29" t="s">
        <v>44</v>
      </c>
      <c r="I17" s="27" t="str">
        <f t="shared" si="1"/>
        <v>BAR5580049</v>
      </c>
      <c r="J17" s="27" t="str">
        <f t="shared" si="2"/>
        <v>BAR5580049201500</v>
      </c>
      <c r="K17" s="27" t="str">
        <f t="shared" si="3"/>
        <v>BAR5580049Conference Center</v>
      </c>
      <c r="L17" s="1" t="str">
        <f t="shared" si="4"/>
        <v>BAR55VPAF</v>
      </c>
      <c r="M17" s="1">
        <v>80049</v>
      </c>
      <c r="N17" s="1">
        <v>201500</v>
      </c>
      <c r="O17" s="1">
        <v>40040</v>
      </c>
      <c r="P17" s="1">
        <v>400</v>
      </c>
      <c r="Q17" s="1">
        <v>9999</v>
      </c>
      <c r="R17" s="1">
        <v>12</v>
      </c>
      <c r="S17" s="1">
        <v>9999</v>
      </c>
      <c r="T17" s="2" t="s">
        <v>45</v>
      </c>
      <c r="U17" s="2" t="s">
        <v>46</v>
      </c>
      <c r="V17" t="str">
        <f>IFERROR(VLOOKUP(M17,#REF!,2,FALSE),"N/A")</f>
        <v>N/A</v>
      </c>
      <c r="W17" t="s">
        <v>46</v>
      </c>
      <c r="X17" t="str">
        <f t="shared" si="5"/>
        <v>(20-15)002 - 02</v>
      </c>
      <c r="Y17" t="str">
        <f t="shared" si="6"/>
        <v>Conference Center</v>
      </c>
      <c r="Z17" s="1">
        <f>VLOOKUP(K17,ConsolidatedTreeData!D:M,10,FALSE)</f>
        <v>40040</v>
      </c>
      <c r="AA17" s="1" t="b">
        <f>Z17=O17</f>
        <v>1</v>
      </c>
      <c r="AD17" s="1" t="str">
        <f>D17&amp;M17&amp;O17</f>
        <v>BAR558004940040</v>
      </c>
      <c r="AE17" s="1">
        <f>VLOOKUP(AD17,ConsolidatedTreeData!U:V,2,FALSE)</f>
        <v>201500</v>
      </c>
      <c r="AF17" s="1" t="b">
        <f>AE17=N17</f>
        <v>1</v>
      </c>
      <c r="AG17" s="1">
        <f>VLOOKUP(I17,ConsolidatedTreeData!A:P,16,FALSE)</f>
        <v>201500</v>
      </c>
      <c r="AH17" s="1" t="b">
        <f>AG17=N17</f>
        <v>1</v>
      </c>
    </row>
    <row r="18" spans="1:35" x14ac:dyDescent="0.25">
      <c r="A18" s="1" t="str">
        <f>D18&amp;M18&amp;P18&amp;N18&amp;MasterData_[[#This Row],[Program Code]]</f>
        <v>BAR558014935520150080092</v>
      </c>
      <c r="B18" s="1" t="str">
        <f t="shared" si="0"/>
        <v>BAR558014935580092</v>
      </c>
      <c r="C18" s="29" t="str">
        <f>E18&amp;"--"&amp;G18&amp;"--"&amp;F18</f>
        <v>VPAF--Grainger Punch Out Purchases--80092</v>
      </c>
      <c r="D18" s="26" t="s">
        <v>9</v>
      </c>
      <c r="E18" s="27" t="s">
        <v>287</v>
      </c>
      <c r="F18" s="28">
        <v>80092</v>
      </c>
      <c r="G18" s="27" t="s">
        <v>932</v>
      </c>
      <c r="H18" s="29" t="str">
        <f>C18</f>
        <v>VPAF--Grainger Punch Out Purchases--80092</v>
      </c>
      <c r="I18" s="27" t="str">
        <f t="shared" si="1"/>
        <v>BAR5580149</v>
      </c>
      <c r="J18" s="27" t="str">
        <f t="shared" si="2"/>
        <v>BAR5580149201500</v>
      </c>
      <c r="K18" s="27" t="str">
        <f t="shared" si="3"/>
        <v>BAR5580149Grainger Punch Out Purchases</v>
      </c>
      <c r="L18" s="1" t="str">
        <f t="shared" si="4"/>
        <v>BAR55VPAF</v>
      </c>
      <c r="M18" s="1">
        <v>80149</v>
      </c>
      <c r="N18" s="1">
        <v>201500</v>
      </c>
      <c r="O18" s="1">
        <v>80092</v>
      </c>
      <c r="P18" s="1">
        <v>355</v>
      </c>
      <c r="Q18" s="1">
        <v>9999</v>
      </c>
      <c r="R18" s="1">
        <v>12</v>
      </c>
      <c r="S18" s="1">
        <v>9999</v>
      </c>
      <c r="T18" s="2" t="s">
        <v>309</v>
      </c>
      <c r="U18" s="2" t="s">
        <v>309</v>
      </c>
      <c r="V18"/>
      <c r="W18" t="s">
        <v>508</v>
      </c>
      <c r="X18" t="str">
        <f t="shared" si="5"/>
        <v>n/a</v>
      </c>
      <c r="Y18" t="str">
        <f t="shared" si="6"/>
        <v>n/a</v>
      </c>
      <c r="AA18" s="1"/>
      <c r="AB18" s="1" t="s">
        <v>934</v>
      </c>
    </row>
    <row r="19" spans="1:35" x14ac:dyDescent="0.25">
      <c r="A19" s="1" t="str">
        <f>D19&amp;M19&amp;P19&amp;N19&amp;MasterData_[[#This Row],[Program Code]]</f>
        <v>BAR558014935520150040043</v>
      </c>
      <c r="B19" s="1" t="str">
        <f t="shared" si="0"/>
        <v>BAR558014935540043</v>
      </c>
      <c r="C19" s="29" t="s">
        <v>53</v>
      </c>
      <c r="D19" s="26" t="s">
        <v>9</v>
      </c>
      <c r="E19" s="27" t="s">
        <v>287</v>
      </c>
      <c r="F19" s="28">
        <v>40043</v>
      </c>
      <c r="G19" s="27" t="s">
        <v>55</v>
      </c>
      <c r="H19" s="29" t="s">
        <v>53</v>
      </c>
      <c r="I19" s="27" t="str">
        <f t="shared" si="1"/>
        <v>BAR5580149</v>
      </c>
      <c r="J19" s="27" t="str">
        <f t="shared" si="2"/>
        <v>BAR5580149201500</v>
      </c>
      <c r="K19" s="27" t="str">
        <f t="shared" si="3"/>
        <v>BAR5580149Campus Operations</v>
      </c>
      <c r="L19" s="1" t="str">
        <f t="shared" si="4"/>
        <v>BAR55VPAF</v>
      </c>
      <c r="M19" s="1">
        <v>80149</v>
      </c>
      <c r="N19" s="1">
        <v>201500</v>
      </c>
      <c r="O19" s="1">
        <v>40043</v>
      </c>
      <c r="P19" s="1">
        <v>355</v>
      </c>
      <c r="Q19" s="1">
        <v>9999</v>
      </c>
      <c r="R19" s="1">
        <v>12</v>
      </c>
      <c r="S19" s="1">
        <v>9999</v>
      </c>
      <c r="T19" s="2" t="s">
        <v>54</v>
      </c>
      <c r="U19" s="2" t="s">
        <v>55</v>
      </c>
      <c r="V19" t="str">
        <f>IFERROR(VLOOKUP(M19,#REF!,2,FALSE),"N/A")</f>
        <v>N/A</v>
      </c>
      <c r="W19" t="s">
        <v>508</v>
      </c>
      <c r="X19" t="str">
        <f t="shared" si="5"/>
        <v>(20-15)030 - 30</v>
      </c>
      <c r="Y19" t="str">
        <f t="shared" si="6"/>
        <v>Campus Operations</v>
      </c>
      <c r="Z19" s="1">
        <f>VLOOKUP(K19,ConsolidatedTreeData!D:M,10,FALSE)</f>
        <v>40043</v>
      </c>
      <c r="AA19" s="1" t="b">
        <f>Z19=O19</f>
        <v>1</v>
      </c>
      <c r="AD19" s="1" t="str">
        <f>D19&amp;M19&amp;O19</f>
        <v>BAR558014940043</v>
      </c>
      <c r="AE19" s="1">
        <f>VLOOKUP(AD19,ConsolidatedTreeData!U:V,2,FALSE)</f>
        <v>201500</v>
      </c>
      <c r="AF19" s="1" t="b">
        <f>AE19=N19</f>
        <v>1</v>
      </c>
      <c r="AG19" s="1">
        <f>VLOOKUP(I19,ConsolidatedTreeData!A:P,16,FALSE)</f>
        <v>201500</v>
      </c>
      <c r="AH19" s="1" t="b">
        <f>AG19=N19</f>
        <v>1</v>
      </c>
    </row>
    <row r="20" spans="1:35" x14ac:dyDescent="0.25">
      <c r="A20" s="1" t="str">
        <f>D20&amp;M20&amp;P20&amp;N20&amp;MasterData_[[#This Row],[Program Code]]</f>
        <v>BAR558027435020150040044</v>
      </c>
      <c r="B20" s="1" t="str">
        <f t="shared" si="0"/>
        <v>BAR558027435040044</v>
      </c>
      <c r="C20" s="29" t="s">
        <v>56</v>
      </c>
      <c r="D20" s="26" t="s">
        <v>9</v>
      </c>
      <c r="E20" s="27" t="s">
        <v>287</v>
      </c>
      <c r="F20" s="28">
        <v>40044</v>
      </c>
      <c r="G20" s="27" t="s">
        <v>355</v>
      </c>
      <c r="H20" s="29" t="s">
        <v>56</v>
      </c>
      <c r="I20" s="27" t="str">
        <f t="shared" si="1"/>
        <v>BAR5580274</v>
      </c>
      <c r="J20" s="27" t="str">
        <f t="shared" si="2"/>
        <v>BAR5580274201500</v>
      </c>
      <c r="K20" s="27" t="str">
        <f t="shared" si="3"/>
        <v>BAR5580274Public Safety</v>
      </c>
      <c r="L20" s="1" t="str">
        <f t="shared" si="4"/>
        <v>BAR55VPAF</v>
      </c>
      <c r="M20" s="1">
        <v>80274</v>
      </c>
      <c r="N20" s="1">
        <v>201500</v>
      </c>
      <c r="O20" s="1">
        <v>40044</v>
      </c>
      <c r="P20" s="1">
        <v>350</v>
      </c>
      <c r="Q20" s="1">
        <v>9999</v>
      </c>
      <c r="R20" s="1">
        <v>12</v>
      </c>
      <c r="S20" s="1">
        <v>9999</v>
      </c>
      <c r="T20" s="2" t="s">
        <v>57</v>
      </c>
      <c r="U20" s="2" t="s">
        <v>58</v>
      </c>
      <c r="V20" t="str">
        <f>IFERROR(VLOOKUP(M20,#REF!,2,FALSE),"N/A")</f>
        <v>N/A</v>
      </c>
      <c r="W20" t="s">
        <v>355</v>
      </c>
      <c r="X20" t="str">
        <f t="shared" si="5"/>
        <v>(20-15)034 - 34</v>
      </c>
      <c r="Y20" t="str">
        <f t="shared" si="6"/>
        <v xml:space="preserve"> Public Safety</v>
      </c>
      <c r="Z20" s="1">
        <f>VLOOKUP(K20,ConsolidatedTreeData!D:M,10,FALSE)</f>
        <v>40044</v>
      </c>
      <c r="AA20" s="1" t="b">
        <f>Z20=O20</f>
        <v>1</v>
      </c>
      <c r="AD20" s="1" t="str">
        <f>D20&amp;M20&amp;O20</f>
        <v>BAR558027440044</v>
      </c>
      <c r="AE20" s="1">
        <f>VLOOKUP(AD20,ConsolidatedTreeData!U:V,2,FALSE)</f>
        <v>201500</v>
      </c>
      <c r="AF20" s="1" t="b">
        <f>AE20=N20</f>
        <v>1</v>
      </c>
      <c r="AG20" s="1">
        <f>VLOOKUP(I20,ConsolidatedTreeData!A:P,16,FALSE)</f>
        <v>201500</v>
      </c>
      <c r="AH20" s="1" t="b">
        <f>AG20=N20</f>
        <v>1</v>
      </c>
    </row>
    <row r="21" spans="1:35" x14ac:dyDescent="0.25">
      <c r="A21" s="1" t="str">
        <f>D21&amp;M21&amp;P21&amp;N21&amp;MasterData_[[#This Row],[Program Code]]</f>
        <v>BAR558029935020150040042</v>
      </c>
      <c r="B21" s="1" t="str">
        <f t="shared" si="0"/>
        <v>BAR558029935040042</v>
      </c>
      <c r="C21" s="29" t="str">
        <f>E21&amp;"--"&amp;G21&amp;"--"&amp;F21</f>
        <v>VPAF--Administrative Management--40042</v>
      </c>
      <c r="D21" s="26" t="s">
        <v>9</v>
      </c>
      <c r="E21" s="27" t="s">
        <v>287</v>
      </c>
      <c r="F21" s="28">
        <v>40042</v>
      </c>
      <c r="G21" s="27" t="s">
        <v>52</v>
      </c>
      <c r="H21" s="29" t="str">
        <f>C21</f>
        <v>VPAF--Administrative Management--40042</v>
      </c>
      <c r="I21" s="27" t="str">
        <f t="shared" si="1"/>
        <v>BAR5580299</v>
      </c>
      <c r="J21" s="27" t="str">
        <f t="shared" si="2"/>
        <v>BAR5580299201500</v>
      </c>
      <c r="K21" s="27" t="str">
        <f t="shared" si="3"/>
        <v>BAR5580299Administrative Management</v>
      </c>
      <c r="L21" s="1" t="str">
        <f t="shared" si="4"/>
        <v>BAR55VPAF</v>
      </c>
      <c r="M21" s="1">
        <v>80299</v>
      </c>
      <c r="N21" s="1">
        <v>201500</v>
      </c>
      <c r="O21" s="1">
        <v>40042</v>
      </c>
      <c r="P21" s="1">
        <v>350</v>
      </c>
      <c r="Q21" s="1">
        <v>9999</v>
      </c>
      <c r="R21" s="1">
        <v>12</v>
      </c>
      <c r="S21" s="1">
        <v>9999</v>
      </c>
      <c r="T21" s="2" t="s">
        <v>309</v>
      </c>
      <c r="U21" s="2" t="s">
        <v>309</v>
      </c>
      <c r="V21"/>
      <c r="W21" t="s">
        <v>461</v>
      </c>
      <c r="X21" t="str">
        <f t="shared" si="5"/>
        <v>n/a</v>
      </c>
      <c r="Y21" t="str">
        <f t="shared" si="6"/>
        <v>n/a</v>
      </c>
      <c r="AA21" s="1"/>
      <c r="AB21" s="1" t="s">
        <v>934</v>
      </c>
    </row>
    <row r="22" spans="1:35" s="3" customFormat="1" x14ac:dyDescent="0.25">
      <c r="A22" s="1" t="str">
        <f>D22&amp;M22&amp;P22&amp;N22&amp;MasterData_[[#This Row],[Program Code]]</f>
        <v>BAR558003710099999999999</v>
      </c>
      <c r="B22" s="1" t="str">
        <f t="shared" si="0"/>
        <v>BAR558003710099999</v>
      </c>
      <c r="C22" s="29" t="str">
        <f>E22&amp;"--"&amp;G22&amp;"--"&amp;F22</f>
        <v>VPAF--PC not applicable--99999</v>
      </c>
      <c r="D22" s="26" t="s">
        <v>9</v>
      </c>
      <c r="E22" s="27" t="s">
        <v>287</v>
      </c>
      <c r="F22" s="28">
        <v>99999</v>
      </c>
      <c r="G22" s="27" t="s">
        <v>749</v>
      </c>
      <c r="H22" s="29" t="str">
        <f>C22</f>
        <v>VPAF--PC not applicable--99999</v>
      </c>
      <c r="I22" s="27" t="str">
        <f t="shared" si="1"/>
        <v>BAR5580037</v>
      </c>
      <c r="J22" s="27" t="str">
        <f t="shared" si="2"/>
        <v>BAR5580037999999</v>
      </c>
      <c r="K22" s="27" t="str">
        <f t="shared" si="3"/>
        <v>BAR5580037PC not applicable</v>
      </c>
      <c r="L22" s="1" t="str">
        <f t="shared" si="4"/>
        <v>BAR55VPAF</v>
      </c>
      <c r="M22" s="1">
        <v>80037</v>
      </c>
      <c r="N22" s="1">
        <v>999999</v>
      </c>
      <c r="O22" s="1">
        <v>99999</v>
      </c>
      <c r="P22" s="1">
        <v>100</v>
      </c>
      <c r="Q22" s="3">
        <v>9999</v>
      </c>
      <c r="R22" s="3">
        <v>12</v>
      </c>
      <c r="S22" s="3">
        <v>9999</v>
      </c>
      <c r="T22" s="2" t="s">
        <v>309</v>
      </c>
      <c r="U22" s="2" t="s">
        <v>309</v>
      </c>
      <c r="V22"/>
      <c r="W22" t="s">
        <v>506</v>
      </c>
      <c r="X22" t="str">
        <f t="shared" si="5"/>
        <v>n/a</v>
      </c>
      <c r="Y22" t="str">
        <f t="shared" si="6"/>
        <v>n/a</v>
      </c>
      <c r="Z22" s="1"/>
      <c r="AA22" s="1"/>
      <c r="AB22" s="1" t="s">
        <v>934</v>
      </c>
      <c r="AC22" s="70"/>
      <c r="AD22" s="1"/>
      <c r="AE22" s="1"/>
      <c r="AF22" s="1"/>
      <c r="AG22" s="1"/>
      <c r="AH22" s="1"/>
      <c r="AI22" s="77"/>
    </row>
    <row r="23" spans="1:35" s="3" customFormat="1" x14ac:dyDescent="0.25">
      <c r="A23" s="1" t="str">
        <f>D23&amp;M23&amp;P23&amp;N23&amp;MasterData_[[#This Row],[Program Code]]</f>
        <v>BAR558004535520150040282</v>
      </c>
      <c r="B23" s="1" t="str">
        <f t="shared" si="0"/>
        <v>BAR558004535540282</v>
      </c>
      <c r="C23" s="29" t="str">
        <f>E23&amp;"--"&amp;G23&amp;"--"&amp;F23</f>
        <v>VPAF--Exchange Account--40282</v>
      </c>
      <c r="D23" s="26" t="s">
        <v>9</v>
      </c>
      <c r="E23" s="27" t="s">
        <v>287</v>
      </c>
      <c r="F23" s="3">
        <v>40282</v>
      </c>
      <c r="G23" s="27" t="s">
        <v>931</v>
      </c>
      <c r="H23" s="29" t="str">
        <f>C23</f>
        <v>VPAF--Exchange Account--40282</v>
      </c>
      <c r="I23" s="27" t="str">
        <f t="shared" si="1"/>
        <v>BAR5580045</v>
      </c>
      <c r="J23" s="27" t="str">
        <f t="shared" si="2"/>
        <v>BAR5580045201500</v>
      </c>
      <c r="K23" s="27" t="str">
        <f t="shared" si="3"/>
        <v>BAR5580045Exchange Account</v>
      </c>
      <c r="L23" s="1" t="str">
        <f t="shared" si="4"/>
        <v>BAR55VPAF</v>
      </c>
      <c r="M23" s="3">
        <v>80045</v>
      </c>
      <c r="N23" s="3">
        <v>201500</v>
      </c>
      <c r="O23" s="3">
        <v>40282</v>
      </c>
      <c r="P23" s="3">
        <v>355</v>
      </c>
      <c r="Q23" s="3">
        <v>9999</v>
      </c>
      <c r="R23" s="3">
        <v>12</v>
      </c>
      <c r="S23" s="3">
        <v>9999</v>
      </c>
      <c r="T23" s="2" t="s">
        <v>309</v>
      </c>
      <c r="U23" s="2" t="s">
        <v>309</v>
      </c>
      <c r="V23"/>
      <c r="W23" t="s">
        <v>507</v>
      </c>
      <c r="X23" t="str">
        <f t="shared" si="5"/>
        <v>n/a</v>
      </c>
      <c r="Y23" t="str">
        <f t="shared" si="6"/>
        <v>n/a</v>
      </c>
      <c r="Z23" s="1"/>
      <c r="AA23" s="1"/>
      <c r="AB23" s="1" t="s">
        <v>934</v>
      </c>
      <c r="AC23" s="70"/>
      <c r="AD23" s="1"/>
      <c r="AE23" s="1"/>
      <c r="AF23" s="1"/>
      <c r="AG23" s="1"/>
      <c r="AH23" s="1"/>
      <c r="AI23" s="77"/>
    </row>
    <row r="24" spans="1:35" x14ac:dyDescent="0.25">
      <c r="A24" s="1" t="str">
        <f>D24&amp;M24&amp;P24&amp;N24&amp;MasterData_[[#This Row],[Program Code]]</f>
        <v>BAR558029935520150040042</v>
      </c>
      <c r="B24" s="1" t="str">
        <f t="shared" si="0"/>
        <v>BAR558029935540042</v>
      </c>
      <c r="C24" s="29" t="s">
        <v>50</v>
      </c>
      <c r="D24" s="26" t="s">
        <v>9</v>
      </c>
      <c r="E24" s="27" t="s">
        <v>287</v>
      </c>
      <c r="F24" s="28">
        <v>40042</v>
      </c>
      <c r="G24" s="27" t="s">
        <v>52</v>
      </c>
      <c r="H24" s="29" t="s">
        <v>50</v>
      </c>
      <c r="I24" s="27" t="str">
        <f t="shared" si="1"/>
        <v>BAR5580299</v>
      </c>
      <c r="J24" s="27" t="str">
        <f t="shared" si="2"/>
        <v>BAR5580299201500</v>
      </c>
      <c r="K24" s="27" t="str">
        <f t="shared" si="3"/>
        <v>BAR5580299Administrative Management</v>
      </c>
      <c r="L24" s="1" t="str">
        <f t="shared" si="4"/>
        <v>BAR55VPAF</v>
      </c>
      <c r="M24" s="1">
        <v>80299</v>
      </c>
      <c r="N24" s="1">
        <v>201500</v>
      </c>
      <c r="O24" s="1">
        <v>40042</v>
      </c>
      <c r="P24" s="1">
        <v>355</v>
      </c>
      <c r="Q24" s="1">
        <v>9999</v>
      </c>
      <c r="R24" s="1">
        <v>12</v>
      </c>
      <c r="S24" s="1">
        <v>9999</v>
      </c>
      <c r="T24" s="2" t="s">
        <v>51</v>
      </c>
      <c r="U24" s="2" t="s">
        <v>52</v>
      </c>
      <c r="V24" t="str">
        <f>IFERROR(VLOOKUP(M24,#REF!,2,FALSE),"N/A")</f>
        <v>N/A</v>
      </c>
      <c r="W24" t="s">
        <v>461</v>
      </c>
      <c r="X24" t="str">
        <f t="shared" si="5"/>
        <v>(20-15)008 - 08</v>
      </c>
      <c r="Y24" t="str">
        <f t="shared" si="6"/>
        <v>Administrative Management</v>
      </c>
      <c r="Z24" s="1">
        <f>VLOOKUP(K24,ConsolidatedTreeData!D:M,10,FALSE)</f>
        <v>40042</v>
      </c>
      <c r="AA24" s="1" t="b">
        <f>Z24=O24</f>
        <v>1</v>
      </c>
      <c r="AD24" s="1" t="str">
        <f>D24&amp;M24&amp;O24</f>
        <v>BAR558029940042</v>
      </c>
      <c r="AE24" s="1">
        <f>VLOOKUP(AD24,ConsolidatedTreeData!U:V,2,FALSE)</f>
        <v>201500</v>
      </c>
      <c r="AF24" s="1" t="b">
        <f>AE24=N24</f>
        <v>1</v>
      </c>
      <c r="AG24" s="1">
        <f>VLOOKUP(I24,ConsolidatedTreeData!A:P,16,FALSE)</f>
        <v>201500</v>
      </c>
      <c r="AH24" s="1" t="b">
        <f>AG24=N24</f>
        <v>1</v>
      </c>
    </row>
    <row r="25" spans="1:35" s="3" customFormat="1" x14ac:dyDescent="0.25">
      <c r="A25" s="1" t="str">
        <f>D25&amp;M25&amp;P25&amp;N25&amp;MasterData_[[#This Row],[Program Code]]</f>
        <v>BAR55EF8004545020900040180</v>
      </c>
      <c r="B25" s="1" t="str">
        <f t="shared" si="0"/>
        <v>BAR55EF8004545040180</v>
      </c>
      <c r="C25" s="29" t="s">
        <v>326</v>
      </c>
      <c r="D25" s="26" t="s">
        <v>882</v>
      </c>
      <c r="E25" s="27" t="s">
        <v>287</v>
      </c>
      <c r="F25" s="28">
        <v>40180</v>
      </c>
      <c r="G25" s="27" t="s">
        <v>332</v>
      </c>
      <c r="H25" s="29" t="s">
        <v>326</v>
      </c>
      <c r="I25" s="27" t="str">
        <f t="shared" si="1"/>
        <v>BAR55EF80045</v>
      </c>
      <c r="J25" s="27" t="str">
        <f t="shared" si="2"/>
        <v>BAR55EF80045209000</v>
      </c>
      <c r="K25" s="27" t="str">
        <f t="shared" si="3"/>
        <v>BAR55EF80045Endowment Funds 3</v>
      </c>
      <c r="L25" s="1" t="str">
        <f t="shared" si="4"/>
        <v>BAR55EFVPAF</v>
      </c>
      <c r="M25" s="3">
        <v>80045</v>
      </c>
      <c r="N25" s="3">
        <v>209000</v>
      </c>
      <c r="O25" s="3">
        <v>40180</v>
      </c>
      <c r="P25" s="3">
        <v>450</v>
      </c>
      <c r="Q25" s="3">
        <v>9999</v>
      </c>
      <c r="R25" s="3">
        <v>12</v>
      </c>
      <c r="S25" s="3">
        <v>9999</v>
      </c>
      <c r="T25" s="2" t="s">
        <v>317</v>
      </c>
      <c r="U25" s="2" t="s">
        <v>322</v>
      </c>
      <c r="V25" t="str">
        <f>IFERROR(VLOOKUP(M25,#REF!,2,FALSE),"N/A")</f>
        <v>N/A</v>
      </c>
      <c r="W25" t="s">
        <v>507</v>
      </c>
      <c r="X25" t="str">
        <f t="shared" si="5"/>
        <v>A-20-90-03</v>
      </c>
      <c r="Y25" t="str">
        <f t="shared" si="6"/>
        <v>Baruch Endowment 3</v>
      </c>
      <c r="Z25" s="1" t="e">
        <f>VLOOKUP(K25,ConsolidatedTreeData!D:M,10,FALSE)</f>
        <v>#N/A</v>
      </c>
      <c r="AA25" s="1" t="e">
        <f>Z25=O25</f>
        <v>#N/A</v>
      </c>
      <c r="AB25" s="1"/>
      <c r="AC25" s="70" t="s">
        <v>868</v>
      </c>
      <c r="AD25" s="1" t="str">
        <f>D25&amp;M25&amp;O25</f>
        <v>BAR55EF8004540180</v>
      </c>
      <c r="AE25" s="1" t="e">
        <f>VLOOKUP(AD25,ConsolidatedTreeData!U:V,2,FALSE)</f>
        <v>#N/A</v>
      </c>
      <c r="AF25" s="1" t="e">
        <f>AE25=N25</f>
        <v>#N/A</v>
      </c>
      <c r="AG25" s="1" t="e">
        <f>VLOOKUP(I25,ConsolidatedTreeData!A:P,16,FALSE)</f>
        <v>#N/A</v>
      </c>
      <c r="AH25" s="1" t="e">
        <f>AG25=N25</f>
        <v>#N/A</v>
      </c>
      <c r="AI25" s="77" t="s">
        <v>880</v>
      </c>
    </row>
    <row r="26" spans="1:35" s="3" customFormat="1" ht="15.75" thickBot="1" x14ac:dyDescent="0.3">
      <c r="A26" s="1" t="str">
        <f>D26&amp;M26&amp;P26&amp;N26&amp;MasterData_[[#This Row],[Program Code]]</f>
        <v>BAR55EF8004545020900040181</v>
      </c>
      <c r="B26" s="1" t="str">
        <f t="shared" si="0"/>
        <v>BAR55EF8004545040181</v>
      </c>
      <c r="C26" s="33" t="s">
        <v>323</v>
      </c>
      <c r="D26" s="30" t="s">
        <v>882</v>
      </c>
      <c r="E26" s="31" t="s">
        <v>287</v>
      </c>
      <c r="F26" s="32">
        <v>40181</v>
      </c>
      <c r="G26" s="31" t="s">
        <v>333</v>
      </c>
      <c r="H26" s="33" t="s">
        <v>323</v>
      </c>
      <c r="I26" s="27" t="str">
        <f t="shared" si="1"/>
        <v>BAR55EF80045</v>
      </c>
      <c r="J26" s="27" t="str">
        <f t="shared" si="2"/>
        <v>BAR55EF80045209000</v>
      </c>
      <c r="K26" s="27" t="str">
        <f t="shared" si="3"/>
        <v>BAR55EF80045Endowment Funds 4</v>
      </c>
      <c r="L26" s="1" t="str">
        <f t="shared" si="4"/>
        <v>BAR55EFVPAF</v>
      </c>
      <c r="M26" s="1">
        <v>80045</v>
      </c>
      <c r="N26" s="1">
        <v>209000</v>
      </c>
      <c r="O26" s="1">
        <v>40181</v>
      </c>
      <c r="P26" s="1">
        <v>450</v>
      </c>
      <c r="Q26" s="3">
        <v>9999</v>
      </c>
      <c r="R26" s="3">
        <v>12</v>
      </c>
      <c r="S26" s="3">
        <v>9999</v>
      </c>
      <c r="T26" s="2" t="s">
        <v>324</v>
      </c>
      <c r="U26" s="2" t="s">
        <v>325</v>
      </c>
      <c r="V26" t="str">
        <f>IFERROR(VLOOKUP(M26,#REF!,2,FALSE),"N/A")</f>
        <v>N/A</v>
      </c>
      <c r="W26" t="s">
        <v>507</v>
      </c>
      <c r="X26" t="str">
        <f t="shared" si="5"/>
        <v>A-20-90-04</v>
      </c>
      <c r="Y26" t="str">
        <f t="shared" si="6"/>
        <v>Baruch Endowment 4</v>
      </c>
      <c r="Z26" s="1" t="e">
        <f>VLOOKUP(K26,ConsolidatedTreeData!D:M,10,FALSE)</f>
        <v>#N/A</v>
      </c>
      <c r="AA26" s="1" t="e">
        <f>Z26=O26</f>
        <v>#N/A</v>
      </c>
      <c r="AB26" s="1"/>
      <c r="AC26" s="70" t="s">
        <v>868</v>
      </c>
      <c r="AD26" s="1" t="str">
        <f>D26&amp;M26&amp;O26</f>
        <v>BAR55EF8004540181</v>
      </c>
      <c r="AE26" s="1" t="e">
        <f>VLOOKUP(AD26,ConsolidatedTreeData!U:V,2,FALSE)</f>
        <v>#N/A</v>
      </c>
      <c r="AF26" s="1" t="e">
        <f>AE26=N26</f>
        <v>#N/A</v>
      </c>
      <c r="AG26" s="1" t="e">
        <f>VLOOKUP(I26,ConsolidatedTreeData!A:P,16,FALSE)</f>
        <v>#N/A</v>
      </c>
      <c r="AH26" s="1" t="e">
        <f>AG26=N26</f>
        <v>#N/A</v>
      </c>
      <c r="AI26" s="77" t="s">
        <v>884</v>
      </c>
    </row>
    <row r="27" spans="1:35" s="3" customFormat="1" x14ac:dyDescent="0.25">
      <c r="A27" s="1" t="str">
        <f>D27&amp;M27&amp;P27&amp;N27&amp;MasterData_[[#This Row],[Program Code]]</f>
        <v>BAR557506530020200140060</v>
      </c>
      <c r="B27" s="1" t="str">
        <f t="shared" si="0"/>
        <v>BAR557506530040060</v>
      </c>
      <c r="C27" s="29" t="str">
        <f>E27&amp;"--"&amp;G27&amp;"--"&amp;F27</f>
        <v>VPEM--Pell Admin/Enrollment Services--40060</v>
      </c>
      <c r="D27" s="26" t="s">
        <v>9</v>
      </c>
      <c r="E27" s="27" t="s">
        <v>343</v>
      </c>
      <c r="F27" s="28">
        <v>40060</v>
      </c>
      <c r="G27" s="27" t="s">
        <v>61</v>
      </c>
      <c r="H27" s="29" t="str">
        <f>C27</f>
        <v>VPEM--Pell Admin/Enrollment Services--40060</v>
      </c>
      <c r="I27" s="27" t="str">
        <f t="shared" si="1"/>
        <v>BAR5575065</v>
      </c>
      <c r="J27" s="27" t="str">
        <f t="shared" si="2"/>
        <v>BAR5575065202001</v>
      </c>
      <c r="K27" s="27" t="str">
        <f t="shared" si="3"/>
        <v>BAR5575065Pell Admin/Enrollment Services</v>
      </c>
      <c r="L27" s="1" t="str">
        <f t="shared" si="4"/>
        <v>BAR55VPEM</v>
      </c>
      <c r="M27" s="1">
        <v>75065</v>
      </c>
      <c r="N27" s="3">
        <v>202001</v>
      </c>
      <c r="O27" s="1">
        <v>40060</v>
      </c>
      <c r="P27" s="1">
        <v>300</v>
      </c>
      <c r="Q27" s="1">
        <v>9999</v>
      </c>
      <c r="R27" s="1">
        <v>12</v>
      </c>
      <c r="S27" s="1">
        <v>9999</v>
      </c>
      <c r="T27" s="2" t="s">
        <v>309</v>
      </c>
      <c r="U27" s="2" t="s">
        <v>309</v>
      </c>
      <c r="V27"/>
      <c r="W27" t="s">
        <v>514</v>
      </c>
      <c r="X27" t="str">
        <f t="shared" si="5"/>
        <v>n/a</v>
      </c>
      <c r="Y27" t="str">
        <f t="shared" si="6"/>
        <v>n/a</v>
      </c>
      <c r="Z27" s="1"/>
      <c r="AA27" s="1"/>
      <c r="AB27" s="1" t="s">
        <v>934</v>
      </c>
      <c r="AC27" s="70"/>
      <c r="AD27" s="1"/>
      <c r="AE27" s="1"/>
      <c r="AF27" s="1"/>
      <c r="AG27" s="1"/>
      <c r="AH27" s="1"/>
      <c r="AI27" s="77"/>
    </row>
    <row r="28" spans="1:35" x14ac:dyDescent="0.25">
      <c r="A28" s="1" t="str">
        <f>D28&amp;M28&amp;P28&amp;N28&amp;MasterData_[[#This Row],[Program Code]]</f>
        <v>BAR557506530020200040060</v>
      </c>
      <c r="B28" s="1" t="str">
        <f t="shared" si="0"/>
        <v>BAR557506530040060</v>
      </c>
      <c r="C28" s="29" t="s">
        <v>59</v>
      </c>
      <c r="D28" s="26" t="s">
        <v>9</v>
      </c>
      <c r="E28" s="27" t="s">
        <v>343</v>
      </c>
      <c r="F28" s="28">
        <v>40060</v>
      </c>
      <c r="G28" s="27" t="s">
        <v>61</v>
      </c>
      <c r="H28" s="29" t="s">
        <v>59</v>
      </c>
      <c r="I28" s="27" t="str">
        <f t="shared" si="1"/>
        <v>BAR5575065</v>
      </c>
      <c r="J28" s="27" t="str">
        <f t="shared" si="2"/>
        <v>BAR5575065202000</v>
      </c>
      <c r="K28" s="27" t="str">
        <f t="shared" si="3"/>
        <v>BAR5575065Pell Admin/Enrollment Services</v>
      </c>
      <c r="L28" s="1" t="str">
        <f t="shared" si="4"/>
        <v>BAR55VPEM</v>
      </c>
      <c r="M28" s="1">
        <v>75065</v>
      </c>
      <c r="N28" s="1">
        <v>202000</v>
      </c>
      <c r="O28" s="1">
        <v>40060</v>
      </c>
      <c r="P28" s="1">
        <v>300</v>
      </c>
      <c r="Q28" s="1">
        <v>9999</v>
      </c>
      <c r="R28" s="1">
        <v>12</v>
      </c>
      <c r="S28" s="1">
        <v>9999</v>
      </c>
      <c r="T28" s="2" t="s">
        <v>60</v>
      </c>
      <c r="U28" s="2" t="s">
        <v>61</v>
      </c>
      <c r="V28" t="str">
        <f>IFERROR(VLOOKUP(M28,#REF!,2,FALSE),"N/A")</f>
        <v>N/A</v>
      </c>
      <c r="W28" t="s">
        <v>514</v>
      </c>
      <c r="X28" t="str">
        <f t="shared" si="5"/>
        <v>(20-20)009 - 09</v>
      </c>
      <c r="Y28" t="str">
        <f t="shared" si="6"/>
        <v>Pell Admin/Enrollment Services</v>
      </c>
      <c r="Z28" s="1">
        <f>VLOOKUP(K28,ConsolidatedTreeData!D:M,10,FALSE)</f>
        <v>40060</v>
      </c>
      <c r="AA28" s="1" t="b">
        <f>Z28=O28</f>
        <v>1</v>
      </c>
      <c r="AD28" s="1" t="str">
        <f>D28&amp;M28&amp;O28</f>
        <v>BAR557506540060</v>
      </c>
      <c r="AE28" s="1">
        <f>VLOOKUP(AD28,ConsolidatedTreeData!U:V,2,FALSE)</f>
        <v>202001</v>
      </c>
      <c r="AF28" s="1" t="b">
        <f>AE28=N28</f>
        <v>0</v>
      </c>
      <c r="AG28" s="1">
        <f>VLOOKUP(I28,ConsolidatedTreeData!A:P,16,FALSE)</f>
        <v>202001</v>
      </c>
      <c r="AH28" s="1" t="b">
        <f>AG28=N28</f>
        <v>0</v>
      </c>
    </row>
    <row r="29" spans="1:35" x14ac:dyDescent="0.25">
      <c r="A29" s="1" t="str">
        <f>D29&amp;M29&amp;P29&amp;N29&amp;MasterData_[[#This Row],[Program Code]]</f>
        <v>BAR551039330020200140061</v>
      </c>
      <c r="B29" s="1" t="str">
        <f t="shared" si="0"/>
        <v>BAR551039330040061</v>
      </c>
      <c r="C29" s="29" t="str">
        <f>E29&amp;"--"&amp;G29&amp;"--"&amp;F29</f>
        <v>VPEM--Academic Support Services--40061</v>
      </c>
      <c r="D29" s="26" t="s">
        <v>9</v>
      </c>
      <c r="E29" s="27" t="s">
        <v>343</v>
      </c>
      <c r="F29" s="28">
        <v>40061</v>
      </c>
      <c r="G29" s="27" t="s">
        <v>64</v>
      </c>
      <c r="H29" s="29" t="str">
        <f>C29</f>
        <v>VPEM--Academic Support Services--40061</v>
      </c>
      <c r="I29" s="27" t="str">
        <f t="shared" si="1"/>
        <v>BAR5510393</v>
      </c>
      <c r="J29" s="27" t="str">
        <f t="shared" si="2"/>
        <v>BAR5510393202001</v>
      </c>
      <c r="K29" s="27" t="str">
        <f t="shared" si="3"/>
        <v>BAR5510393Academic Support Services</v>
      </c>
      <c r="L29" s="1" t="str">
        <f t="shared" si="4"/>
        <v>BAR55VPEM</v>
      </c>
      <c r="M29" s="1">
        <v>10393</v>
      </c>
      <c r="N29" s="1">
        <v>202001</v>
      </c>
      <c r="O29" s="1">
        <v>40061</v>
      </c>
      <c r="P29" s="1">
        <v>300</v>
      </c>
      <c r="Q29" s="1">
        <v>9999</v>
      </c>
      <c r="R29" s="1">
        <v>12</v>
      </c>
      <c r="S29" s="1">
        <v>9999</v>
      </c>
      <c r="T29" s="2" t="s">
        <v>309</v>
      </c>
      <c r="U29" s="2" t="s">
        <v>309</v>
      </c>
      <c r="V29"/>
      <c r="W29" t="s">
        <v>511</v>
      </c>
      <c r="X29" t="str">
        <f t="shared" si="5"/>
        <v>n/a</v>
      </c>
      <c r="Y29" t="str">
        <f t="shared" si="6"/>
        <v>n/a</v>
      </c>
      <c r="AA29" s="1"/>
      <c r="AB29" s="1" t="s">
        <v>934</v>
      </c>
    </row>
    <row r="30" spans="1:35" x14ac:dyDescent="0.25">
      <c r="A30" s="1" t="str">
        <f>D30&amp;M30&amp;P30&amp;N30&amp;MasterData_[[#This Row],[Program Code]]</f>
        <v>BAR551039310020200140061</v>
      </c>
      <c r="B30" s="1" t="str">
        <f t="shared" si="0"/>
        <v>BAR551039310040061</v>
      </c>
      <c r="C30" s="29" t="s">
        <v>62</v>
      </c>
      <c r="D30" s="26" t="s">
        <v>9</v>
      </c>
      <c r="E30" s="27" t="s">
        <v>343</v>
      </c>
      <c r="F30" s="28">
        <v>40061</v>
      </c>
      <c r="G30" s="27" t="s">
        <v>64</v>
      </c>
      <c r="H30" s="29" t="s">
        <v>62</v>
      </c>
      <c r="I30" s="27" t="str">
        <f t="shared" si="1"/>
        <v>BAR5510393</v>
      </c>
      <c r="J30" s="27" t="str">
        <f t="shared" si="2"/>
        <v>BAR5510393202001</v>
      </c>
      <c r="K30" s="27" t="str">
        <f t="shared" si="3"/>
        <v>BAR5510393Academic Support Services</v>
      </c>
      <c r="L30" s="1" t="str">
        <f t="shared" si="4"/>
        <v>BAR55VPEM</v>
      </c>
      <c r="M30" s="1">
        <v>10393</v>
      </c>
      <c r="N30" s="1">
        <v>202001</v>
      </c>
      <c r="O30" s="1">
        <v>40061</v>
      </c>
      <c r="P30" s="1">
        <v>100</v>
      </c>
      <c r="Q30" s="1">
        <v>9999</v>
      </c>
      <c r="R30" s="1">
        <v>12</v>
      </c>
      <c r="S30" s="1">
        <v>9999</v>
      </c>
      <c r="T30" s="2" t="s">
        <v>63</v>
      </c>
      <c r="U30" s="2" t="s">
        <v>64</v>
      </c>
      <c r="V30" t="str">
        <f>IFERROR(VLOOKUP(M30,#REF!,2,FALSE),"N/A")</f>
        <v>N/A</v>
      </c>
      <c r="W30" t="s">
        <v>511</v>
      </c>
      <c r="X30" t="str">
        <f t="shared" si="5"/>
        <v>(20-20)010 - 10</v>
      </c>
      <c r="Y30" t="str">
        <f t="shared" si="6"/>
        <v>Academic Support Services</v>
      </c>
      <c r="Z30" s="1">
        <f>VLOOKUP(K30,ConsolidatedTreeData!D:M,10,FALSE)</f>
        <v>40061</v>
      </c>
      <c r="AA30" s="1" t="b">
        <f>Z30=O30</f>
        <v>1</v>
      </c>
      <c r="AD30" s="1" t="str">
        <f>D30&amp;M30&amp;O30</f>
        <v>BAR551039340061</v>
      </c>
      <c r="AE30" s="1">
        <f>VLOOKUP(AD30,ConsolidatedTreeData!U:V,2,FALSE)</f>
        <v>202001</v>
      </c>
      <c r="AF30" s="1" t="b">
        <f>AE30=N30</f>
        <v>1</v>
      </c>
      <c r="AG30" s="1">
        <f>VLOOKUP(I30,ConsolidatedTreeData!A:P,16,FALSE)</f>
        <v>202001</v>
      </c>
      <c r="AH30" s="1" t="b">
        <f>AG30=N30</f>
        <v>1</v>
      </c>
    </row>
    <row r="31" spans="1:35" x14ac:dyDescent="0.25">
      <c r="A31" s="1" t="str">
        <f>D31&amp;M31&amp;P31&amp;N31&amp;MasterData_[[#This Row],[Program Code]]</f>
        <v>BAR557500230020200140062</v>
      </c>
      <c r="B31" s="1" t="str">
        <f t="shared" si="0"/>
        <v>BAR557500230040062</v>
      </c>
      <c r="C31" s="29" t="s">
        <v>65</v>
      </c>
      <c r="D31" s="26" t="s">
        <v>9</v>
      </c>
      <c r="E31" s="27" t="s">
        <v>343</v>
      </c>
      <c r="F31" s="28">
        <v>40062</v>
      </c>
      <c r="G31" s="27" t="s">
        <v>67</v>
      </c>
      <c r="H31" s="29" t="s">
        <v>65</v>
      </c>
      <c r="I31" s="27" t="str">
        <f t="shared" si="1"/>
        <v>BAR5575002</v>
      </c>
      <c r="J31" s="27" t="str">
        <f t="shared" si="2"/>
        <v>BAR5575002202001</v>
      </c>
      <c r="K31" s="27" t="str">
        <f t="shared" si="3"/>
        <v>BAR5575002Summer Leadership Academy</v>
      </c>
      <c r="L31" s="1" t="str">
        <f t="shared" si="4"/>
        <v>BAR55VPEM</v>
      </c>
      <c r="M31" s="1">
        <v>75002</v>
      </c>
      <c r="N31" s="1">
        <v>202001</v>
      </c>
      <c r="O31" s="1">
        <v>40062</v>
      </c>
      <c r="P31" s="1">
        <v>300</v>
      </c>
      <c r="Q31" s="1">
        <v>9999</v>
      </c>
      <c r="R31" s="1">
        <v>12</v>
      </c>
      <c r="S31" s="1">
        <v>9999</v>
      </c>
      <c r="T31" s="2" t="s">
        <v>66</v>
      </c>
      <c r="U31" s="2" t="s">
        <v>67</v>
      </c>
      <c r="V31" t="str">
        <f>IFERROR(VLOOKUP(M31,#REF!,2,FALSE),"N/A")</f>
        <v>N/A</v>
      </c>
      <c r="W31" t="s">
        <v>452</v>
      </c>
      <c r="X31" t="str">
        <f t="shared" si="5"/>
        <v>(20-20)011 - 11</v>
      </c>
      <c r="Y31" t="str">
        <f t="shared" si="6"/>
        <v>Summer Leadership Academy</v>
      </c>
      <c r="Z31" s="1">
        <f>VLOOKUP(K31,ConsolidatedTreeData!D:M,10,FALSE)</f>
        <v>40062</v>
      </c>
      <c r="AA31" s="1" t="b">
        <f>Z31=O31</f>
        <v>1</v>
      </c>
      <c r="AD31" s="1" t="str">
        <f>D31&amp;M31&amp;O31</f>
        <v>BAR557500240062</v>
      </c>
      <c r="AE31" s="1">
        <f>VLOOKUP(AD31,ConsolidatedTreeData!U:V,2,FALSE)</f>
        <v>202001</v>
      </c>
      <c r="AF31" s="1" t="b">
        <f>AE31=N31</f>
        <v>1</v>
      </c>
      <c r="AG31" s="1">
        <f>VLOOKUP(I31,ConsolidatedTreeData!A:P,16,FALSE)</f>
        <v>202001</v>
      </c>
      <c r="AH31" s="1" t="b">
        <f>AG31=N31</f>
        <v>1</v>
      </c>
    </row>
    <row r="32" spans="1:35" ht="15.75" thickBot="1" x14ac:dyDescent="0.3">
      <c r="A32" s="1" t="str">
        <f>D32&amp;M32&amp;P32&amp;N32&amp;MasterData_[[#This Row],[Program Code]]</f>
        <v>BAR557503730020200140063</v>
      </c>
      <c r="B32" s="1" t="str">
        <f t="shared" si="0"/>
        <v>BAR557503730040063</v>
      </c>
      <c r="C32" s="33" t="s">
        <v>68</v>
      </c>
      <c r="D32" s="30" t="s">
        <v>9</v>
      </c>
      <c r="E32" s="31" t="s">
        <v>343</v>
      </c>
      <c r="F32" s="32">
        <v>40063</v>
      </c>
      <c r="G32" s="31" t="s">
        <v>356</v>
      </c>
      <c r="H32" s="33" t="s">
        <v>68</v>
      </c>
      <c r="I32" s="27" t="str">
        <f t="shared" si="1"/>
        <v>BAR5575037</v>
      </c>
      <c r="J32" s="27" t="str">
        <f t="shared" si="2"/>
        <v>BAR5575037202001</v>
      </c>
      <c r="K32" s="27" t="str">
        <f t="shared" si="3"/>
        <v>BAR5575037SWUFE--EM Support Services</v>
      </c>
      <c r="L32" s="1" t="str">
        <f t="shared" si="4"/>
        <v>BAR55VPEM</v>
      </c>
      <c r="M32" s="1">
        <v>75037</v>
      </c>
      <c r="N32" s="1">
        <v>202001</v>
      </c>
      <c r="O32" s="1">
        <v>40063</v>
      </c>
      <c r="P32" s="1">
        <v>300</v>
      </c>
      <c r="Q32" s="1">
        <v>9999</v>
      </c>
      <c r="R32" s="1">
        <v>12</v>
      </c>
      <c r="S32" s="1">
        <v>9999</v>
      </c>
      <c r="T32" s="2" t="s">
        <v>69</v>
      </c>
      <c r="U32" s="2" t="s">
        <v>70</v>
      </c>
      <c r="V32" t="str">
        <f>IFERROR(VLOOKUP(M32,#REF!,2,FALSE),"N/A")</f>
        <v>N/A</v>
      </c>
      <c r="W32" t="s">
        <v>512</v>
      </c>
      <c r="X32" t="str">
        <f t="shared" si="5"/>
        <v>(20-20)015 - 15</v>
      </c>
      <c r="Y32" t="str">
        <f t="shared" si="6"/>
        <v xml:space="preserve"> 20-20-015 OVP-EM SWUFE Support Svcs</v>
      </c>
      <c r="Z32" s="1">
        <f>VLOOKUP(K32,ConsolidatedTreeData!D:M,10,FALSE)</f>
        <v>40063</v>
      </c>
      <c r="AA32" s="1" t="b">
        <f>Z32=O32</f>
        <v>1</v>
      </c>
      <c r="AD32" s="1" t="str">
        <f>D32&amp;M32&amp;O32</f>
        <v>BAR557503740063</v>
      </c>
      <c r="AE32" s="1">
        <f>VLOOKUP(AD32,ConsolidatedTreeData!U:V,2,FALSE)</f>
        <v>202001</v>
      </c>
      <c r="AF32" s="1" t="b">
        <f>AE32=N32</f>
        <v>1</v>
      </c>
      <c r="AG32" s="1">
        <f>VLOOKUP(I32,ConsolidatedTreeData!A:P,16,FALSE)</f>
        <v>202001</v>
      </c>
      <c r="AH32" s="1" t="b">
        <f>AG32=N32</f>
        <v>1</v>
      </c>
    </row>
    <row r="33" spans="1:34" x14ac:dyDescent="0.25">
      <c r="A33" s="1" t="str">
        <f>D33&amp;M33&amp;P33&amp;N33&amp;MasterData_[[#This Row],[Program Code]]</f>
        <v>BAR557501230020200040081</v>
      </c>
      <c r="B33" s="1" t="str">
        <f t="shared" si="0"/>
        <v>BAR557501230040081</v>
      </c>
      <c r="C33" s="25" t="s">
        <v>72</v>
      </c>
      <c r="D33" s="22" t="s">
        <v>9</v>
      </c>
      <c r="E33" s="23" t="s">
        <v>286</v>
      </c>
      <c r="F33" s="24">
        <v>40081</v>
      </c>
      <c r="G33" s="23" t="s">
        <v>74</v>
      </c>
      <c r="H33" s="25" t="s">
        <v>72</v>
      </c>
      <c r="I33" s="27" t="str">
        <f t="shared" si="1"/>
        <v>BAR5575012</v>
      </c>
      <c r="J33" s="27" t="str">
        <f t="shared" si="2"/>
        <v>BAR5575012202000</v>
      </c>
      <c r="K33" s="27" t="str">
        <f t="shared" si="3"/>
        <v>BAR5575012Athletic Swimming Program</v>
      </c>
      <c r="L33" s="1" t="str">
        <f t="shared" si="4"/>
        <v>BAR55VPSA</v>
      </c>
      <c r="M33" s="1">
        <v>75012</v>
      </c>
      <c r="N33" s="1">
        <v>202000</v>
      </c>
      <c r="O33" s="1">
        <v>40081</v>
      </c>
      <c r="P33" s="1">
        <v>300</v>
      </c>
      <c r="Q33" s="1">
        <v>9999</v>
      </c>
      <c r="R33" s="1">
        <v>12</v>
      </c>
      <c r="S33" s="1">
        <v>9999</v>
      </c>
      <c r="T33" s="2" t="s">
        <v>73</v>
      </c>
      <c r="U33" s="2" t="s">
        <v>74</v>
      </c>
      <c r="V33" t="str">
        <f>IFERROR(VLOOKUP(M33,#REF!,2,FALSE),"N/A")</f>
        <v>N/A</v>
      </c>
      <c r="W33" t="s">
        <v>466</v>
      </c>
      <c r="X33" t="str">
        <f t="shared" si="5"/>
        <v>(20-20)002 - 02</v>
      </c>
      <c r="Y33" t="str">
        <f t="shared" si="6"/>
        <v>Athletic Swimming Program</v>
      </c>
      <c r="Z33" s="1">
        <f>VLOOKUP(K33,ConsolidatedTreeData!D:M,10,FALSE)</f>
        <v>40081</v>
      </c>
      <c r="AA33" s="1" t="b">
        <f>Z33=O33</f>
        <v>1</v>
      </c>
      <c r="AD33" s="1" t="str">
        <f>D33&amp;M33&amp;O33</f>
        <v>BAR557501240081</v>
      </c>
      <c r="AE33" s="1">
        <f>VLOOKUP(AD33,ConsolidatedTreeData!U:V,2,FALSE)</f>
        <v>202000</v>
      </c>
      <c r="AF33" s="1" t="b">
        <f>AE33=N33</f>
        <v>1</v>
      </c>
      <c r="AG33" s="1">
        <f>VLOOKUP(I33,ConsolidatedTreeData!A:P,16,FALSE)</f>
        <v>202000</v>
      </c>
      <c r="AH33" s="1" t="b">
        <f>AG33=N33</f>
        <v>1</v>
      </c>
    </row>
    <row r="34" spans="1:34" x14ac:dyDescent="0.25">
      <c r="A34" s="1" t="str">
        <f>D34&amp;M34&amp;P34&amp;N34&amp;MasterData_[[#This Row],[Program Code]]</f>
        <v>BAR557507030020200040082</v>
      </c>
      <c r="B34" s="1" t="str">
        <f t="shared" si="0"/>
        <v>BAR557507030040082</v>
      </c>
      <c r="C34" s="29" t="str">
        <f>E34&amp;"--"&amp;G34&amp;"--"&amp;F34</f>
        <v>VPSA--Career Services--40082</v>
      </c>
      <c r="D34" s="26" t="s">
        <v>9</v>
      </c>
      <c r="E34" s="27" t="s">
        <v>286</v>
      </c>
      <c r="F34" s="28">
        <v>40082</v>
      </c>
      <c r="G34" s="27" t="s">
        <v>77</v>
      </c>
      <c r="H34" s="29" t="str">
        <f>C34</f>
        <v>VPSA--Career Services--40082</v>
      </c>
      <c r="I34" s="27" t="str">
        <f t="shared" ref="I34:I65" si="10">D34&amp;M34</f>
        <v>BAR5575070</v>
      </c>
      <c r="J34" s="27" t="str">
        <f t="shared" ref="J34:J65" si="11">D34&amp;M34&amp;N34</f>
        <v>BAR5575070202000</v>
      </c>
      <c r="K34" s="27" t="str">
        <f t="shared" ref="K34:K65" si="12">D34&amp;M34&amp;G34</f>
        <v>BAR5575070Career Services</v>
      </c>
      <c r="L34" s="1" t="str">
        <f t="shared" si="4"/>
        <v>BAR55VPSA</v>
      </c>
      <c r="M34" s="1">
        <v>75070</v>
      </c>
      <c r="N34" s="1">
        <v>202000</v>
      </c>
      <c r="O34" s="1">
        <v>40082</v>
      </c>
      <c r="P34" s="1">
        <v>300</v>
      </c>
      <c r="Q34" s="1">
        <v>9999</v>
      </c>
      <c r="R34" s="1">
        <v>12</v>
      </c>
      <c r="S34" s="1">
        <v>9999</v>
      </c>
      <c r="T34" s="2" t="s">
        <v>309</v>
      </c>
      <c r="U34" s="2" t="s">
        <v>309</v>
      </c>
      <c r="V34"/>
      <c r="W34" t="s">
        <v>470</v>
      </c>
      <c r="X34" t="str">
        <f t="shared" si="5"/>
        <v>n/a</v>
      </c>
      <c r="Y34" t="str">
        <f t="shared" si="6"/>
        <v>n/a</v>
      </c>
      <c r="AA34" s="1"/>
      <c r="AB34" s="1" t="s">
        <v>934</v>
      </c>
    </row>
    <row r="35" spans="1:34" x14ac:dyDescent="0.25">
      <c r="A35" s="1" t="str">
        <f>D35&amp;M35&amp;P35&amp;N35&amp;MasterData_[[#This Row],[Program Code]]</f>
        <v>BAR557507030020000040082</v>
      </c>
      <c r="B35" s="1" t="str">
        <f t="shared" si="0"/>
        <v>BAR557507030040082</v>
      </c>
      <c r="C35" s="29" t="s">
        <v>75</v>
      </c>
      <c r="D35" s="26" t="s">
        <v>9</v>
      </c>
      <c r="E35" s="27" t="s">
        <v>286</v>
      </c>
      <c r="F35" s="28">
        <v>40082</v>
      </c>
      <c r="G35" s="27" t="s">
        <v>77</v>
      </c>
      <c r="H35" s="29" t="s">
        <v>75</v>
      </c>
      <c r="I35" s="27" t="str">
        <f t="shared" si="10"/>
        <v>BAR5575070</v>
      </c>
      <c r="J35" s="27" t="str">
        <f t="shared" si="11"/>
        <v>BAR5575070200000</v>
      </c>
      <c r="K35" s="27" t="str">
        <f t="shared" si="12"/>
        <v>BAR5575070Career Services</v>
      </c>
      <c r="L35" s="1" t="str">
        <f t="shared" si="4"/>
        <v>BAR55VPSA</v>
      </c>
      <c r="M35" s="1">
        <v>75070</v>
      </c>
      <c r="N35" s="1">
        <v>200000</v>
      </c>
      <c r="O35" s="1">
        <v>40082</v>
      </c>
      <c r="P35" s="1">
        <v>300</v>
      </c>
      <c r="Q35" s="1">
        <v>9999</v>
      </c>
      <c r="R35" s="1">
        <v>12</v>
      </c>
      <c r="S35" s="1">
        <v>9999</v>
      </c>
      <c r="T35" s="2" t="s">
        <v>76</v>
      </c>
      <c r="U35" s="2" t="s">
        <v>77</v>
      </c>
      <c r="V35" t="str">
        <f>IFERROR(VLOOKUP(M35,#REF!,2,FALSE),"N/A")</f>
        <v>N/A</v>
      </c>
      <c r="W35" t="s">
        <v>470</v>
      </c>
      <c r="X35" t="str">
        <f t="shared" si="5"/>
        <v>(20-20)003 - 03</v>
      </c>
      <c r="Y35" t="str">
        <f t="shared" si="6"/>
        <v>Career Services</v>
      </c>
      <c r="Z35" s="1">
        <f>VLOOKUP(K35,ConsolidatedTreeData!D:M,10,FALSE)</f>
        <v>40082</v>
      </c>
      <c r="AA35" s="1" t="b">
        <f>Z35=O35</f>
        <v>1</v>
      </c>
      <c r="AD35" s="1" t="str">
        <f>D35&amp;M35&amp;O35</f>
        <v>BAR557507040082</v>
      </c>
      <c r="AE35" s="1">
        <f>VLOOKUP(AD35,ConsolidatedTreeData!U:V,2,FALSE)</f>
        <v>202000</v>
      </c>
      <c r="AF35" s="1" t="b">
        <f>AE35=N35</f>
        <v>0</v>
      </c>
      <c r="AG35" s="1">
        <f>VLOOKUP(I35,ConsolidatedTreeData!A:P,16,FALSE)</f>
        <v>202000</v>
      </c>
      <c r="AH35" s="1" t="b">
        <f>AG35=N35</f>
        <v>0</v>
      </c>
    </row>
    <row r="36" spans="1:34" x14ac:dyDescent="0.25">
      <c r="A36" s="1" t="str">
        <f>D36&amp;M36&amp;P36&amp;N36&amp;MasterData_[[#This Row],[Program Code]]</f>
        <v>BAR557501230020200040083</v>
      </c>
      <c r="B36" s="1" t="str">
        <f t="shared" si="0"/>
        <v>BAR557501230040083</v>
      </c>
      <c r="C36" s="29" t="s">
        <v>78</v>
      </c>
      <c r="D36" s="26" t="s">
        <v>9</v>
      </c>
      <c r="E36" s="27" t="s">
        <v>286</v>
      </c>
      <c r="F36" s="28">
        <v>40083</v>
      </c>
      <c r="G36" s="27" t="s">
        <v>357</v>
      </c>
      <c r="H36" s="29" t="s">
        <v>78</v>
      </c>
      <c r="I36" s="27" t="str">
        <f t="shared" si="10"/>
        <v>BAR5575012</v>
      </c>
      <c r="J36" s="27" t="str">
        <f t="shared" si="11"/>
        <v>BAR5575012202000</v>
      </c>
      <c r="K36" s="27" t="str">
        <f t="shared" si="12"/>
        <v>BAR5575012Athletics &amp; Recreation Complex</v>
      </c>
      <c r="L36" s="1" t="str">
        <f t="shared" si="4"/>
        <v>BAR55VPSA</v>
      </c>
      <c r="M36" s="1">
        <v>75012</v>
      </c>
      <c r="N36" s="1">
        <v>202000</v>
      </c>
      <c r="O36" s="1">
        <v>40083</v>
      </c>
      <c r="P36" s="1">
        <v>300</v>
      </c>
      <c r="Q36" s="1">
        <v>9999</v>
      </c>
      <c r="R36" s="1">
        <v>12</v>
      </c>
      <c r="S36" s="1">
        <v>9999</v>
      </c>
      <c r="T36" s="2" t="s">
        <v>79</v>
      </c>
      <c r="U36" s="2" t="s">
        <v>80</v>
      </c>
      <c r="V36" t="str">
        <f>IFERROR(VLOOKUP(M36,#REF!,2,FALSE),"N/A")</f>
        <v>N/A</v>
      </c>
      <c r="W36" t="s">
        <v>466</v>
      </c>
      <c r="X36" t="str">
        <f t="shared" si="5"/>
        <v>(20-20)004 - 04</v>
      </c>
      <c r="Y36" t="str">
        <f t="shared" si="6"/>
        <v>Athletics &amp; Recreation Co</v>
      </c>
      <c r="Z36" s="1">
        <f>VLOOKUP(K36,ConsolidatedTreeData!D:M,10,FALSE)</f>
        <v>40083</v>
      </c>
      <c r="AA36" s="1" t="b">
        <f>Z36=O36</f>
        <v>1</v>
      </c>
      <c r="AD36" s="1" t="str">
        <f>D36&amp;M36&amp;O36</f>
        <v>BAR557501240083</v>
      </c>
      <c r="AE36" s="1">
        <f>VLOOKUP(AD36,ConsolidatedTreeData!U:V,2,FALSE)</f>
        <v>202000</v>
      </c>
      <c r="AF36" s="1" t="b">
        <f>AE36=N36</f>
        <v>1</v>
      </c>
      <c r="AG36" s="1">
        <f>VLOOKUP(I36,ConsolidatedTreeData!A:P,16,FALSE)</f>
        <v>202000</v>
      </c>
      <c r="AH36" s="1" t="b">
        <f>AG36=N36</f>
        <v>1</v>
      </c>
    </row>
    <row r="37" spans="1:34" x14ac:dyDescent="0.25">
      <c r="A37" s="1" t="str">
        <f>D37&amp;M37&amp;P37&amp;N37&amp;MasterData_[[#This Row],[Program Code]]</f>
        <v>BAR557512630020200040084</v>
      </c>
      <c r="B37" s="1" t="str">
        <f t="shared" si="0"/>
        <v>BAR557512630040084</v>
      </c>
      <c r="C37" s="29" t="s">
        <v>81</v>
      </c>
      <c r="D37" s="26" t="s">
        <v>9</v>
      </c>
      <c r="E37" s="27" t="s">
        <v>286</v>
      </c>
      <c r="F37" s="28">
        <v>40084</v>
      </c>
      <c r="G37" s="27" t="s">
        <v>358</v>
      </c>
      <c r="H37" s="29" t="s">
        <v>81</v>
      </c>
      <c r="I37" s="27" t="str">
        <f t="shared" si="10"/>
        <v>BAR5575126</v>
      </c>
      <c r="J37" s="27" t="str">
        <f t="shared" si="11"/>
        <v>BAR5575126202000</v>
      </c>
      <c r="K37" s="27" t="str">
        <f t="shared" si="12"/>
        <v>BAR5575126Students w/ Disabilities Srvcs</v>
      </c>
      <c r="L37" s="1" t="str">
        <f t="shared" si="4"/>
        <v>BAR55VPSA</v>
      </c>
      <c r="M37" s="1">
        <v>75126</v>
      </c>
      <c r="N37" s="1">
        <v>202000</v>
      </c>
      <c r="O37" s="1">
        <v>40084</v>
      </c>
      <c r="P37" s="1">
        <v>300</v>
      </c>
      <c r="Q37" s="1">
        <v>9999</v>
      </c>
      <c r="R37" s="1">
        <v>12</v>
      </c>
      <c r="S37" s="1">
        <v>9999</v>
      </c>
      <c r="T37" s="2" t="s">
        <v>82</v>
      </c>
      <c r="U37" s="2" t="s">
        <v>83</v>
      </c>
      <c r="V37" t="str">
        <f>IFERROR(VLOOKUP(M37,#REF!,2,FALSE),"N/A")</f>
        <v>N/A</v>
      </c>
      <c r="W37" t="s">
        <v>469</v>
      </c>
      <c r="X37" t="str">
        <f t="shared" si="5"/>
        <v>(20-20)007 - 07</v>
      </c>
      <c r="Y37" t="str">
        <f t="shared" si="6"/>
        <v xml:space="preserve">Student With Disabilities      </v>
      </c>
      <c r="Z37" s="1">
        <f>VLOOKUP(K37,ConsolidatedTreeData!D:M,10,FALSE)</f>
        <v>40084</v>
      </c>
      <c r="AA37" s="1" t="b">
        <f>Z37=O37</f>
        <v>1</v>
      </c>
      <c r="AD37" s="1" t="str">
        <f>D37&amp;M37&amp;O37</f>
        <v>BAR557512640084</v>
      </c>
      <c r="AE37" s="1">
        <f>VLOOKUP(AD37,ConsolidatedTreeData!U:V,2,FALSE)</f>
        <v>202000</v>
      </c>
      <c r="AF37" s="1" t="b">
        <f>AE37=N37</f>
        <v>1</v>
      </c>
      <c r="AG37" s="1">
        <f>VLOOKUP(I37,ConsolidatedTreeData!A:P,16,FALSE)</f>
        <v>202000</v>
      </c>
      <c r="AH37" s="1" t="b">
        <f>AG37=N37</f>
        <v>1</v>
      </c>
    </row>
    <row r="38" spans="1:34" x14ac:dyDescent="0.25">
      <c r="A38" s="1" t="str">
        <f>D38&amp;M38&amp;P38&amp;N38&amp;MasterData_[[#This Row],[Program Code]]</f>
        <v>BAR557506030020200040085</v>
      </c>
      <c r="B38" s="1" t="str">
        <f t="shared" si="0"/>
        <v>BAR557506030040085</v>
      </c>
      <c r="C38" s="29" t="s">
        <v>84</v>
      </c>
      <c r="D38" s="26" t="s">
        <v>9</v>
      </c>
      <c r="E38" s="27" t="s">
        <v>286</v>
      </c>
      <c r="F38" s="28">
        <v>40085</v>
      </c>
      <c r="G38" s="27" t="s">
        <v>86</v>
      </c>
      <c r="H38" s="29" t="s">
        <v>84</v>
      </c>
      <c r="I38" s="27" t="str">
        <f t="shared" si="10"/>
        <v>BAR5575060</v>
      </c>
      <c r="J38" s="27" t="str">
        <f t="shared" si="11"/>
        <v>BAR5575060202000</v>
      </c>
      <c r="K38" s="27" t="str">
        <f t="shared" si="12"/>
        <v>BAR5575060Student Life</v>
      </c>
      <c r="L38" s="1" t="str">
        <f t="shared" si="4"/>
        <v>BAR55VPSA</v>
      </c>
      <c r="M38" s="1">
        <v>75060</v>
      </c>
      <c r="N38" s="1">
        <v>202000</v>
      </c>
      <c r="O38" s="1">
        <v>40085</v>
      </c>
      <c r="P38" s="1">
        <v>300</v>
      </c>
      <c r="Q38" s="1">
        <v>9999</v>
      </c>
      <c r="R38" s="1">
        <v>12</v>
      </c>
      <c r="S38" s="1">
        <v>9999</v>
      </c>
      <c r="T38" s="2" t="s">
        <v>85</v>
      </c>
      <c r="U38" s="2" t="s">
        <v>86</v>
      </c>
      <c r="V38" t="str">
        <f>IFERROR(VLOOKUP(M38,#REF!,2,FALSE),"N/A")</f>
        <v>N/A</v>
      </c>
      <c r="W38" t="s">
        <v>86</v>
      </c>
      <c r="X38" t="str">
        <f t="shared" si="5"/>
        <v>(20-20)012 - 12</v>
      </c>
      <c r="Y38" t="str">
        <f t="shared" si="6"/>
        <v>Student Life</v>
      </c>
      <c r="Z38" s="1">
        <f>VLOOKUP(K38,ConsolidatedTreeData!D:M,10,FALSE)</f>
        <v>40085</v>
      </c>
      <c r="AA38" s="1" t="b">
        <f>Z38=O38</f>
        <v>1</v>
      </c>
      <c r="AD38" s="1" t="str">
        <f>D38&amp;M38&amp;O38</f>
        <v>BAR557506040085</v>
      </c>
      <c r="AE38" s="1">
        <f>VLOOKUP(AD38,ConsolidatedTreeData!U:V,2,FALSE)</f>
        <v>202000</v>
      </c>
      <c r="AF38" s="1" t="b">
        <f>AE38=N38</f>
        <v>1</v>
      </c>
      <c r="AG38" s="1">
        <f>VLOOKUP(I38,ConsolidatedTreeData!A:P,16,FALSE)</f>
        <v>202000</v>
      </c>
      <c r="AH38" s="1" t="b">
        <f>AG38=N38</f>
        <v>1</v>
      </c>
    </row>
    <row r="39" spans="1:34" x14ac:dyDescent="0.25">
      <c r="A39" s="1" t="str">
        <f>D39&amp;M39&amp;P39&amp;N39&amp;MasterData_[[#This Row],[Program Code]]</f>
        <v>BAR557505630020200040086</v>
      </c>
      <c r="B39" s="1" t="str">
        <f t="shared" si="0"/>
        <v>BAR557505630040086</v>
      </c>
      <c r="C39" s="29" t="s">
        <v>87</v>
      </c>
      <c r="D39" s="26" t="s">
        <v>9</v>
      </c>
      <c r="E39" s="27" t="s">
        <v>286</v>
      </c>
      <c r="F39" s="28">
        <v>40086</v>
      </c>
      <c r="G39" s="27" t="s">
        <v>359</v>
      </c>
      <c r="H39" s="29" t="s">
        <v>87</v>
      </c>
      <c r="I39" s="27" t="str">
        <f t="shared" si="10"/>
        <v>BAR5575056</v>
      </c>
      <c r="J39" s="27" t="str">
        <f t="shared" si="11"/>
        <v>BAR5575056202000</v>
      </c>
      <c r="K39" s="27" t="str">
        <f t="shared" si="12"/>
        <v>BAR5575056Student Affairs Division</v>
      </c>
      <c r="L39" s="1" t="str">
        <f t="shared" si="4"/>
        <v>BAR55VPSA</v>
      </c>
      <c r="M39" s="1">
        <v>75056</v>
      </c>
      <c r="N39" s="1">
        <v>202000</v>
      </c>
      <c r="O39" s="1">
        <v>40086</v>
      </c>
      <c r="P39" s="1">
        <v>300</v>
      </c>
      <c r="Q39" s="1">
        <v>9999</v>
      </c>
      <c r="R39" s="1">
        <v>12</v>
      </c>
      <c r="S39" s="1">
        <v>9999</v>
      </c>
      <c r="T39" s="2" t="s">
        <v>88</v>
      </c>
      <c r="U39" s="2" t="s">
        <v>89</v>
      </c>
      <c r="V39" t="str">
        <f>IFERROR(VLOOKUP(M39,#REF!,2,FALSE),"N/A")</f>
        <v>N/A</v>
      </c>
      <c r="W39" t="s">
        <v>455</v>
      </c>
      <c r="X39" t="str">
        <f t="shared" si="5"/>
        <v>(20-20)014 - 14</v>
      </c>
      <c r="Y39" t="str">
        <f t="shared" si="6"/>
        <v>Dean of Students</v>
      </c>
      <c r="Z39" s="1">
        <f>VLOOKUP(K39,ConsolidatedTreeData!D:M,10,FALSE)</f>
        <v>40086</v>
      </c>
      <c r="AA39" s="1" t="b">
        <f>Z39=O39</f>
        <v>1</v>
      </c>
      <c r="AD39" s="1" t="str">
        <f>D39&amp;M39&amp;O39</f>
        <v>BAR557505640086</v>
      </c>
      <c r="AE39" s="1">
        <f>VLOOKUP(AD39,ConsolidatedTreeData!U:V,2,FALSE)</f>
        <v>202000</v>
      </c>
      <c r="AF39" s="1" t="b">
        <f>AE39=N39</f>
        <v>1</v>
      </c>
      <c r="AG39" s="1">
        <f>VLOOKUP(I39,ConsolidatedTreeData!A:P,16,FALSE)</f>
        <v>202000</v>
      </c>
      <c r="AH39" s="1" t="b">
        <f>AG39=N39</f>
        <v>1</v>
      </c>
    </row>
    <row r="40" spans="1:34" x14ac:dyDescent="0.25">
      <c r="A40" s="1" t="str">
        <f>D40&amp;M40&amp;P40&amp;N40&amp;MasterData_[[#This Row],[Program Code]]</f>
        <v>BAR551008810020250040114</v>
      </c>
      <c r="B40" s="1" t="str">
        <f t="shared" si="0"/>
        <v>BAR551008810040114</v>
      </c>
      <c r="C40" s="29" t="str">
        <f>E40&amp;"--"&amp;G40&amp;"--"&amp;F40</f>
        <v>ZSB--Finance-from Exe/Global--40114</v>
      </c>
      <c r="D40" s="26" t="s">
        <v>9</v>
      </c>
      <c r="E40" s="27" t="s">
        <v>173</v>
      </c>
      <c r="F40" s="28">
        <v>40114</v>
      </c>
      <c r="G40" s="27" t="s">
        <v>723</v>
      </c>
      <c r="H40" s="29" t="str">
        <f>C40</f>
        <v>ZSB--Finance-from Exe/Global--40114</v>
      </c>
      <c r="I40" s="27" t="str">
        <f t="shared" si="10"/>
        <v>BAR5510088</v>
      </c>
      <c r="J40" s="27" t="str">
        <f t="shared" si="11"/>
        <v>BAR5510088202500</v>
      </c>
      <c r="K40" s="27" t="str">
        <f t="shared" si="12"/>
        <v>BAR5510088Finance-from Exe/Global</v>
      </c>
      <c r="L40" s="1" t="str">
        <f t="shared" si="4"/>
        <v>BAR55ZSB</v>
      </c>
      <c r="M40" s="1">
        <v>10088</v>
      </c>
      <c r="N40" s="1">
        <v>202500</v>
      </c>
      <c r="O40" s="1">
        <v>40114</v>
      </c>
      <c r="P40" s="1">
        <v>100</v>
      </c>
      <c r="Q40" s="1">
        <v>9999</v>
      </c>
      <c r="R40" s="1">
        <v>12</v>
      </c>
      <c r="S40" s="1">
        <v>9999</v>
      </c>
      <c r="T40" s="2" t="s">
        <v>309</v>
      </c>
      <c r="U40" s="2" t="s">
        <v>309</v>
      </c>
      <c r="V40"/>
      <c r="W40" t="s">
        <v>451</v>
      </c>
      <c r="X40" t="str">
        <f t="shared" si="5"/>
        <v>n/a</v>
      </c>
      <c r="Y40" t="str">
        <f t="shared" si="6"/>
        <v>n/a</v>
      </c>
      <c r="AA40" s="1"/>
      <c r="AB40" s="1" t="s">
        <v>934</v>
      </c>
    </row>
    <row r="41" spans="1:34" ht="15.75" thickBot="1" x14ac:dyDescent="0.3">
      <c r="A41" s="1" t="str">
        <f>D41&amp;M41&amp;P41&amp;N41&amp;MasterData_[[#This Row],[Program Code]]</f>
        <v>BAR551008810020250040100</v>
      </c>
      <c r="B41" s="1" t="str">
        <f t="shared" si="0"/>
        <v>BAR551008810040100</v>
      </c>
      <c r="C41" s="29" t="str">
        <f>E41&amp;"--"&amp;G41&amp;"--"&amp;F41</f>
        <v>ZSB--Economics Dept.-Microstructure--40100</v>
      </c>
      <c r="D41" s="26" t="s">
        <v>9</v>
      </c>
      <c r="E41" s="27" t="s">
        <v>173</v>
      </c>
      <c r="F41" s="28">
        <v>40100</v>
      </c>
      <c r="G41" s="27" t="s">
        <v>92</v>
      </c>
      <c r="H41" s="29" t="str">
        <f>C41</f>
        <v>ZSB--Economics Dept.-Microstructure--40100</v>
      </c>
      <c r="I41" s="27" t="str">
        <f t="shared" si="10"/>
        <v>BAR5510088</v>
      </c>
      <c r="J41" s="27" t="str">
        <f t="shared" si="11"/>
        <v>BAR5510088202500</v>
      </c>
      <c r="K41" s="27" t="str">
        <f t="shared" si="12"/>
        <v>BAR5510088Economics Dept.-Microstructure</v>
      </c>
      <c r="L41" s="1" t="str">
        <f t="shared" si="4"/>
        <v>BAR55ZSB</v>
      </c>
      <c r="M41" s="1">
        <v>10088</v>
      </c>
      <c r="N41" s="1">
        <v>202500</v>
      </c>
      <c r="O41" s="1">
        <v>40100</v>
      </c>
      <c r="P41" s="1">
        <v>100</v>
      </c>
      <c r="Q41" s="1">
        <v>9999</v>
      </c>
      <c r="R41" s="1">
        <v>12</v>
      </c>
      <c r="S41" s="1">
        <v>9999</v>
      </c>
      <c r="T41" s="2" t="s">
        <v>309</v>
      </c>
      <c r="U41" s="2" t="s">
        <v>309</v>
      </c>
      <c r="V41"/>
      <c r="W41" t="s">
        <v>451</v>
      </c>
      <c r="X41" t="str">
        <f t="shared" si="5"/>
        <v>n/a</v>
      </c>
      <c r="Y41" t="str">
        <f t="shared" si="6"/>
        <v>n/a</v>
      </c>
      <c r="AA41" s="1"/>
      <c r="AB41" s="1" t="s">
        <v>934</v>
      </c>
    </row>
    <row r="42" spans="1:34" x14ac:dyDescent="0.25">
      <c r="A42" s="1" t="str">
        <f>D42&amp;M42&amp;P42&amp;N42&amp;MasterData_[[#This Row],[Program Code]]</f>
        <v>BAR551008830020250040100</v>
      </c>
      <c r="B42" s="1" t="str">
        <f t="shared" si="0"/>
        <v>BAR551008830040100</v>
      </c>
      <c r="C42" s="25" t="s">
        <v>90</v>
      </c>
      <c r="D42" s="22" t="s">
        <v>9</v>
      </c>
      <c r="E42" s="23" t="s">
        <v>173</v>
      </c>
      <c r="F42" s="24">
        <v>40100</v>
      </c>
      <c r="G42" s="23" t="s">
        <v>92</v>
      </c>
      <c r="H42" s="25" t="s">
        <v>90</v>
      </c>
      <c r="I42" s="27" t="str">
        <f t="shared" si="10"/>
        <v>BAR5510088</v>
      </c>
      <c r="J42" s="27" t="str">
        <f t="shared" si="11"/>
        <v>BAR5510088202500</v>
      </c>
      <c r="K42" s="27" t="str">
        <f t="shared" si="12"/>
        <v>BAR5510088Economics Dept.-Microstructure</v>
      </c>
      <c r="L42" s="1" t="str">
        <f t="shared" si="4"/>
        <v>BAR55ZSB</v>
      </c>
      <c r="M42" s="1">
        <v>10088</v>
      </c>
      <c r="N42" s="1">
        <v>202500</v>
      </c>
      <c r="O42" s="1">
        <v>40100</v>
      </c>
      <c r="P42" s="1">
        <v>300</v>
      </c>
      <c r="Q42" s="1">
        <v>9999</v>
      </c>
      <c r="R42" s="1">
        <v>12</v>
      </c>
      <c r="S42" s="1">
        <v>9999</v>
      </c>
      <c r="T42" s="2" t="s">
        <v>91</v>
      </c>
      <c r="U42" s="2" t="s">
        <v>92</v>
      </c>
      <c r="V42" t="str">
        <f>IFERROR(VLOOKUP(M42,#REF!,2,FALSE),"N/A")</f>
        <v>N/A</v>
      </c>
      <c r="W42" t="s">
        <v>451</v>
      </c>
      <c r="X42" t="str">
        <f t="shared" si="5"/>
        <v>(20-25)002 - 02</v>
      </c>
      <c r="Y42" t="str">
        <f t="shared" si="6"/>
        <v>Economics Dept.-Microstructure</v>
      </c>
      <c r="Z42" s="1">
        <f>VLOOKUP(K42,ConsolidatedTreeData!D:M,10,FALSE)</f>
        <v>40100</v>
      </c>
      <c r="AA42" s="1" t="b">
        <f t="shared" ref="AA42:AA50" si="13">Z42=O42</f>
        <v>1</v>
      </c>
      <c r="AD42" s="1" t="str">
        <f t="shared" ref="AD42:AD50" si="14">D42&amp;M42&amp;O42</f>
        <v>BAR551008840100</v>
      </c>
      <c r="AE42" s="1">
        <f>VLOOKUP(AD42,ConsolidatedTreeData!U:V,2,FALSE)</f>
        <v>202500</v>
      </c>
      <c r="AF42" s="1" t="b">
        <f t="shared" ref="AF42:AF50" si="15">AE42=N42</f>
        <v>1</v>
      </c>
      <c r="AG42" s="1">
        <f>VLOOKUP(I42,ConsolidatedTreeData!A:P,16,FALSE)</f>
        <v>202500</v>
      </c>
      <c r="AH42" s="1" t="b">
        <f t="shared" ref="AH42:AH50" si="16">AG42=N42</f>
        <v>1</v>
      </c>
    </row>
    <row r="43" spans="1:34" x14ac:dyDescent="0.25">
      <c r="A43" s="1" t="str">
        <f>D43&amp;M43&amp;P43&amp;N43&amp;MasterData_[[#This Row],[Program Code]]</f>
        <v>BAR551019010020250040103</v>
      </c>
      <c r="B43" s="1" t="str">
        <f t="shared" si="0"/>
        <v>BAR551019010040103</v>
      </c>
      <c r="C43" s="29" t="s">
        <v>93</v>
      </c>
      <c r="D43" s="26" t="s">
        <v>9</v>
      </c>
      <c r="E43" s="27" t="s">
        <v>173</v>
      </c>
      <c r="F43" s="28">
        <v>40103</v>
      </c>
      <c r="G43" s="27" t="s">
        <v>95</v>
      </c>
      <c r="H43" s="29" t="s">
        <v>93</v>
      </c>
      <c r="I43" s="27" t="str">
        <f t="shared" si="10"/>
        <v>BAR5510190</v>
      </c>
      <c r="J43" s="27" t="str">
        <f t="shared" si="11"/>
        <v>BAR5510190202500</v>
      </c>
      <c r="K43" s="27" t="str">
        <f t="shared" si="12"/>
        <v>BAR5510190Management Department</v>
      </c>
      <c r="L43" s="1" t="str">
        <f t="shared" si="4"/>
        <v>BAR55ZSB</v>
      </c>
      <c r="M43" s="1">
        <v>10190</v>
      </c>
      <c r="N43" s="1">
        <v>202500</v>
      </c>
      <c r="O43" s="1">
        <v>40103</v>
      </c>
      <c r="P43" s="1">
        <v>100</v>
      </c>
      <c r="Q43" s="1">
        <v>9999</v>
      </c>
      <c r="R43" s="1">
        <v>12</v>
      </c>
      <c r="S43" s="1">
        <v>9999</v>
      </c>
      <c r="T43" s="2" t="s">
        <v>94</v>
      </c>
      <c r="U43" s="2" t="s">
        <v>95</v>
      </c>
      <c r="V43" t="str">
        <f>IFERROR(VLOOKUP(M43,#REF!,2,FALSE),"N/A")</f>
        <v>N/A</v>
      </c>
      <c r="W43" t="s">
        <v>523</v>
      </c>
      <c r="X43" t="str">
        <f t="shared" si="5"/>
        <v>(20-25)007 - 07</v>
      </c>
      <c r="Y43" t="str">
        <f t="shared" si="6"/>
        <v>Management Department</v>
      </c>
      <c r="Z43" s="1">
        <f>VLOOKUP(K43,ConsolidatedTreeData!D:M,10,FALSE)</f>
        <v>40103</v>
      </c>
      <c r="AA43" s="1" t="b">
        <f t="shared" si="13"/>
        <v>1</v>
      </c>
      <c r="AD43" s="1" t="str">
        <f t="shared" si="14"/>
        <v>BAR551019040103</v>
      </c>
      <c r="AE43" s="1">
        <f>VLOOKUP(AD43,ConsolidatedTreeData!U:V,2,FALSE)</f>
        <v>202500</v>
      </c>
      <c r="AF43" s="1" t="b">
        <f t="shared" si="15"/>
        <v>1</v>
      </c>
      <c r="AG43" s="1">
        <f>VLOOKUP(I43,ConsolidatedTreeData!A:P,16,FALSE)</f>
        <v>202500</v>
      </c>
      <c r="AH43" s="1" t="b">
        <f t="shared" si="16"/>
        <v>1</v>
      </c>
    </row>
    <row r="44" spans="1:34" x14ac:dyDescent="0.25">
      <c r="A44" s="1" t="str">
        <f>D44&amp;M44&amp;P44&amp;N44&amp;MasterData_[[#This Row],[Program Code]]</f>
        <v>BAR551000510020250040105</v>
      </c>
      <c r="B44" s="1" t="str">
        <f t="shared" si="0"/>
        <v>BAR551000510040105</v>
      </c>
      <c r="C44" s="29" t="s">
        <v>96</v>
      </c>
      <c r="D44" s="26" t="s">
        <v>9</v>
      </c>
      <c r="E44" s="27" t="s">
        <v>173</v>
      </c>
      <c r="F44" s="28">
        <v>40105</v>
      </c>
      <c r="G44" s="27" t="s">
        <v>98</v>
      </c>
      <c r="H44" s="29" t="s">
        <v>96</v>
      </c>
      <c r="I44" s="27" t="str">
        <f t="shared" si="10"/>
        <v>BAR5510005</v>
      </c>
      <c r="J44" s="27" t="str">
        <f t="shared" si="11"/>
        <v>BAR5510005202500</v>
      </c>
      <c r="K44" s="27" t="str">
        <f t="shared" si="12"/>
        <v>BAR5510005Stan Ross Dept. of Accountancy</v>
      </c>
      <c r="L44" s="1" t="str">
        <f t="shared" si="4"/>
        <v>BAR55ZSB</v>
      </c>
      <c r="M44" s="1">
        <v>10005</v>
      </c>
      <c r="N44" s="1">
        <v>202500</v>
      </c>
      <c r="O44" s="1">
        <v>40105</v>
      </c>
      <c r="P44" s="1">
        <v>100</v>
      </c>
      <c r="Q44" s="1">
        <v>9999</v>
      </c>
      <c r="R44" s="1">
        <v>12</v>
      </c>
      <c r="S44" s="1">
        <v>9999</v>
      </c>
      <c r="T44" s="2" t="s">
        <v>97</v>
      </c>
      <c r="U44" s="2" t="s">
        <v>98</v>
      </c>
      <c r="V44" t="str">
        <f>IFERROR(VLOOKUP(M44,#REF!,2,FALSE),"N/A")</f>
        <v>N/A</v>
      </c>
      <c r="W44" t="s">
        <v>462</v>
      </c>
      <c r="X44" t="str">
        <f t="shared" si="5"/>
        <v>(20-25)009 - 09</v>
      </c>
      <c r="Y44" t="str">
        <f t="shared" si="6"/>
        <v>Stan Ross Dept. of Accountancy</v>
      </c>
      <c r="Z44" s="1">
        <f>VLOOKUP(K44,ConsolidatedTreeData!D:M,10,FALSE)</f>
        <v>40105</v>
      </c>
      <c r="AA44" s="1" t="b">
        <f t="shared" si="13"/>
        <v>1</v>
      </c>
      <c r="AD44" s="1" t="str">
        <f t="shared" si="14"/>
        <v>BAR551000540105</v>
      </c>
      <c r="AE44" s="1">
        <f>VLOOKUP(AD44,ConsolidatedTreeData!U:V,2,FALSE)</f>
        <v>202500</v>
      </c>
      <c r="AF44" s="1" t="b">
        <f t="shared" si="15"/>
        <v>1</v>
      </c>
      <c r="AG44" s="1">
        <f>VLOOKUP(I44,ConsolidatedTreeData!A:P,16,FALSE)</f>
        <v>202500</v>
      </c>
      <c r="AH44" s="1" t="b">
        <f t="shared" si="16"/>
        <v>1</v>
      </c>
    </row>
    <row r="45" spans="1:34" x14ac:dyDescent="0.25">
      <c r="A45" s="1" t="str">
        <f>D45&amp;M45&amp;P45&amp;N45&amp;MasterData_[[#This Row],[Program Code]]</f>
        <v>BAR551019010020250040106</v>
      </c>
      <c r="B45" s="1" t="str">
        <f t="shared" si="0"/>
        <v>BAR551019010040106</v>
      </c>
      <c r="C45" s="29" t="s">
        <v>99</v>
      </c>
      <c r="D45" s="26" t="s">
        <v>9</v>
      </c>
      <c r="E45" s="27" t="s">
        <v>173</v>
      </c>
      <c r="F45" s="28">
        <v>40106</v>
      </c>
      <c r="G45" s="27" t="s">
        <v>360</v>
      </c>
      <c r="H45" s="29" t="s">
        <v>99</v>
      </c>
      <c r="I45" s="27" t="str">
        <f t="shared" si="10"/>
        <v>BAR5510190</v>
      </c>
      <c r="J45" s="27" t="str">
        <f t="shared" si="11"/>
        <v>BAR5510190202500</v>
      </c>
      <c r="K45" s="27" t="str">
        <f t="shared" si="12"/>
        <v>BAR5510190Sigma Iota Epsilon</v>
      </c>
      <c r="L45" s="1" t="str">
        <f t="shared" si="4"/>
        <v>BAR55ZSB</v>
      </c>
      <c r="M45" s="1">
        <v>10190</v>
      </c>
      <c r="N45" s="1">
        <v>202500</v>
      </c>
      <c r="O45" s="1">
        <v>40106</v>
      </c>
      <c r="P45" s="1">
        <v>100</v>
      </c>
      <c r="Q45" s="1">
        <v>9999</v>
      </c>
      <c r="R45" s="1">
        <v>12</v>
      </c>
      <c r="S45" s="1">
        <v>9999</v>
      </c>
      <c r="T45" s="2" t="s">
        <v>100</v>
      </c>
      <c r="U45" s="2" t="s">
        <v>101</v>
      </c>
      <c r="V45" t="str">
        <f>IFERROR(VLOOKUP(M45,#REF!,2,FALSE),"N/A")</f>
        <v>N/A</v>
      </c>
      <c r="W45" t="s">
        <v>523</v>
      </c>
      <c r="X45" t="str">
        <f t="shared" si="5"/>
        <v>(20-25)010 - 10</v>
      </c>
      <c r="Y45" t="str">
        <f t="shared" si="6"/>
        <v>ZBS - Sigma Iota Epsilon</v>
      </c>
      <c r="Z45" s="1">
        <f>VLOOKUP(K45,ConsolidatedTreeData!D:M,10,FALSE)</f>
        <v>40106</v>
      </c>
      <c r="AA45" s="1" t="b">
        <f t="shared" si="13"/>
        <v>1</v>
      </c>
      <c r="AD45" s="1" t="str">
        <f t="shared" si="14"/>
        <v>BAR551019040106</v>
      </c>
      <c r="AE45" s="1">
        <f>VLOOKUP(AD45,ConsolidatedTreeData!U:V,2,FALSE)</f>
        <v>202500</v>
      </c>
      <c r="AF45" s="1" t="b">
        <f t="shared" si="15"/>
        <v>1</v>
      </c>
      <c r="AG45" s="1">
        <f>VLOOKUP(I45,ConsolidatedTreeData!A:P,16,FALSE)</f>
        <v>202500</v>
      </c>
      <c r="AH45" s="1" t="b">
        <f t="shared" si="16"/>
        <v>1</v>
      </c>
    </row>
    <row r="46" spans="1:34" x14ac:dyDescent="0.25">
      <c r="A46" s="1" t="str">
        <f>D46&amp;M46&amp;P46&amp;N46&amp;MasterData_[[#This Row],[Program Code]]</f>
        <v>BAR557501830020250040108</v>
      </c>
      <c r="B46" s="1" t="str">
        <f t="shared" si="0"/>
        <v>BAR557501830040108</v>
      </c>
      <c r="C46" s="29" t="s">
        <v>102</v>
      </c>
      <c r="D46" s="26" t="s">
        <v>9</v>
      </c>
      <c r="E46" s="27" t="s">
        <v>173</v>
      </c>
      <c r="F46" s="28">
        <v>40108</v>
      </c>
      <c r="G46" s="27" t="s">
        <v>361</v>
      </c>
      <c r="H46" s="29" t="s">
        <v>102</v>
      </c>
      <c r="I46" s="27" t="str">
        <f t="shared" si="10"/>
        <v>BAR5575018</v>
      </c>
      <c r="J46" s="27" t="str">
        <f t="shared" si="11"/>
        <v>BAR5575018202500</v>
      </c>
      <c r="K46" s="27" t="str">
        <f t="shared" si="12"/>
        <v>BAR5575018Graduate Career Services ZSB</v>
      </c>
      <c r="L46" s="1" t="str">
        <f t="shared" si="4"/>
        <v>BAR55ZSB</v>
      </c>
      <c r="M46" s="1">
        <v>75018</v>
      </c>
      <c r="N46" s="1">
        <v>202500</v>
      </c>
      <c r="O46" s="1">
        <v>40108</v>
      </c>
      <c r="P46" s="1">
        <v>300</v>
      </c>
      <c r="Q46" s="1">
        <v>9999</v>
      </c>
      <c r="R46" s="1">
        <v>12</v>
      </c>
      <c r="S46" s="1">
        <v>9999</v>
      </c>
      <c r="T46" s="2" t="s">
        <v>103</v>
      </c>
      <c r="U46" s="2" t="s">
        <v>104</v>
      </c>
      <c r="V46" t="str">
        <f>IFERROR(VLOOKUP(M46,#REF!,2,FALSE),"N/A")</f>
        <v>N/A</v>
      </c>
      <c r="W46" t="s">
        <v>457</v>
      </c>
      <c r="X46" t="str">
        <f t="shared" si="5"/>
        <v>(20-25)022 - 22</v>
      </c>
      <c r="Y46" t="str">
        <f t="shared" si="6"/>
        <v>Graduate Career Services</v>
      </c>
      <c r="Z46" s="1">
        <f>VLOOKUP(K46,ConsolidatedTreeData!D:M,10,FALSE)</f>
        <v>40108</v>
      </c>
      <c r="AA46" s="1" t="b">
        <f t="shared" si="13"/>
        <v>1</v>
      </c>
      <c r="AD46" s="1" t="str">
        <f t="shared" si="14"/>
        <v>BAR557501840108</v>
      </c>
      <c r="AE46" s="1">
        <f>VLOOKUP(AD46,ConsolidatedTreeData!U:V,2,FALSE)</f>
        <v>202500</v>
      </c>
      <c r="AF46" s="1" t="b">
        <f t="shared" si="15"/>
        <v>1</v>
      </c>
      <c r="AG46" s="1">
        <f>VLOOKUP(I46,ConsolidatedTreeData!A:P,16,FALSE)</f>
        <v>202500</v>
      </c>
      <c r="AH46" s="1" t="b">
        <f t="shared" si="16"/>
        <v>1</v>
      </c>
    </row>
    <row r="47" spans="1:34" x14ac:dyDescent="0.25">
      <c r="A47" s="1" t="str">
        <f>D47&amp;M47&amp;P47&amp;N47&amp;MasterData_[[#This Row],[Program Code]]</f>
        <v>BAR551038110020250040110</v>
      </c>
      <c r="B47" s="1" t="str">
        <f t="shared" si="0"/>
        <v>BAR551038110040110</v>
      </c>
      <c r="C47" s="29" t="s">
        <v>105</v>
      </c>
      <c r="D47" s="26" t="s">
        <v>9</v>
      </c>
      <c r="E47" s="27" t="s">
        <v>173</v>
      </c>
      <c r="F47" s="28">
        <v>40110</v>
      </c>
      <c r="G47" s="27" t="s">
        <v>107</v>
      </c>
      <c r="H47" s="29" t="s">
        <v>105</v>
      </c>
      <c r="I47" s="27" t="str">
        <f t="shared" si="10"/>
        <v>BAR5510381</v>
      </c>
      <c r="J47" s="27" t="str">
        <f t="shared" si="11"/>
        <v>BAR5510381202500</v>
      </c>
      <c r="K47" s="27" t="str">
        <f t="shared" si="12"/>
        <v>BAR5510381Dean's Honors Ceremony</v>
      </c>
      <c r="L47" s="1" t="str">
        <f t="shared" si="4"/>
        <v>BAR55ZSB</v>
      </c>
      <c r="M47" s="1">
        <v>10381</v>
      </c>
      <c r="N47" s="1">
        <v>202500</v>
      </c>
      <c r="O47" s="1">
        <v>40110</v>
      </c>
      <c r="P47" s="1">
        <v>100</v>
      </c>
      <c r="Q47" s="1">
        <v>9999</v>
      </c>
      <c r="R47" s="1">
        <v>12</v>
      </c>
      <c r="S47" s="1">
        <v>9999</v>
      </c>
      <c r="T47" s="2" t="s">
        <v>106</v>
      </c>
      <c r="U47" s="2" t="s">
        <v>107</v>
      </c>
      <c r="V47" t="str">
        <f>IFERROR(VLOOKUP(M47,#REF!,2,FALSE),"N/A")</f>
        <v>N/A</v>
      </c>
      <c r="W47" t="s">
        <v>464</v>
      </c>
      <c r="X47" t="str">
        <f t="shared" si="5"/>
        <v>(20-25)024 - 24</v>
      </c>
      <c r="Y47" t="str">
        <f t="shared" si="6"/>
        <v>Dean's Honors Ceremony</v>
      </c>
      <c r="Z47" s="1">
        <f>VLOOKUP(K47,ConsolidatedTreeData!D:M,10,FALSE)</f>
        <v>40110</v>
      </c>
      <c r="AA47" s="1" t="b">
        <f t="shared" si="13"/>
        <v>1</v>
      </c>
      <c r="AD47" s="1" t="str">
        <f t="shared" si="14"/>
        <v>BAR551038140110</v>
      </c>
      <c r="AE47" s="1">
        <f>VLOOKUP(AD47,ConsolidatedTreeData!U:V,2,FALSE)</f>
        <v>202500</v>
      </c>
      <c r="AF47" s="1" t="b">
        <f t="shared" si="15"/>
        <v>1</v>
      </c>
      <c r="AG47" s="1">
        <f>VLOOKUP(I47,ConsolidatedTreeData!A:P,16,FALSE)</f>
        <v>202500</v>
      </c>
      <c r="AH47" s="1" t="b">
        <f t="shared" si="16"/>
        <v>1</v>
      </c>
    </row>
    <row r="48" spans="1:34" x14ac:dyDescent="0.25">
      <c r="A48" s="1" t="str">
        <f>D48&amp;M48&amp;P48&amp;N48&amp;MasterData_[[#This Row],[Program Code]]</f>
        <v>BAR551038110020250040111</v>
      </c>
      <c r="B48" s="1" t="str">
        <f t="shared" si="0"/>
        <v>BAR551038110040111</v>
      </c>
      <c r="C48" s="29" t="s">
        <v>108</v>
      </c>
      <c r="D48" s="26" t="s">
        <v>9</v>
      </c>
      <c r="E48" s="27" t="s">
        <v>173</v>
      </c>
      <c r="F48" s="28">
        <v>40111</v>
      </c>
      <c r="G48" s="27" t="s">
        <v>362</v>
      </c>
      <c r="H48" s="29" t="s">
        <v>108</v>
      </c>
      <c r="I48" s="27" t="str">
        <f t="shared" si="10"/>
        <v>BAR5510381</v>
      </c>
      <c r="J48" s="27" t="str">
        <f t="shared" si="11"/>
        <v>BAR5510381202500</v>
      </c>
      <c r="K48" s="27" t="str">
        <f t="shared" si="12"/>
        <v>BAR5510381Dean Zicklin School</v>
      </c>
      <c r="L48" s="1" t="str">
        <f t="shared" si="4"/>
        <v>BAR55ZSB</v>
      </c>
      <c r="M48" s="1">
        <v>10381</v>
      </c>
      <c r="N48" s="1">
        <v>202500</v>
      </c>
      <c r="O48" s="1">
        <v>40111</v>
      </c>
      <c r="P48" s="1">
        <v>100</v>
      </c>
      <c r="Q48" s="1">
        <v>9999</v>
      </c>
      <c r="R48" s="1">
        <v>12</v>
      </c>
      <c r="S48" s="1">
        <v>9999</v>
      </c>
      <c r="T48" s="2" t="s">
        <v>109</v>
      </c>
      <c r="U48" s="2" t="s">
        <v>110</v>
      </c>
      <c r="V48" t="str">
        <f>IFERROR(VLOOKUP(M48,#REF!,2,FALSE),"N/A")</f>
        <v>N/A</v>
      </c>
      <c r="W48" t="s">
        <v>464</v>
      </c>
      <c r="X48" t="str">
        <f t="shared" si="5"/>
        <v>(20-25)025 - 25</v>
      </c>
      <c r="Y48" t="str">
        <f t="shared" si="6"/>
        <v>Zicklin- Dean's General Fund</v>
      </c>
      <c r="Z48" s="1">
        <f>VLOOKUP(K48,ConsolidatedTreeData!D:M,10,FALSE)</f>
        <v>40111</v>
      </c>
      <c r="AA48" s="1" t="b">
        <f t="shared" si="13"/>
        <v>1</v>
      </c>
      <c r="AD48" s="1" t="str">
        <f t="shared" si="14"/>
        <v>BAR551038140111</v>
      </c>
      <c r="AE48" s="1">
        <f>VLOOKUP(AD48,ConsolidatedTreeData!U:V,2,FALSE)</f>
        <v>202500</v>
      </c>
      <c r="AF48" s="1" t="b">
        <f t="shared" si="15"/>
        <v>1</v>
      </c>
      <c r="AG48" s="1">
        <f>VLOOKUP(I48,ConsolidatedTreeData!A:P,16,FALSE)</f>
        <v>202500</v>
      </c>
      <c r="AH48" s="1" t="b">
        <f t="shared" si="16"/>
        <v>1</v>
      </c>
    </row>
    <row r="49" spans="1:34" x14ac:dyDescent="0.25">
      <c r="A49" s="1" t="str">
        <f>D49&amp;M49&amp;P49&amp;N49&amp;MasterData_[[#This Row],[Program Code]]</f>
        <v>BAR551019210020250040115</v>
      </c>
      <c r="B49" s="1" t="str">
        <f t="shared" si="0"/>
        <v>BAR551019210040115</v>
      </c>
      <c r="C49" s="29" t="s">
        <v>111</v>
      </c>
      <c r="D49" s="26" t="s">
        <v>9</v>
      </c>
      <c r="E49" s="27" t="s">
        <v>173</v>
      </c>
      <c r="F49" s="28">
        <v>40115</v>
      </c>
      <c r="G49" s="27" t="s">
        <v>363</v>
      </c>
      <c r="H49" s="29" t="s">
        <v>111</v>
      </c>
      <c r="I49" s="27" t="str">
        <f t="shared" si="10"/>
        <v>BAR5510192</v>
      </c>
      <c r="J49" s="27" t="str">
        <f t="shared" si="11"/>
        <v>BAR5510192202500</v>
      </c>
      <c r="K49" s="27" t="str">
        <f t="shared" si="12"/>
        <v>BAR5510192Marketing-from Exe/Global</v>
      </c>
      <c r="L49" s="1" t="str">
        <f t="shared" si="4"/>
        <v>BAR55ZSB</v>
      </c>
      <c r="M49" s="1">
        <v>10192</v>
      </c>
      <c r="N49" s="1">
        <v>202500</v>
      </c>
      <c r="O49" s="1">
        <v>40115</v>
      </c>
      <c r="P49" s="1">
        <v>100</v>
      </c>
      <c r="Q49" s="1">
        <v>9999</v>
      </c>
      <c r="R49" s="1">
        <v>12</v>
      </c>
      <c r="S49" s="1">
        <v>9999</v>
      </c>
      <c r="T49" s="2" t="s">
        <v>112</v>
      </c>
      <c r="U49" s="2" t="s">
        <v>113</v>
      </c>
      <c r="V49" t="str">
        <f>IFERROR(VLOOKUP(M49,#REF!,2,FALSE),"N/A")</f>
        <v>N/A</v>
      </c>
      <c r="W49" t="s">
        <v>453</v>
      </c>
      <c r="X49" t="str">
        <f t="shared" si="5"/>
        <v>(20-25)035 - 35</v>
      </c>
      <c r="Y49" t="str">
        <f t="shared" si="6"/>
        <v>Int'l Program - Marketing</v>
      </c>
      <c r="Z49" s="1">
        <f>VLOOKUP(K49,ConsolidatedTreeData!D:M,10,FALSE)</f>
        <v>40115</v>
      </c>
      <c r="AA49" s="1" t="b">
        <f t="shared" si="13"/>
        <v>1</v>
      </c>
      <c r="AD49" s="1" t="str">
        <f t="shared" si="14"/>
        <v>BAR551019240115</v>
      </c>
      <c r="AE49" s="1">
        <f>VLOOKUP(AD49,ConsolidatedTreeData!U:V,2,FALSE)</f>
        <v>202500</v>
      </c>
      <c r="AF49" s="1" t="b">
        <f t="shared" si="15"/>
        <v>1</v>
      </c>
      <c r="AG49" s="1">
        <f>VLOOKUP(I49,ConsolidatedTreeData!A:P,16,FALSE)</f>
        <v>202500</v>
      </c>
      <c r="AH49" s="1" t="b">
        <f t="shared" si="16"/>
        <v>1</v>
      </c>
    </row>
    <row r="50" spans="1:34" x14ac:dyDescent="0.25">
      <c r="A50" s="1" t="str">
        <f>D50&amp;M50&amp;P50&amp;N50&amp;MasterData_[[#This Row],[Program Code]]</f>
        <v>BAR556020010020250040117</v>
      </c>
      <c r="B50" s="1" t="str">
        <f t="shared" si="0"/>
        <v>BAR556020010040117</v>
      </c>
      <c r="C50" s="29" t="s">
        <v>114</v>
      </c>
      <c r="D50" s="26" t="s">
        <v>9</v>
      </c>
      <c r="E50" s="27" t="s">
        <v>173</v>
      </c>
      <c r="F50" s="28">
        <v>40117</v>
      </c>
      <c r="G50" s="27" t="s">
        <v>364</v>
      </c>
      <c r="H50" s="29" t="s">
        <v>114</v>
      </c>
      <c r="I50" s="27" t="str">
        <f t="shared" si="10"/>
        <v>BAR5560200</v>
      </c>
      <c r="J50" s="27" t="str">
        <f t="shared" si="11"/>
        <v>BAR5560200202500</v>
      </c>
      <c r="K50" s="27" t="str">
        <f t="shared" si="12"/>
        <v>BAR5560200Weissman Center Intntnl Prgrm</v>
      </c>
      <c r="L50" s="1" t="str">
        <f t="shared" si="4"/>
        <v>BAR55ZSB</v>
      </c>
      <c r="M50" s="1">
        <v>60200</v>
      </c>
      <c r="N50" s="1">
        <v>202500</v>
      </c>
      <c r="O50" s="1">
        <v>40117</v>
      </c>
      <c r="P50" s="1">
        <v>100</v>
      </c>
      <c r="Q50" s="1">
        <v>9999</v>
      </c>
      <c r="R50" s="1">
        <v>12</v>
      </c>
      <c r="S50" s="1">
        <v>9999</v>
      </c>
      <c r="T50" s="2" t="s">
        <v>115</v>
      </c>
      <c r="U50" s="2" t="s">
        <v>116</v>
      </c>
      <c r="V50" t="str">
        <f>IFERROR(VLOOKUP(M50,#REF!,2,FALSE),"N/A")</f>
        <v>N/A</v>
      </c>
      <c r="W50" t="s">
        <v>471</v>
      </c>
      <c r="X50" t="str">
        <f t="shared" si="5"/>
        <v>(20-25)037 - 37</v>
      </c>
      <c r="Y50" t="str">
        <f t="shared" si="6"/>
        <v>Int'l Program - Weissman</v>
      </c>
      <c r="Z50" s="1">
        <f>VLOOKUP(K50,ConsolidatedTreeData!D:M,10,FALSE)</f>
        <v>40117</v>
      </c>
      <c r="AA50" s="1" t="b">
        <f t="shared" si="13"/>
        <v>1</v>
      </c>
      <c r="AD50" s="1" t="str">
        <f t="shared" si="14"/>
        <v>BAR556020040117</v>
      </c>
      <c r="AE50" s="1">
        <f>VLOOKUP(AD50,ConsolidatedTreeData!U:V,2,FALSE)</f>
        <v>202500</v>
      </c>
      <c r="AF50" s="1" t="b">
        <f t="shared" si="15"/>
        <v>1</v>
      </c>
      <c r="AG50" s="1">
        <f>VLOOKUP(I50,ConsolidatedTreeData!A:P,16,FALSE)</f>
        <v>202500</v>
      </c>
      <c r="AH50" s="1" t="b">
        <f t="shared" si="16"/>
        <v>1</v>
      </c>
    </row>
    <row r="51" spans="1:34" x14ac:dyDescent="0.25">
      <c r="A51" s="1" t="str">
        <f>D51&amp;M51&amp;P51&amp;N51&amp;MasterData_[[#This Row],[Program Code]]</f>
        <v>BAR556019930020250040118</v>
      </c>
      <c r="B51" s="1" t="str">
        <f t="shared" si="0"/>
        <v>BAR556019930040118</v>
      </c>
      <c r="C51" s="29" t="str">
        <f>E51&amp;"--"&amp;G51&amp;"--"&amp;F51</f>
        <v>ZSB--Subotnick Center--40118</v>
      </c>
      <c r="D51" s="26" t="s">
        <v>9</v>
      </c>
      <c r="E51" s="27" t="s">
        <v>173</v>
      </c>
      <c r="F51" s="28">
        <v>40118</v>
      </c>
      <c r="G51" s="27" t="s">
        <v>119</v>
      </c>
      <c r="H51" s="29" t="str">
        <f>C51</f>
        <v>ZSB--Subotnick Center--40118</v>
      </c>
      <c r="I51" s="27" t="str">
        <f t="shared" si="10"/>
        <v>BAR5560199</v>
      </c>
      <c r="J51" s="27" t="str">
        <f t="shared" si="11"/>
        <v>BAR5560199202500</v>
      </c>
      <c r="K51" s="27" t="str">
        <f t="shared" si="12"/>
        <v>BAR5560199Subotnick Center</v>
      </c>
      <c r="L51" s="1" t="str">
        <f t="shared" si="4"/>
        <v>BAR55ZSB</v>
      </c>
      <c r="M51" s="1">
        <v>60199</v>
      </c>
      <c r="N51" s="1">
        <v>202500</v>
      </c>
      <c r="O51" s="1">
        <v>40118</v>
      </c>
      <c r="P51" s="1">
        <v>300</v>
      </c>
      <c r="Q51" s="1">
        <v>9999</v>
      </c>
      <c r="R51" s="1">
        <v>12</v>
      </c>
      <c r="S51" s="1">
        <v>9999</v>
      </c>
      <c r="T51" s="2" t="s">
        <v>309</v>
      </c>
      <c r="U51" s="2" t="s">
        <v>309</v>
      </c>
      <c r="V51"/>
      <c r="W51" t="s">
        <v>498</v>
      </c>
      <c r="X51" t="str">
        <f t="shared" si="5"/>
        <v>n/a</v>
      </c>
      <c r="Y51" t="str">
        <f t="shared" si="6"/>
        <v>n/a</v>
      </c>
      <c r="AA51" s="1"/>
      <c r="AB51" s="1" t="s">
        <v>934</v>
      </c>
    </row>
    <row r="52" spans="1:34" x14ac:dyDescent="0.25">
      <c r="A52" s="1" t="str">
        <f>D52&amp;M52&amp;P52&amp;N52&amp;MasterData_[[#This Row],[Program Code]]</f>
        <v>BAR556019910020250040118</v>
      </c>
      <c r="B52" s="1" t="str">
        <f t="shared" si="0"/>
        <v>BAR556019910040118</v>
      </c>
      <c r="C52" s="29" t="s">
        <v>117</v>
      </c>
      <c r="D52" s="26" t="s">
        <v>9</v>
      </c>
      <c r="E52" s="27" t="s">
        <v>173</v>
      </c>
      <c r="F52" s="28">
        <v>40118</v>
      </c>
      <c r="G52" s="27" t="s">
        <v>119</v>
      </c>
      <c r="H52" s="29" t="s">
        <v>117</v>
      </c>
      <c r="I52" s="27" t="str">
        <f t="shared" si="10"/>
        <v>BAR5560199</v>
      </c>
      <c r="J52" s="27" t="str">
        <f t="shared" si="11"/>
        <v>BAR5560199202500</v>
      </c>
      <c r="K52" s="27" t="str">
        <f t="shared" si="12"/>
        <v>BAR5560199Subotnick Center</v>
      </c>
      <c r="L52" s="1" t="str">
        <f t="shared" si="4"/>
        <v>BAR55ZSB</v>
      </c>
      <c r="M52" s="1">
        <v>60199</v>
      </c>
      <c r="N52" s="1">
        <v>202500</v>
      </c>
      <c r="O52" s="1">
        <v>40118</v>
      </c>
      <c r="P52" s="1">
        <v>100</v>
      </c>
      <c r="Q52" s="1">
        <v>9999</v>
      </c>
      <c r="R52" s="1">
        <v>12</v>
      </c>
      <c r="S52" s="1">
        <v>9999</v>
      </c>
      <c r="T52" s="2" t="s">
        <v>118</v>
      </c>
      <c r="U52" s="2" t="s">
        <v>119</v>
      </c>
      <c r="V52" t="str">
        <f>IFERROR(VLOOKUP(M52,#REF!,2,FALSE),"N/A")</f>
        <v>N/A</v>
      </c>
      <c r="W52" t="s">
        <v>498</v>
      </c>
      <c r="X52" t="str">
        <f t="shared" si="5"/>
        <v>(20-25)038 - 38</v>
      </c>
      <c r="Y52" t="str">
        <f t="shared" si="6"/>
        <v>Subotnick Center</v>
      </c>
      <c r="Z52" s="1">
        <f>VLOOKUP(K52,ConsolidatedTreeData!D:M,10,FALSE)</f>
        <v>40118</v>
      </c>
      <c r="AA52" s="1" t="b">
        <f>Z52=O52</f>
        <v>1</v>
      </c>
      <c r="AD52" s="1" t="str">
        <f>D52&amp;M52&amp;O52</f>
        <v>BAR556019940118</v>
      </c>
      <c r="AE52" s="1">
        <f>VLOOKUP(AD52,ConsolidatedTreeData!U:V,2,FALSE)</f>
        <v>202500</v>
      </c>
      <c r="AF52" s="1" t="b">
        <f>AE52=N52</f>
        <v>1</v>
      </c>
      <c r="AG52" s="1">
        <f>VLOOKUP(I52,ConsolidatedTreeData!A:P,16,FALSE)</f>
        <v>202500</v>
      </c>
      <c r="AH52" s="1" t="b">
        <f>AG52=N52</f>
        <v>1</v>
      </c>
    </row>
    <row r="53" spans="1:34" x14ac:dyDescent="0.25">
      <c r="A53" s="1" t="str">
        <f>D53&amp;M53&amp;P53&amp;N53&amp;MasterData_[[#This Row],[Program Code]]</f>
        <v>BAR551038110020250040152</v>
      </c>
      <c r="B53" s="1" t="str">
        <f t="shared" si="0"/>
        <v>BAR551038110040152</v>
      </c>
      <c r="C53" s="29" t="s">
        <v>120</v>
      </c>
      <c r="D53" s="26" t="s">
        <v>9</v>
      </c>
      <c r="E53" s="27" t="s">
        <v>173</v>
      </c>
      <c r="F53" s="28">
        <v>40152</v>
      </c>
      <c r="G53" s="27" t="s">
        <v>122</v>
      </c>
      <c r="H53" s="29" t="s">
        <v>120</v>
      </c>
      <c r="I53" s="27" t="str">
        <f t="shared" si="10"/>
        <v>BAR5510381</v>
      </c>
      <c r="J53" s="27" t="str">
        <f t="shared" si="11"/>
        <v>BAR5510381202500</v>
      </c>
      <c r="K53" s="27" t="str">
        <f t="shared" si="12"/>
        <v>BAR5510381Dean's Office-Pilot Programs</v>
      </c>
      <c r="L53" s="1" t="str">
        <f t="shared" si="4"/>
        <v>BAR55ZSB</v>
      </c>
      <c r="M53" s="1">
        <v>10381</v>
      </c>
      <c r="N53" s="1">
        <v>202500</v>
      </c>
      <c r="O53" s="1">
        <v>40152</v>
      </c>
      <c r="P53" s="1">
        <v>100</v>
      </c>
      <c r="Q53" s="1">
        <v>9999</v>
      </c>
      <c r="R53" s="1">
        <v>12</v>
      </c>
      <c r="S53" s="1">
        <v>9999</v>
      </c>
      <c r="T53" s="2" t="s">
        <v>121</v>
      </c>
      <c r="U53" s="2" t="s">
        <v>122</v>
      </c>
      <c r="V53" t="str">
        <f>IFERROR(VLOOKUP(M53,#REF!,2,FALSE),"N/A")</f>
        <v>N/A</v>
      </c>
      <c r="W53" t="s">
        <v>464</v>
      </c>
      <c r="X53" t="str">
        <f t="shared" si="5"/>
        <v>(20-25)040 - 40</v>
      </c>
      <c r="Y53" t="str">
        <f t="shared" si="6"/>
        <v>Dean's Office-Pilot Programs</v>
      </c>
      <c r="Z53" s="1" t="e">
        <f>VLOOKUP(K53,ConsolidatedTreeData!D:M,10,FALSE)</f>
        <v>#N/A</v>
      </c>
      <c r="AA53" s="1" t="e">
        <f>Z53=O53</f>
        <v>#N/A</v>
      </c>
      <c r="AC53" s="70" t="s">
        <v>869</v>
      </c>
      <c r="AD53" s="1" t="str">
        <f>D53&amp;M53&amp;O53</f>
        <v>BAR551038140152</v>
      </c>
      <c r="AE53" s="1" t="e">
        <f>VLOOKUP(AD53,ConsolidatedTreeData!U:V,2,FALSE)</f>
        <v>#N/A</v>
      </c>
      <c r="AF53" s="1" t="e">
        <f>AE53=N53</f>
        <v>#N/A</v>
      </c>
      <c r="AG53" s="1">
        <f>VLOOKUP(I53,ConsolidatedTreeData!A:P,16,FALSE)</f>
        <v>202500</v>
      </c>
      <c r="AH53" s="1" t="b">
        <f>AG53=N53</f>
        <v>1</v>
      </c>
    </row>
    <row r="54" spans="1:34" x14ac:dyDescent="0.25">
      <c r="A54" s="1" t="str">
        <f>D54&amp;M54&amp;P54&amp;N54&amp;MasterData_[[#This Row],[Program Code]]</f>
        <v>BAR558010110020250040121</v>
      </c>
      <c r="B54" s="1" t="str">
        <f t="shared" si="0"/>
        <v>BAR558010110040121</v>
      </c>
      <c r="C54" s="29" t="s">
        <v>123</v>
      </c>
      <c r="D54" s="26" t="s">
        <v>9</v>
      </c>
      <c r="E54" s="27" t="s">
        <v>173</v>
      </c>
      <c r="F54" s="28">
        <v>40121</v>
      </c>
      <c r="G54" s="27" t="s">
        <v>125</v>
      </c>
      <c r="H54" s="29" t="s">
        <v>123</v>
      </c>
      <c r="I54" s="27" t="str">
        <f t="shared" si="10"/>
        <v>BAR5580101</v>
      </c>
      <c r="J54" s="27" t="str">
        <f t="shared" si="11"/>
        <v>BAR5580101202500</v>
      </c>
      <c r="K54" s="27" t="str">
        <f t="shared" si="12"/>
        <v>BAR5580101Zicklin-Graduate Admissions</v>
      </c>
      <c r="L54" s="1" t="str">
        <f t="shared" si="4"/>
        <v>BAR55ZSB</v>
      </c>
      <c r="M54" s="1">
        <v>80101</v>
      </c>
      <c r="N54" s="1">
        <v>202500</v>
      </c>
      <c r="O54" s="1">
        <v>40121</v>
      </c>
      <c r="P54" s="1">
        <v>100</v>
      </c>
      <c r="Q54" s="1">
        <v>9999</v>
      </c>
      <c r="R54" s="1">
        <v>12</v>
      </c>
      <c r="S54" s="1">
        <v>9999</v>
      </c>
      <c r="T54" s="2" t="s">
        <v>124</v>
      </c>
      <c r="U54" s="2" t="s">
        <v>125</v>
      </c>
      <c r="V54" t="str">
        <f>IFERROR(VLOOKUP(M54,#REF!,2,FALSE),"N/A")</f>
        <v>N/A</v>
      </c>
      <c r="W54" t="s">
        <v>465</v>
      </c>
      <c r="X54" t="str">
        <f t="shared" si="5"/>
        <v>(20-25)041 - 41</v>
      </c>
      <c r="Y54" t="str">
        <f t="shared" si="6"/>
        <v>Zicklin-Graduate Admissions</v>
      </c>
      <c r="Z54" s="1">
        <f>VLOOKUP(K54,ConsolidatedTreeData!D:M,10,FALSE)</f>
        <v>40121</v>
      </c>
      <c r="AA54" s="1" t="b">
        <f>Z54=O54</f>
        <v>1</v>
      </c>
      <c r="AD54" s="1" t="str">
        <f>D54&amp;M54&amp;O54</f>
        <v>BAR558010140121</v>
      </c>
      <c r="AE54" s="1">
        <f>VLOOKUP(AD54,ConsolidatedTreeData!U:V,2,FALSE)</f>
        <v>202500</v>
      </c>
      <c r="AF54" s="1" t="b">
        <f>AE54=N54</f>
        <v>1</v>
      </c>
      <c r="AG54" s="1">
        <f>VLOOKUP(I54,ConsolidatedTreeData!A:P,16,FALSE)</f>
        <v>202500</v>
      </c>
      <c r="AH54" s="1" t="b">
        <f>AG54=N54</f>
        <v>1</v>
      </c>
    </row>
    <row r="55" spans="1:34" x14ac:dyDescent="0.25">
      <c r="A55" s="1" t="str">
        <f>D55&amp;M55&amp;P55&amp;N55&amp;MasterData_[[#This Row],[Program Code]]</f>
        <v>BAR551038130020250040124</v>
      </c>
      <c r="B55" s="1" t="str">
        <f t="shared" si="0"/>
        <v>BAR551038130040124</v>
      </c>
      <c r="C55" s="29" t="str">
        <f>E55&amp;"--"&amp;G55&amp;"--"&amp;F55</f>
        <v>ZSB--RZicklin Center Corp Integrity--40124</v>
      </c>
      <c r="D55" s="26" t="s">
        <v>9</v>
      </c>
      <c r="E55" s="27" t="s">
        <v>173</v>
      </c>
      <c r="F55" s="28">
        <v>40124</v>
      </c>
      <c r="G55" s="27" t="s">
        <v>365</v>
      </c>
      <c r="H55" s="29" t="str">
        <f>C55</f>
        <v>ZSB--RZicklin Center Corp Integrity--40124</v>
      </c>
      <c r="I55" s="27" t="str">
        <f t="shared" si="10"/>
        <v>BAR5510381</v>
      </c>
      <c r="J55" s="27" t="str">
        <f t="shared" si="11"/>
        <v>BAR5510381202500</v>
      </c>
      <c r="K55" s="27" t="str">
        <f t="shared" si="12"/>
        <v>BAR5510381RZicklin Center Corp Integrity</v>
      </c>
      <c r="L55" s="1" t="str">
        <f t="shared" si="4"/>
        <v>BAR55ZSB</v>
      </c>
      <c r="M55" s="1">
        <v>10381</v>
      </c>
      <c r="N55" s="1">
        <v>202500</v>
      </c>
      <c r="O55" s="1">
        <v>40124</v>
      </c>
      <c r="P55" s="1">
        <v>300</v>
      </c>
      <c r="Q55" s="1">
        <v>9999</v>
      </c>
      <c r="R55" s="1">
        <v>12</v>
      </c>
      <c r="S55" s="1">
        <v>9999</v>
      </c>
      <c r="T55" s="2" t="s">
        <v>309</v>
      </c>
      <c r="U55" s="2" t="s">
        <v>309</v>
      </c>
      <c r="V55"/>
      <c r="W55" t="s">
        <v>464</v>
      </c>
      <c r="X55" t="str">
        <f t="shared" si="5"/>
        <v>n/a</v>
      </c>
      <c r="Y55" t="str">
        <f t="shared" si="6"/>
        <v>n/a</v>
      </c>
      <c r="AA55" s="1"/>
      <c r="AB55" s="1" t="s">
        <v>934</v>
      </c>
    </row>
    <row r="56" spans="1:34" x14ac:dyDescent="0.25">
      <c r="A56" s="1" t="str">
        <f>D56&amp;M56&amp;P56&amp;N56&amp;MasterData_[[#This Row],[Program Code]]</f>
        <v>BAR551038110020250040124</v>
      </c>
      <c r="B56" s="1" t="str">
        <f t="shared" si="0"/>
        <v>BAR551038110040124</v>
      </c>
      <c r="C56" s="29" t="s">
        <v>126</v>
      </c>
      <c r="D56" s="26" t="s">
        <v>9</v>
      </c>
      <c r="E56" s="27" t="s">
        <v>173</v>
      </c>
      <c r="F56" s="28">
        <v>40124</v>
      </c>
      <c r="G56" s="27" t="s">
        <v>365</v>
      </c>
      <c r="H56" s="29" t="s">
        <v>126</v>
      </c>
      <c r="I56" s="27" t="str">
        <f t="shared" si="10"/>
        <v>BAR5510381</v>
      </c>
      <c r="J56" s="27" t="str">
        <f t="shared" si="11"/>
        <v>BAR5510381202500</v>
      </c>
      <c r="K56" s="27" t="str">
        <f t="shared" si="12"/>
        <v>BAR5510381RZicklin Center Corp Integrity</v>
      </c>
      <c r="L56" s="1" t="str">
        <f t="shared" si="4"/>
        <v>BAR55ZSB</v>
      </c>
      <c r="M56" s="1">
        <v>10381</v>
      </c>
      <c r="N56" s="1">
        <v>202500</v>
      </c>
      <c r="O56" s="1">
        <v>40124</v>
      </c>
      <c r="P56" s="1">
        <v>100</v>
      </c>
      <c r="Q56" s="1">
        <v>9999</v>
      </c>
      <c r="R56" s="1">
        <v>12</v>
      </c>
      <c r="S56" s="1">
        <v>9999</v>
      </c>
      <c r="T56" s="2" t="s">
        <v>127</v>
      </c>
      <c r="U56" s="2" t="s">
        <v>128</v>
      </c>
      <c r="V56" t="str">
        <f>IFERROR(VLOOKUP(M56,#REF!,2,FALSE),"N/A")</f>
        <v>N/A</v>
      </c>
      <c r="W56" t="s">
        <v>464</v>
      </c>
      <c r="X56" t="str">
        <f t="shared" si="5"/>
        <v>(20-25)044 - 44</v>
      </c>
      <c r="Y56" t="str">
        <f t="shared" si="6"/>
        <v>Center Corporate Intergrity</v>
      </c>
      <c r="Z56" s="1">
        <f>VLOOKUP(K56,ConsolidatedTreeData!D:M,10,FALSE)</f>
        <v>40124</v>
      </c>
      <c r="AA56" s="1" t="b">
        <f>Z56=O56</f>
        <v>1</v>
      </c>
      <c r="AD56" s="1" t="str">
        <f>D56&amp;M56&amp;O56</f>
        <v>BAR551038140124</v>
      </c>
      <c r="AE56" s="1">
        <f>VLOOKUP(AD56,ConsolidatedTreeData!U:V,2,FALSE)</f>
        <v>202500</v>
      </c>
      <c r="AF56" s="1" t="b">
        <f>AE56=N56</f>
        <v>1</v>
      </c>
      <c r="AG56" s="1">
        <f>VLOOKUP(I56,ConsolidatedTreeData!A:P,16,FALSE)</f>
        <v>202500</v>
      </c>
      <c r="AH56" s="1" t="b">
        <f>AG56=N56</f>
        <v>1</v>
      </c>
    </row>
    <row r="57" spans="1:34" x14ac:dyDescent="0.25">
      <c r="A57" s="1" t="str">
        <f>D57&amp;M57&amp;P57&amp;N57&amp;MasterData_[[#This Row],[Program Code]]</f>
        <v>BAR558010110020250040127</v>
      </c>
      <c r="B57" s="1" t="str">
        <f t="shared" si="0"/>
        <v>BAR558010110040127</v>
      </c>
      <c r="C57" s="29" t="s">
        <v>129</v>
      </c>
      <c r="D57" s="26" t="s">
        <v>9</v>
      </c>
      <c r="E57" s="27" t="s">
        <v>173</v>
      </c>
      <c r="F57" s="28">
        <v>40127</v>
      </c>
      <c r="G57" s="27" t="s">
        <v>366</v>
      </c>
      <c r="H57" s="29" t="s">
        <v>129</v>
      </c>
      <c r="I57" s="27" t="str">
        <f t="shared" si="10"/>
        <v>BAR5580101</v>
      </c>
      <c r="J57" s="27" t="str">
        <f t="shared" si="11"/>
        <v>BAR5580101202500</v>
      </c>
      <c r="K57" s="27" t="str">
        <f t="shared" si="12"/>
        <v>BAR5580101Graduate Academic Advising ZSB</v>
      </c>
      <c r="L57" s="1" t="str">
        <f t="shared" si="4"/>
        <v>BAR55ZSB</v>
      </c>
      <c r="M57" s="1">
        <v>80101</v>
      </c>
      <c r="N57" s="1">
        <v>202500</v>
      </c>
      <c r="O57" s="1">
        <v>40127</v>
      </c>
      <c r="P57" s="1">
        <v>100</v>
      </c>
      <c r="Q57" s="1">
        <v>9999</v>
      </c>
      <c r="R57" s="1">
        <v>12</v>
      </c>
      <c r="S57" s="1">
        <v>9999</v>
      </c>
      <c r="T57" s="2" t="s">
        <v>130</v>
      </c>
      <c r="U57" s="2" t="s">
        <v>131</v>
      </c>
      <c r="V57" t="str">
        <f>IFERROR(VLOOKUP(M57,#REF!,2,FALSE),"N/A")</f>
        <v>N/A</v>
      </c>
      <c r="W57" t="s">
        <v>465</v>
      </c>
      <c r="X57" t="str">
        <f t="shared" si="5"/>
        <v>(20-25)047 - 47</v>
      </c>
      <c r="Y57" t="str">
        <f t="shared" si="6"/>
        <v>Graduate Academic Advising</v>
      </c>
      <c r="Z57" s="1">
        <f>VLOOKUP(K57,ConsolidatedTreeData!D:M,10,FALSE)</f>
        <v>40127</v>
      </c>
      <c r="AA57" s="1" t="b">
        <f>Z57=O57</f>
        <v>1</v>
      </c>
      <c r="AD57" s="1" t="str">
        <f>D57&amp;M57&amp;O57</f>
        <v>BAR558010140127</v>
      </c>
      <c r="AE57" s="1">
        <f>VLOOKUP(AD57,ConsolidatedTreeData!U:V,2,FALSE)</f>
        <v>202500</v>
      </c>
      <c r="AF57" s="1" t="b">
        <f>AE57=N57</f>
        <v>1</v>
      </c>
      <c r="AG57" s="1">
        <f>VLOOKUP(I57,ConsolidatedTreeData!A:P,16,FALSE)</f>
        <v>202500</v>
      </c>
      <c r="AH57" s="1" t="b">
        <f>AG57=N57</f>
        <v>1</v>
      </c>
    </row>
    <row r="58" spans="1:34" x14ac:dyDescent="0.25">
      <c r="A58" s="1" t="str">
        <f>D58&amp;M58&amp;P58&amp;N58&amp;MasterData_[[#This Row],[Program Code]]</f>
        <v>BAR556019510020250040128</v>
      </c>
      <c r="B58" s="1" t="str">
        <f t="shared" si="0"/>
        <v>BAR556019510040128</v>
      </c>
      <c r="C58" s="29" t="s">
        <v>132</v>
      </c>
      <c r="D58" s="26" t="s">
        <v>9</v>
      </c>
      <c r="E58" s="27" t="s">
        <v>173</v>
      </c>
      <c r="F58" s="28">
        <v>40128</v>
      </c>
      <c r="G58" s="27" t="s">
        <v>134</v>
      </c>
      <c r="H58" s="29" t="s">
        <v>132</v>
      </c>
      <c r="I58" s="27" t="str">
        <f t="shared" si="10"/>
        <v>BAR5560195</v>
      </c>
      <c r="J58" s="27" t="str">
        <f t="shared" si="11"/>
        <v>BAR5560195202500</v>
      </c>
      <c r="K58" s="27" t="str">
        <f t="shared" si="12"/>
        <v>BAR5560195Newman Real Estate Institute</v>
      </c>
      <c r="L58" s="1" t="str">
        <f t="shared" si="4"/>
        <v>BAR55ZSB</v>
      </c>
      <c r="M58" s="1">
        <v>60195</v>
      </c>
      <c r="N58" s="1">
        <v>202500</v>
      </c>
      <c r="O58" s="1">
        <v>40128</v>
      </c>
      <c r="P58" s="1">
        <v>100</v>
      </c>
      <c r="Q58" s="1">
        <v>9999</v>
      </c>
      <c r="R58" s="1">
        <v>12</v>
      </c>
      <c r="S58" s="1">
        <v>9999</v>
      </c>
      <c r="T58" s="2" t="s">
        <v>133</v>
      </c>
      <c r="U58" s="2" t="s">
        <v>134</v>
      </c>
      <c r="V58" t="str">
        <f>IFERROR(VLOOKUP(M58,#REF!,2,FALSE),"N/A")</f>
        <v>N/A</v>
      </c>
      <c r="W58" t="s">
        <v>473</v>
      </c>
      <c r="X58" t="str">
        <f t="shared" si="5"/>
        <v>(20-25)048 - 48</v>
      </c>
      <c r="Y58" t="str">
        <f t="shared" si="6"/>
        <v>Newman Real Estate Institute</v>
      </c>
      <c r="Z58" s="1">
        <f>VLOOKUP(K58,ConsolidatedTreeData!D:M,10,FALSE)</f>
        <v>40128</v>
      </c>
      <c r="AA58" s="1" t="b">
        <f>Z58=O58</f>
        <v>1</v>
      </c>
      <c r="AD58" s="1" t="str">
        <f>D58&amp;M58&amp;O58</f>
        <v>BAR556019540128</v>
      </c>
      <c r="AE58" s="1">
        <f>VLOOKUP(AD58,ConsolidatedTreeData!U:V,2,FALSE)</f>
        <v>202500</v>
      </c>
      <c r="AF58" s="1" t="b">
        <f>AE58=N58</f>
        <v>1</v>
      </c>
      <c r="AG58" s="1">
        <f>VLOOKUP(I58,ConsolidatedTreeData!A:P,16,FALSE)</f>
        <v>202500</v>
      </c>
      <c r="AH58" s="1" t="b">
        <f>AG58=N58</f>
        <v>1</v>
      </c>
    </row>
    <row r="59" spans="1:34" x14ac:dyDescent="0.25">
      <c r="A59" s="1" t="str">
        <f>D59&amp;M59&amp;P59&amp;N59&amp;MasterData_[[#This Row],[Program Code]]</f>
        <v>BAR551038145020250040129</v>
      </c>
      <c r="B59" s="1" t="str">
        <f t="shared" si="0"/>
        <v>BAR551038145040129</v>
      </c>
      <c r="C59" s="29" t="str">
        <f>E59&amp;"--"&amp;G59&amp;"--"&amp;F59</f>
        <v>ZSB--Schwartz Faculty Activity--40129</v>
      </c>
      <c r="D59" s="26" t="s">
        <v>9</v>
      </c>
      <c r="E59" s="27" t="s">
        <v>173</v>
      </c>
      <c r="F59" s="28">
        <v>40129</v>
      </c>
      <c r="G59" s="27" t="s">
        <v>137</v>
      </c>
      <c r="H59" s="29" t="str">
        <f>C59</f>
        <v>ZSB--Schwartz Faculty Activity--40129</v>
      </c>
      <c r="I59" s="27" t="str">
        <f t="shared" si="10"/>
        <v>BAR5510381</v>
      </c>
      <c r="J59" s="27" t="str">
        <f t="shared" si="11"/>
        <v>BAR5510381202500</v>
      </c>
      <c r="K59" s="27" t="str">
        <f t="shared" si="12"/>
        <v>BAR5510381Schwartz Faculty Activity</v>
      </c>
      <c r="L59" s="1" t="str">
        <f t="shared" si="4"/>
        <v>BAR55ZSB</v>
      </c>
      <c r="M59" s="1">
        <v>10381</v>
      </c>
      <c r="N59" s="1">
        <v>202500</v>
      </c>
      <c r="O59" s="1">
        <v>40129</v>
      </c>
      <c r="P59" s="1">
        <v>450</v>
      </c>
      <c r="Q59" s="1">
        <v>9999</v>
      </c>
      <c r="R59" s="1">
        <v>12</v>
      </c>
      <c r="S59" s="1">
        <v>9999</v>
      </c>
      <c r="T59" s="2" t="s">
        <v>309</v>
      </c>
      <c r="U59" s="2" t="s">
        <v>309</v>
      </c>
      <c r="V59"/>
      <c r="W59" t="s">
        <v>464</v>
      </c>
      <c r="X59" t="str">
        <f t="shared" si="5"/>
        <v>n/a</v>
      </c>
      <c r="Y59" t="str">
        <f t="shared" si="6"/>
        <v>n/a</v>
      </c>
      <c r="AA59" s="1"/>
      <c r="AB59" s="1" t="s">
        <v>934</v>
      </c>
    </row>
    <row r="60" spans="1:34" x14ac:dyDescent="0.25">
      <c r="A60" s="1" t="str">
        <f>D60&amp;M60&amp;P60&amp;N60&amp;MasterData_[[#This Row],[Program Code]]</f>
        <v>BAR551038110020250040129</v>
      </c>
      <c r="B60" s="1" t="str">
        <f t="shared" si="0"/>
        <v>BAR551038110040129</v>
      </c>
      <c r="C60" s="29" t="s">
        <v>135</v>
      </c>
      <c r="D60" s="26" t="s">
        <v>9</v>
      </c>
      <c r="E60" s="27" t="s">
        <v>173</v>
      </c>
      <c r="F60" s="28">
        <v>40129</v>
      </c>
      <c r="G60" s="27" t="s">
        <v>137</v>
      </c>
      <c r="H60" s="29" t="s">
        <v>135</v>
      </c>
      <c r="I60" s="27" t="str">
        <f t="shared" si="10"/>
        <v>BAR5510381</v>
      </c>
      <c r="J60" s="27" t="str">
        <f t="shared" si="11"/>
        <v>BAR5510381202500</v>
      </c>
      <c r="K60" s="27" t="str">
        <f t="shared" si="12"/>
        <v>BAR5510381Schwartz Faculty Activity</v>
      </c>
      <c r="L60" s="1" t="str">
        <f t="shared" si="4"/>
        <v>BAR55ZSB</v>
      </c>
      <c r="M60" s="1">
        <v>10381</v>
      </c>
      <c r="N60" s="1">
        <v>202500</v>
      </c>
      <c r="O60" s="1">
        <v>40129</v>
      </c>
      <c r="P60" s="1">
        <v>100</v>
      </c>
      <c r="Q60" s="1">
        <v>9999</v>
      </c>
      <c r="R60" s="1">
        <v>12</v>
      </c>
      <c r="S60" s="1">
        <v>9999</v>
      </c>
      <c r="T60" s="2" t="s">
        <v>136</v>
      </c>
      <c r="U60" s="2" t="s">
        <v>137</v>
      </c>
      <c r="V60" t="str">
        <f>IFERROR(VLOOKUP(M60,#REF!,2,FALSE),"N/A")</f>
        <v>N/A</v>
      </c>
      <c r="W60" t="s">
        <v>464</v>
      </c>
      <c r="X60" t="str">
        <f t="shared" si="5"/>
        <v>(20-25)049 - 49</v>
      </c>
      <c r="Y60" t="str">
        <f t="shared" si="6"/>
        <v>Schwartz Faculty Activity</v>
      </c>
      <c r="Z60" s="1">
        <f>VLOOKUP(K60,ConsolidatedTreeData!D:M,10,FALSE)</f>
        <v>40129</v>
      </c>
      <c r="AA60" s="1" t="b">
        <f>Z60=O60</f>
        <v>1</v>
      </c>
      <c r="AD60" s="1" t="str">
        <f>D60&amp;M60&amp;O60</f>
        <v>BAR551038140129</v>
      </c>
      <c r="AE60" s="1">
        <f>VLOOKUP(AD60,ConsolidatedTreeData!U:V,2,FALSE)</f>
        <v>202500</v>
      </c>
      <c r="AF60" s="1" t="b">
        <f>AE60=N60</f>
        <v>1</v>
      </c>
      <c r="AG60" s="1">
        <f>VLOOKUP(I60,ConsolidatedTreeData!A:P,16,FALSE)</f>
        <v>202500</v>
      </c>
      <c r="AH60" s="1" t="b">
        <f>AG60=N60</f>
        <v>1</v>
      </c>
    </row>
    <row r="61" spans="1:34" x14ac:dyDescent="0.25">
      <c r="A61" s="1" t="str">
        <f>D61&amp;M61&amp;P61&amp;N61&amp;MasterData_[[#This Row],[Program Code]]</f>
        <v>BAR551029110020250040130</v>
      </c>
      <c r="B61" s="1" t="str">
        <f t="shared" si="0"/>
        <v>BAR551029110040130</v>
      </c>
      <c r="C61" s="29" t="s">
        <v>138</v>
      </c>
      <c r="D61" s="26" t="s">
        <v>9</v>
      </c>
      <c r="E61" s="27" t="s">
        <v>173</v>
      </c>
      <c r="F61" s="28">
        <v>40130</v>
      </c>
      <c r="G61" s="27" t="s">
        <v>367</v>
      </c>
      <c r="H61" s="29" t="s">
        <v>138</v>
      </c>
      <c r="I61" s="27" t="str">
        <f t="shared" si="10"/>
        <v>BAR5510291</v>
      </c>
      <c r="J61" s="27" t="str">
        <f t="shared" si="11"/>
        <v>BAR5510291202500</v>
      </c>
      <c r="K61" s="27" t="str">
        <f t="shared" si="12"/>
        <v>BAR5510291Statistics/CIS-from Exc/Global</v>
      </c>
      <c r="L61" s="1" t="str">
        <f t="shared" si="4"/>
        <v>BAR55ZSB</v>
      </c>
      <c r="M61" s="1">
        <v>10291</v>
      </c>
      <c r="N61" s="1">
        <v>202500</v>
      </c>
      <c r="O61" s="1">
        <v>40130</v>
      </c>
      <c r="P61" s="1">
        <v>100</v>
      </c>
      <c r="Q61" s="1">
        <v>9999</v>
      </c>
      <c r="R61" s="1">
        <v>12</v>
      </c>
      <c r="S61" s="1">
        <v>9999</v>
      </c>
      <c r="T61" s="2" t="s">
        <v>139</v>
      </c>
      <c r="U61" s="2" t="s">
        <v>140</v>
      </c>
      <c r="V61" t="str">
        <f>IFERROR(VLOOKUP(M61,#REF!,2,FALSE),"N/A")</f>
        <v>N/A</v>
      </c>
      <c r="W61" t="s">
        <v>524</v>
      </c>
      <c r="X61" t="str">
        <f t="shared" si="5"/>
        <v>(20-25)050 - 50</v>
      </c>
      <c r="Y61" t="str">
        <f t="shared" si="6"/>
        <v>Intl.Prog.-Statistics/CIS</v>
      </c>
      <c r="Z61" s="1">
        <f>VLOOKUP(K61,ConsolidatedTreeData!D:M,10,FALSE)</f>
        <v>40130</v>
      </c>
      <c r="AA61" s="1" t="b">
        <f>Z61=O61</f>
        <v>1</v>
      </c>
      <c r="AD61" s="1" t="str">
        <f>D61&amp;M61&amp;O61</f>
        <v>BAR551029140130</v>
      </c>
      <c r="AE61" s="1">
        <f>VLOOKUP(AD61,ConsolidatedTreeData!U:V,2,FALSE)</f>
        <v>202500</v>
      </c>
      <c r="AF61" s="1" t="b">
        <f>AE61=N61</f>
        <v>1</v>
      </c>
      <c r="AG61" s="1">
        <f>VLOOKUP(I61,ConsolidatedTreeData!A:P,16,FALSE)</f>
        <v>202500</v>
      </c>
      <c r="AH61" s="1" t="b">
        <f>AG61=N61</f>
        <v>1</v>
      </c>
    </row>
    <row r="62" spans="1:34" x14ac:dyDescent="0.25">
      <c r="A62" s="1" t="str">
        <f>D62&amp;M62&amp;P62&amp;N62&amp;MasterData_[[#This Row],[Program Code]]</f>
        <v>BAR558010110020250099999</v>
      </c>
      <c r="B62" s="1" t="str">
        <f t="shared" si="0"/>
        <v>BAR558010110099999</v>
      </c>
      <c r="C62" s="29" t="str">
        <f>E62&amp;"--"&amp;G62&amp;"--"&amp;F62</f>
        <v>ZSB--PC not applicable--99999</v>
      </c>
      <c r="D62" s="26" t="s">
        <v>9</v>
      </c>
      <c r="E62" s="27" t="s">
        <v>173</v>
      </c>
      <c r="F62" s="28">
        <v>99999</v>
      </c>
      <c r="G62" s="27" t="s">
        <v>749</v>
      </c>
      <c r="H62" s="29" t="str">
        <f>C62</f>
        <v>ZSB--PC not applicable--99999</v>
      </c>
      <c r="I62" s="27" t="str">
        <f t="shared" si="10"/>
        <v>BAR5580101</v>
      </c>
      <c r="J62" s="27" t="str">
        <f t="shared" si="11"/>
        <v>BAR5580101202500</v>
      </c>
      <c r="K62" s="27" t="str">
        <f t="shared" si="12"/>
        <v>BAR5580101PC not applicable</v>
      </c>
      <c r="L62" s="1" t="str">
        <f t="shared" si="4"/>
        <v>BAR55ZSB</v>
      </c>
      <c r="M62" s="1">
        <v>80101</v>
      </c>
      <c r="N62" s="1">
        <v>202500</v>
      </c>
      <c r="O62" s="1">
        <v>99999</v>
      </c>
      <c r="P62" s="1">
        <v>100</v>
      </c>
      <c r="Q62" s="1">
        <v>9999</v>
      </c>
      <c r="R62" s="1">
        <v>12</v>
      </c>
      <c r="S62" s="1">
        <v>9999</v>
      </c>
      <c r="T62" s="2"/>
      <c r="U62" s="2"/>
      <c r="V62"/>
      <c r="W62" t="s">
        <v>465</v>
      </c>
      <c r="X62" t="str">
        <f t="shared" si="5"/>
        <v>n/a</v>
      </c>
      <c r="Y62" t="str">
        <f t="shared" si="6"/>
        <v>n/a</v>
      </c>
      <c r="AA62" s="1"/>
      <c r="AB62" s="1" t="s">
        <v>934</v>
      </c>
    </row>
    <row r="63" spans="1:34" x14ac:dyDescent="0.25">
      <c r="A63" s="1" t="str">
        <f>D63&amp;M63&amp;P63&amp;N63&amp;MasterData_[[#This Row],[Program Code]]</f>
        <v>BAR558010110020250040133</v>
      </c>
      <c r="B63" s="1" t="str">
        <f t="shared" si="0"/>
        <v>BAR558010110040133</v>
      </c>
      <c r="C63" s="29" t="s">
        <v>141</v>
      </c>
      <c r="D63" s="26" t="s">
        <v>9</v>
      </c>
      <c r="E63" s="27" t="s">
        <v>173</v>
      </c>
      <c r="F63" s="28">
        <v>40133</v>
      </c>
      <c r="G63" s="27" t="s">
        <v>368</v>
      </c>
      <c r="H63" s="29" t="s">
        <v>141</v>
      </c>
      <c r="I63" s="27" t="str">
        <f t="shared" si="10"/>
        <v>BAR5580101</v>
      </c>
      <c r="J63" s="27" t="str">
        <f t="shared" si="11"/>
        <v>BAR5580101202500</v>
      </c>
      <c r="K63" s="27" t="str">
        <f t="shared" si="12"/>
        <v>BAR5580101SWUFE PhD Program</v>
      </c>
      <c r="L63" s="1" t="str">
        <f t="shared" si="4"/>
        <v>BAR55ZSB</v>
      </c>
      <c r="M63" s="1">
        <v>80101</v>
      </c>
      <c r="N63" s="1">
        <v>202500</v>
      </c>
      <c r="O63" s="1">
        <v>40133</v>
      </c>
      <c r="P63" s="1">
        <v>100</v>
      </c>
      <c r="Q63" s="1">
        <v>9999</v>
      </c>
      <c r="R63" s="1">
        <v>12</v>
      </c>
      <c r="S63" s="1">
        <v>9999</v>
      </c>
      <c r="T63" s="2" t="s">
        <v>142</v>
      </c>
      <c r="U63" s="2" t="s">
        <v>143</v>
      </c>
      <c r="V63" t="str">
        <f>IFERROR(VLOOKUP(M63,#REF!,2,FALSE),"N/A")</f>
        <v>N/A</v>
      </c>
      <c r="W63" t="s">
        <v>465</v>
      </c>
      <c r="X63" t="str">
        <f t="shared" si="5"/>
        <v>(20-25)053 - 53</v>
      </c>
      <c r="Y63" t="str">
        <f t="shared" si="6"/>
        <v>PhD Program-SWUFE</v>
      </c>
      <c r="Z63" s="1">
        <f>VLOOKUP(K63,ConsolidatedTreeData!D:M,10,FALSE)</f>
        <v>40133</v>
      </c>
      <c r="AA63" s="1" t="b">
        <f>Z63=O63</f>
        <v>1</v>
      </c>
      <c r="AD63" s="1" t="str">
        <f>D63&amp;M63&amp;O63</f>
        <v>BAR558010140133</v>
      </c>
      <c r="AE63" s="1">
        <f>VLOOKUP(AD63,ConsolidatedTreeData!U:V,2,FALSE)</f>
        <v>202500</v>
      </c>
      <c r="AF63" s="1" t="b">
        <f>AE63=N63</f>
        <v>1</v>
      </c>
      <c r="AG63" s="1">
        <f>VLOOKUP(I63,ConsolidatedTreeData!A:P,16,FALSE)</f>
        <v>202500</v>
      </c>
      <c r="AH63" s="1" t="b">
        <f>AG63=N63</f>
        <v>1</v>
      </c>
    </row>
    <row r="64" spans="1:34" x14ac:dyDescent="0.25">
      <c r="A64" s="1" t="str">
        <f>D64&amp;M64&amp;P64&amp;N64&amp;MasterData_[[#This Row],[Program Code]]</f>
        <v>BAR551038110020250040134</v>
      </c>
      <c r="B64" s="1" t="str">
        <f t="shared" si="0"/>
        <v>BAR551038110040134</v>
      </c>
      <c r="C64" s="29" t="s">
        <v>925</v>
      </c>
      <c r="D64" s="26" t="s">
        <v>9</v>
      </c>
      <c r="E64" s="27" t="s">
        <v>173</v>
      </c>
      <c r="F64" s="28">
        <v>40134</v>
      </c>
      <c r="G64" s="27" t="s">
        <v>926</v>
      </c>
      <c r="H64" s="29" t="s">
        <v>925</v>
      </c>
      <c r="I64" s="27" t="str">
        <f t="shared" si="10"/>
        <v>BAR5510381</v>
      </c>
      <c r="J64" s="27" t="str">
        <f t="shared" si="11"/>
        <v>BAR5510381202500</v>
      </c>
      <c r="K64" s="27" t="str">
        <f t="shared" si="12"/>
        <v>BAR5510381Undergraduate Programs Office</v>
      </c>
      <c r="L64" s="1" t="str">
        <f t="shared" si="4"/>
        <v>BAR55ZSB</v>
      </c>
      <c r="M64" s="1">
        <v>10381</v>
      </c>
      <c r="N64" s="1">
        <v>202500</v>
      </c>
      <c r="O64" s="1">
        <v>40134</v>
      </c>
      <c r="P64" s="1">
        <v>100</v>
      </c>
      <c r="Q64" s="1">
        <v>9999</v>
      </c>
      <c r="R64" s="1">
        <v>12</v>
      </c>
      <c r="S64" s="1">
        <v>9999</v>
      </c>
      <c r="T64" s="2" t="s">
        <v>144</v>
      </c>
      <c r="U64" s="2" t="s">
        <v>145</v>
      </c>
      <c r="V64" t="str">
        <f>IFERROR(VLOOKUP(M64,#REF!,2,FALSE),"N/A")</f>
        <v>N/A</v>
      </c>
      <c r="W64" t="s">
        <v>464</v>
      </c>
      <c r="X64" t="str">
        <f t="shared" si="5"/>
        <v>(20-25)056 - 56</v>
      </c>
      <c r="Y64" t="str">
        <f t="shared" si="6"/>
        <v>Field Center - CUNY IVE</v>
      </c>
      <c r="Z64" s="1" t="e">
        <f>VLOOKUP(K64,ConsolidatedTreeData!D:M,10,FALSE)</f>
        <v>#N/A</v>
      </c>
      <c r="AA64" s="1" t="b">
        <v>1</v>
      </c>
      <c r="AC64" s="1" t="s">
        <v>859</v>
      </c>
      <c r="AD64" s="1" t="str">
        <f>D64&amp;M64&amp;O64</f>
        <v>BAR551038140134</v>
      </c>
      <c r="AE64" s="1">
        <f>VLOOKUP(AD64,ConsolidatedTreeData!U:V,2,FALSE)</f>
        <v>202500</v>
      </c>
      <c r="AF64" s="1" t="b">
        <f>AE64=N64</f>
        <v>1</v>
      </c>
      <c r="AG64" s="1">
        <f>VLOOKUP(I64,ConsolidatedTreeData!A:P,16,FALSE)</f>
        <v>202500</v>
      </c>
      <c r="AH64" s="1" t="b">
        <f>AG64=N64</f>
        <v>1</v>
      </c>
    </row>
    <row r="65" spans="1:34" x14ac:dyDescent="0.25">
      <c r="A65" s="1" t="str">
        <f>D65&amp;M65&amp;P65&amp;N65&amp;MasterData_[[#This Row],[Program Code]]</f>
        <v>BAR551038130020250040136</v>
      </c>
      <c r="B65" s="1" t="str">
        <f t="shared" si="0"/>
        <v>BAR551038130040136</v>
      </c>
      <c r="C65" s="29" t="str">
        <f>E65&amp;"--"&amp;G65&amp;"--"&amp;F65</f>
        <v>ZSB--Non-Degree Programs--40136</v>
      </c>
      <c r="D65" s="26" t="s">
        <v>9</v>
      </c>
      <c r="E65" s="27" t="s">
        <v>173</v>
      </c>
      <c r="F65" s="28">
        <v>40136</v>
      </c>
      <c r="G65" s="27" t="s">
        <v>369</v>
      </c>
      <c r="H65" s="29" t="str">
        <f>C65</f>
        <v>ZSB--Non-Degree Programs--40136</v>
      </c>
      <c r="I65" s="27" t="str">
        <f t="shared" si="10"/>
        <v>BAR5510381</v>
      </c>
      <c r="J65" s="27" t="str">
        <f t="shared" si="11"/>
        <v>BAR5510381202500</v>
      </c>
      <c r="K65" s="27" t="str">
        <f t="shared" si="12"/>
        <v>BAR5510381Non-Degree Programs</v>
      </c>
      <c r="L65" s="1" t="str">
        <f t="shared" si="4"/>
        <v>BAR55ZSB</v>
      </c>
      <c r="M65" s="1">
        <v>10381</v>
      </c>
      <c r="N65" s="1">
        <v>202500</v>
      </c>
      <c r="O65" s="1">
        <v>40136</v>
      </c>
      <c r="P65" s="1">
        <v>300</v>
      </c>
      <c r="Q65" s="1">
        <v>9999</v>
      </c>
      <c r="R65" s="1">
        <v>12</v>
      </c>
      <c r="S65" s="1">
        <v>9999</v>
      </c>
      <c r="T65" s="2"/>
      <c r="U65" s="2"/>
      <c r="V65"/>
      <c r="W65" t="s">
        <v>464</v>
      </c>
      <c r="X65" t="str">
        <f t="shared" si="5"/>
        <v>n/a</v>
      </c>
      <c r="Y65" t="str">
        <f t="shared" si="6"/>
        <v>n/a</v>
      </c>
      <c r="AA65" s="1"/>
      <c r="AB65" s="1" t="s">
        <v>934</v>
      </c>
    </row>
    <row r="66" spans="1:34" x14ac:dyDescent="0.25">
      <c r="A66" s="1" t="str">
        <f>D66&amp;M66&amp;P66&amp;N66&amp;MasterData_[[#This Row],[Program Code]]</f>
        <v>BAR551038110020250040136</v>
      </c>
      <c r="B66" s="1" t="str">
        <f t="shared" ref="B66:B129" si="17">D66&amp;M66&amp;P66&amp;O66</f>
        <v>BAR551038110040136</v>
      </c>
      <c r="C66" s="29" t="s">
        <v>146</v>
      </c>
      <c r="D66" s="26" t="s">
        <v>9</v>
      </c>
      <c r="E66" s="27" t="s">
        <v>173</v>
      </c>
      <c r="F66" s="28">
        <v>40136</v>
      </c>
      <c r="G66" s="27" t="s">
        <v>369</v>
      </c>
      <c r="H66" s="29" t="s">
        <v>146</v>
      </c>
      <c r="I66" s="27" t="str">
        <f t="shared" ref="I66:I97" si="18">D66&amp;M66</f>
        <v>BAR5510381</v>
      </c>
      <c r="J66" s="27" t="str">
        <f t="shared" ref="J66:J97" si="19">D66&amp;M66&amp;N66</f>
        <v>BAR5510381202500</v>
      </c>
      <c r="K66" s="27" t="str">
        <f t="shared" ref="K66:K97" si="20">D66&amp;M66&amp;G66</f>
        <v>BAR5510381Non-Degree Programs</v>
      </c>
      <c r="L66" s="1" t="str">
        <f t="shared" ref="L66:L129" si="21">D66&amp;E66</f>
        <v>BAR55ZSB</v>
      </c>
      <c r="M66" s="1">
        <v>10381</v>
      </c>
      <c r="N66" s="1">
        <v>202500</v>
      </c>
      <c r="O66" s="1">
        <v>40136</v>
      </c>
      <c r="P66" s="1">
        <v>100</v>
      </c>
      <c r="Q66" s="1">
        <v>9999</v>
      </c>
      <c r="R66" s="1">
        <v>12</v>
      </c>
      <c r="S66" s="1">
        <v>9999</v>
      </c>
      <c r="T66" s="2" t="s">
        <v>147</v>
      </c>
      <c r="U66" s="2" t="s">
        <v>148</v>
      </c>
      <c r="V66" t="str">
        <f>IFERROR(VLOOKUP(M66,#REF!,2,FALSE),"N/A")</f>
        <v>N/A</v>
      </c>
      <c r="W66" t="s">
        <v>464</v>
      </c>
      <c r="X66" t="str">
        <f t="shared" si="5"/>
        <v>(20-25)059 - 59</v>
      </c>
      <c r="Y66" t="str">
        <f t="shared" si="6"/>
        <v>Non-Degree Account</v>
      </c>
      <c r="Z66" s="1">
        <f>VLOOKUP(K66,ConsolidatedTreeData!D:M,10,FALSE)</f>
        <v>40136</v>
      </c>
      <c r="AA66" s="1" t="b">
        <f>Z66=O66</f>
        <v>1</v>
      </c>
      <c r="AD66" s="1" t="str">
        <f>D66&amp;M66&amp;O66</f>
        <v>BAR551038140136</v>
      </c>
      <c r="AE66" s="1">
        <f>VLOOKUP(AD66,ConsolidatedTreeData!U:V,2,FALSE)</f>
        <v>202500</v>
      </c>
      <c r="AF66" s="1" t="b">
        <f>AE66=N66</f>
        <v>1</v>
      </c>
      <c r="AG66" s="1">
        <f>VLOOKUP(I66,ConsolidatedTreeData!A:P,16,FALSE)</f>
        <v>202500</v>
      </c>
      <c r="AH66" s="1" t="b">
        <f>AG66=N66</f>
        <v>1</v>
      </c>
    </row>
    <row r="67" spans="1:34" x14ac:dyDescent="0.25">
      <c r="A67" s="1" t="str">
        <f>D67&amp;M67&amp;P67&amp;N67&amp;MasterData_[[#This Row],[Program Code]]</f>
        <v>BAR551038110020250040140</v>
      </c>
      <c r="B67" s="1" t="str">
        <f t="shared" si="17"/>
        <v>BAR551038110040140</v>
      </c>
      <c r="C67" s="29" t="s">
        <v>149</v>
      </c>
      <c r="D67" s="26" t="s">
        <v>9</v>
      </c>
      <c r="E67" s="27" t="s">
        <v>173</v>
      </c>
      <c r="F67" s="28">
        <v>40140</v>
      </c>
      <c r="G67" s="27" t="s">
        <v>370</v>
      </c>
      <c r="H67" s="29" t="s">
        <v>149</v>
      </c>
      <c r="I67" s="27" t="str">
        <f t="shared" si="18"/>
        <v>BAR5510381</v>
      </c>
      <c r="J67" s="27" t="str">
        <f t="shared" si="19"/>
        <v>BAR5510381202500</v>
      </c>
      <c r="K67" s="27" t="str">
        <f t="shared" si="20"/>
        <v>BAR5510381Non-Exe/Global Marketing Expns</v>
      </c>
      <c r="L67" s="1" t="str">
        <f t="shared" si="21"/>
        <v>BAR55ZSB</v>
      </c>
      <c r="M67" s="1">
        <v>10381</v>
      </c>
      <c r="N67" s="1">
        <v>202500</v>
      </c>
      <c r="O67" s="1">
        <v>40140</v>
      </c>
      <c r="P67" s="1">
        <v>100</v>
      </c>
      <c r="Q67" s="1">
        <v>9999</v>
      </c>
      <c r="R67" s="1">
        <v>12</v>
      </c>
      <c r="S67" s="1">
        <v>9999</v>
      </c>
      <c r="T67" s="2" t="s">
        <v>150</v>
      </c>
      <c r="U67" s="2" t="s">
        <v>151</v>
      </c>
      <c r="V67" t="str">
        <f>IFERROR(VLOOKUP(M67,#REF!,2,FALSE),"N/A")</f>
        <v>N/A</v>
      </c>
      <c r="W67" t="s">
        <v>464</v>
      </c>
      <c r="X67" t="str">
        <f t="shared" ref="X67:X130" si="22">IF(U67="", "n/a",T67)</f>
        <v>(20-25)066 - 66</v>
      </c>
      <c r="Y67" t="str">
        <f t="shared" ref="Y67:Y130" si="23">IF(U67="","n/a",U67)</f>
        <v>Zicklin Marketing Expense</v>
      </c>
      <c r="Z67" s="1">
        <f>VLOOKUP(K67,ConsolidatedTreeData!D:M,10,FALSE)</f>
        <v>40140</v>
      </c>
      <c r="AA67" s="1" t="b">
        <f>Z67=O67</f>
        <v>1</v>
      </c>
      <c r="AD67" s="1" t="str">
        <f>D67&amp;M67&amp;O67</f>
        <v>BAR551038140140</v>
      </c>
      <c r="AE67" s="1">
        <f>VLOOKUP(AD67,ConsolidatedTreeData!U:V,2,FALSE)</f>
        <v>202500</v>
      </c>
      <c r="AF67" s="1" t="b">
        <f>AE67=N67</f>
        <v>1</v>
      </c>
      <c r="AG67" s="1">
        <f>VLOOKUP(I67,ConsolidatedTreeData!A:P,16,FALSE)</f>
        <v>202500</v>
      </c>
      <c r="AH67" s="1" t="b">
        <f>AG67=N67</f>
        <v>1</v>
      </c>
    </row>
    <row r="68" spans="1:34" x14ac:dyDescent="0.25">
      <c r="A68" s="1" t="str">
        <f>D68&amp;M68&amp;P68&amp;N68&amp;MasterData_[[#This Row],[Program Code]]</f>
        <v>BAR558010110020250040143</v>
      </c>
      <c r="B68" s="1" t="str">
        <f t="shared" si="17"/>
        <v>BAR558010110040143</v>
      </c>
      <c r="C68" s="29" t="s">
        <v>152</v>
      </c>
      <c r="D68" s="26" t="s">
        <v>9</v>
      </c>
      <c r="E68" s="27" t="s">
        <v>173</v>
      </c>
      <c r="F68" s="28">
        <v>40143</v>
      </c>
      <c r="G68" s="27" t="s">
        <v>154</v>
      </c>
      <c r="H68" s="29" t="s">
        <v>152</v>
      </c>
      <c r="I68" s="27" t="str">
        <f t="shared" si="18"/>
        <v>BAR5580101</v>
      </c>
      <c r="J68" s="27" t="str">
        <f t="shared" si="19"/>
        <v>BAR5580101202500</v>
      </c>
      <c r="K68" s="27" t="str">
        <f t="shared" si="20"/>
        <v>BAR5580101SWUFE 3+1 - Chengdu China</v>
      </c>
      <c r="L68" s="1" t="str">
        <f t="shared" si="21"/>
        <v>BAR55ZSB</v>
      </c>
      <c r="M68" s="1">
        <v>80101</v>
      </c>
      <c r="N68" s="1">
        <v>202500</v>
      </c>
      <c r="O68" s="1">
        <v>40143</v>
      </c>
      <c r="P68" s="1">
        <v>100</v>
      </c>
      <c r="Q68" s="1">
        <v>9999</v>
      </c>
      <c r="R68" s="1">
        <v>12</v>
      </c>
      <c r="S68" s="1">
        <v>9999</v>
      </c>
      <c r="T68" s="2" t="s">
        <v>153</v>
      </c>
      <c r="U68" s="2" t="s">
        <v>154</v>
      </c>
      <c r="V68" t="str">
        <f>IFERROR(VLOOKUP(M68,#REF!,2,FALSE),"N/A")</f>
        <v>N/A</v>
      </c>
      <c r="W68" t="s">
        <v>465</v>
      </c>
      <c r="X68" t="str">
        <f t="shared" si="22"/>
        <v>(20-25)069 - 69</v>
      </c>
      <c r="Y68" t="str">
        <f t="shared" si="23"/>
        <v>SWUFE 3+1 - Chengdu China</v>
      </c>
      <c r="Z68" s="1">
        <f>VLOOKUP(K68,ConsolidatedTreeData!D:M,10,FALSE)</f>
        <v>40143</v>
      </c>
      <c r="AA68" s="1" t="b">
        <f>Z68=O68</f>
        <v>1</v>
      </c>
      <c r="AD68" s="1" t="str">
        <f>D68&amp;M68&amp;O68</f>
        <v>BAR558010140143</v>
      </c>
      <c r="AE68" s="1">
        <f>VLOOKUP(AD68,ConsolidatedTreeData!U:V,2,FALSE)</f>
        <v>202500</v>
      </c>
      <c r="AF68" s="1" t="b">
        <f>AE68=N68</f>
        <v>1</v>
      </c>
      <c r="AG68" s="1">
        <f>VLOOKUP(I68,ConsolidatedTreeData!A:P,16,FALSE)</f>
        <v>202500</v>
      </c>
      <c r="AH68" s="1" t="b">
        <f>AG68=N68</f>
        <v>1</v>
      </c>
    </row>
    <row r="69" spans="1:34" x14ac:dyDescent="0.25">
      <c r="A69" s="1" t="str">
        <f>D69&amp;M69&amp;P69&amp;N69&amp;MasterData_[[#This Row],[Program Code]]</f>
        <v>BAR556019530020250040128</v>
      </c>
      <c r="B69" s="1" t="str">
        <f t="shared" si="17"/>
        <v>BAR556019530040128</v>
      </c>
      <c r="C69" s="29" t="str">
        <f>E69&amp;"--"&amp;G69&amp;"--"&amp;F69</f>
        <v>ZSB--Newman Real Estate Institute--40128</v>
      </c>
      <c r="D69" s="26" t="s">
        <v>9</v>
      </c>
      <c r="E69" s="27" t="s">
        <v>173</v>
      </c>
      <c r="F69" s="28">
        <v>40128</v>
      </c>
      <c r="G69" s="27" t="s">
        <v>134</v>
      </c>
      <c r="H69" s="29" t="str">
        <f>C69</f>
        <v>ZSB--Newman Real Estate Institute--40128</v>
      </c>
      <c r="I69" s="27" t="str">
        <f t="shared" si="18"/>
        <v>BAR5560195</v>
      </c>
      <c r="J69" s="27" t="str">
        <f t="shared" si="19"/>
        <v>BAR5560195202500</v>
      </c>
      <c r="K69" s="27" t="str">
        <f t="shared" si="20"/>
        <v>BAR5560195Newman Real Estate Institute</v>
      </c>
      <c r="L69" s="1" t="str">
        <f t="shared" si="21"/>
        <v>BAR55ZSB</v>
      </c>
      <c r="M69" s="1">
        <v>60195</v>
      </c>
      <c r="N69" s="1">
        <v>202500</v>
      </c>
      <c r="O69" s="1">
        <v>40128</v>
      </c>
      <c r="P69" s="1">
        <v>300</v>
      </c>
      <c r="Q69" s="1">
        <v>9999</v>
      </c>
      <c r="R69" s="1">
        <v>12</v>
      </c>
      <c r="S69" s="1">
        <v>9999</v>
      </c>
      <c r="T69" s="2"/>
      <c r="U69" s="2"/>
      <c r="V69"/>
      <c r="W69" t="s">
        <v>473</v>
      </c>
      <c r="X69" t="str">
        <f t="shared" si="22"/>
        <v>n/a</v>
      </c>
      <c r="Y69" t="str">
        <f t="shared" si="23"/>
        <v>n/a</v>
      </c>
      <c r="AA69" s="1"/>
      <c r="AB69" s="1" t="s">
        <v>934</v>
      </c>
    </row>
    <row r="70" spans="1:34" x14ac:dyDescent="0.25">
      <c r="A70" s="1" t="str">
        <f>D70&amp;M70&amp;P70&amp;N70&amp;MasterData_[[#This Row],[Program Code]]</f>
        <v>BAR556019530020250040144</v>
      </c>
      <c r="B70" s="1" t="str">
        <f t="shared" si="17"/>
        <v>BAR556019530040144</v>
      </c>
      <c r="C70" s="29" t="str">
        <f>E70&amp;"--"&amp;G70&amp;"--"&amp;F70</f>
        <v>ZSB--Real Estate Certificate Prgm--40144</v>
      </c>
      <c r="D70" s="26" t="s">
        <v>9</v>
      </c>
      <c r="E70" s="27" t="s">
        <v>173</v>
      </c>
      <c r="F70" s="28">
        <v>40144</v>
      </c>
      <c r="G70" s="27" t="s">
        <v>371</v>
      </c>
      <c r="H70" s="29" t="str">
        <f>C70</f>
        <v>ZSB--Real Estate Certificate Prgm--40144</v>
      </c>
      <c r="I70" s="27" t="str">
        <f t="shared" si="18"/>
        <v>BAR5560195</v>
      </c>
      <c r="J70" s="27" t="str">
        <f t="shared" si="19"/>
        <v>BAR5560195202500</v>
      </c>
      <c r="K70" s="27" t="str">
        <f t="shared" si="20"/>
        <v>BAR5560195Real Estate Certificate Prgm</v>
      </c>
      <c r="L70" s="1" t="str">
        <f t="shared" si="21"/>
        <v>BAR55ZSB</v>
      </c>
      <c r="M70" s="1">
        <v>60195</v>
      </c>
      <c r="N70" s="1">
        <v>202500</v>
      </c>
      <c r="O70" s="1">
        <v>40144</v>
      </c>
      <c r="P70" s="1">
        <v>300</v>
      </c>
      <c r="Q70" s="1">
        <v>9999</v>
      </c>
      <c r="R70" s="1">
        <v>12</v>
      </c>
      <c r="S70" s="1">
        <v>9999</v>
      </c>
      <c r="T70" s="2"/>
      <c r="U70" s="2"/>
      <c r="V70"/>
      <c r="W70" t="s">
        <v>473</v>
      </c>
      <c r="X70" t="str">
        <f t="shared" si="22"/>
        <v>n/a</v>
      </c>
      <c r="Y70" t="str">
        <f t="shared" si="23"/>
        <v>n/a</v>
      </c>
      <c r="AA70" s="1"/>
      <c r="AB70" s="1" t="s">
        <v>934</v>
      </c>
    </row>
    <row r="71" spans="1:34" x14ac:dyDescent="0.25">
      <c r="A71" s="1" t="str">
        <f>D71&amp;M71&amp;P71&amp;N71&amp;MasterData_[[#This Row],[Program Code]]</f>
        <v>BAR556019510020250040144</v>
      </c>
      <c r="B71" s="1" t="str">
        <f t="shared" si="17"/>
        <v>BAR556019510040144</v>
      </c>
      <c r="C71" s="29" t="s">
        <v>155</v>
      </c>
      <c r="D71" s="26" t="s">
        <v>9</v>
      </c>
      <c r="E71" s="27" t="s">
        <v>173</v>
      </c>
      <c r="F71" s="28">
        <v>40144</v>
      </c>
      <c r="G71" s="27" t="s">
        <v>371</v>
      </c>
      <c r="H71" s="29" t="s">
        <v>155</v>
      </c>
      <c r="I71" s="27" t="str">
        <f t="shared" si="18"/>
        <v>BAR5560195</v>
      </c>
      <c r="J71" s="27" t="str">
        <f t="shared" si="19"/>
        <v>BAR5560195202500</v>
      </c>
      <c r="K71" s="27" t="str">
        <f t="shared" si="20"/>
        <v>BAR5560195Real Estate Certificate Prgm</v>
      </c>
      <c r="L71" s="1" t="str">
        <f t="shared" si="21"/>
        <v>BAR55ZSB</v>
      </c>
      <c r="M71" s="1">
        <v>60195</v>
      </c>
      <c r="N71" s="1">
        <v>202500</v>
      </c>
      <c r="O71" s="1">
        <v>40144</v>
      </c>
      <c r="P71" s="1">
        <v>100</v>
      </c>
      <c r="Q71" s="1">
        <v>9999</v>
      </c>
      <c r="R71" s="1">
        <v>12</v>
      </c>
      <c r="S71" s="1">
        <v>9999</v>
      </c>
      <c r="T71" s="2" t="s">
        <v>156</v>
      </c>
      <c r="U71" s="2" t="s">
        <v>157</v>
      </c>
      <c r="V71" t="str">
        <f>IFERROR(VLOOKUP(M71,#REF!,2,FALSE),"N/A")</f>
        <v>N/A</v>
      </c>
      <c r="W71" t="s">
        <v>473</v>
      </c>
      <c r="X71" t="str">
        <f t="shared" si="22"/>
        <v>(20-25)070 - 70</v>
      </c>
      <c r="Y71" t="str">
        <f t="shared" si="23"/>
        <v>Real Estate Certificate Program</v>
      </c>
      <c r="Z71" s="1">
        <f>VLOOKUP(K71,ConsolidatedTreeData!D:M,10,FALSE)</f>
        <v>40144</v>
      </c>
      <c r="AA71" s="1" t="b">
        <f>Z71=O71</f>
        <v>1</v>
      </c>
      <c r="AD71" s="1" t="str">
        <f>D71&amp;M71&amp;O71</f>
        <v>BAR556019540144</v>
      </c>
      <c r="AE71" s="1">
        <f>VLOOKUP(AD71,ConsolidatedTreeData!U:V,2,FALSE)</f>
        <v>202500</v>
      </c>
      <c r="AF71" s="1" t="b">
        <f>AE71=N71</f>
        <v>1</v>
      </c>
      <c r="AG71" s="1">
        <f>VLOOKUP(I71,ConsolidatedTreeData!A:P,16,FALSE)</f>
        <v>202500</v>
      </c>
      <c r="AH71" s="1" t="b">
        <f>AG71=N71</f>
        <v>1</v>
      </c>
    </row>
    <row r="72" spans="1:34" x14ac:dyDescent="0.25">
      <c r="A72" s="1" t="str">
        <f>D72&amp;M72&amp;P72&amp;N72&amp;MasterData_[[#This Row],[Program Code]]</f>
        <v>BAR551038110020250040146</v>
      </c>
      <c r="B72" s="1" t="str">
        <f t="shared" si="17"/>
        <v>BAR551038110040146</v>
      </c>
      <c r="C72" s="29" t="s">
        <v>158</v>
      </c>
      <c r="D72" s="26" t="s">
        <v>9</v>
      </c>
      <c r="E72" s="27" t="s">
        <v>173</v>
      </c>
      <c r="F72" s="28">
        <v>40146</v>
      </c>
      <c r="G72" s="27" t="s">
        <v>160</v>
      </c>
      <c r="H72" s="29" t="s">
        <v>158</v>
      </c>
      <c r="I72" s="27" t="str">
        <f t="shared" si="18"/>
        <v>BAR5510381</v>
      </c>
      <c r="J72" s="27" t="str">
        <f t="shared" si="19"/>
        <v>BAR5510381202500</v>
      </c>
      <c r="K72" s="27" t="str">
        <f t="shared" si="20"/>
        <v>BAR5510381SWUFE Management Fee</v>
      </c>
      <c r="L72" s="1" t="str">
        <f t="shared" si="21"/>
        <v>BAR55ZSB</v>
      </c>
      <c r="M72" s="1">
        <v>10381</v>
      </c>
      <c r="N72" s="1">
        <v>202500</v>
      </c>
      <c r="O72" s="1">
        <v>40146</v>
      </c>
      <c r="P72" s="1">
        <v>100</v>
      </c>
      <c r="Q72" s="1">
        <v>9999</v>
      </c>
      <c r="R72" s="1">
        <v>12</v>
      </c>
      <c r="S72" s="1">
        <v>9999</v>
      </c>
      <c r="T72" s="2" t="s">
        <v>159</v>
      </c>
      <c r="U72" s="2" t="s">
        <v>160</v>
      </c>
      <c r="V72" t="str">
        <f>IFERROR(VLOOKUP(M72,#REF!,2,FALSE),"N/A")</f>
        <v>N/A</v>
      </c>
      <c r="W72" t="s">
        <v>464</v>
      </c>
      <c r="X72" t="str">
        <f t="shared" si="22"/>
        <v>(20-25)072 - 72</v>
      </c>
      <c r="Y72" t="str">
        <f t="shared" si="23"/>
        <v>SWUFE Management Fee</v>
      </c>
      <c r="Z72" s="1">
        <f>VLOOKUP(K72,ConsolidatedTreeData!D:M,10,FALSE)</f>
        <v>40146</v>
      </c>
      <c r="AA72" s="1" t="b">
        <f>Z72=O72</f>
        <v>1</v>
      </c>
      <c r="AD72" s="1" t="str">
        <f>D72&amp;M72&amp;O72</f>
        <v>BAR551038140146</v>
      </c>
      <c r="AE72" s="1">
        <f>VLOOKUP(AD72,ConsolidatedTreeData!U:V,2,FALSE)</f>
        <v>202500</v>
      </c>
      <c r="AF72" s="1" t="b">
        <f>AE72=N72</f>
        <v>1</v>
      </c>
      <c r="AG72" s="1">
        <f>VLOOKUP(I72,ConsolidatedTreeData!A:P,16,FALSE)</f>
        <v>202500</v>
      </c>
      <c r="AH72" s="1" t="b">
        <f>AG72=N72</f>
        <v>1</v>
      </c>
    </row>
    <row r="73" spans="1:34" x14ac:dyDescent="0.25">
      <c r="A73" s="1" t="str">
        <f>D73&amp;M73&amp;P73&amp;N73&amp;MasterData_[[#This Row],[Program Code]]</f>
        <v>BAR551038110020250040147</v>
      </c>
      <c r="B73" s="1" t="str">
        <f t="shared" si="17"/>
        <v>BAR551038110040147</v>
      </c>
      <c r="C73" s="29" t="s">
        <v>161</v>
      </c>
      <c r="D73" s="26" t="s">
        <v>9</v>
      </c>
      <c r="E73" s="27" t="s">
        <v>173</v>
      </c>
      <c r="F73" s="28">
        <v>40147</v>
      </c>
      <c r="G73" s="27" t="s">
        <v>372</v>
      </c>
      <c r="H73" s="29" t="s">
        <v>161</v>
      </c>
      <c r="I73" s="27" t="str">
        <f t="shared" si="18"/>
        <v>BAR5510381</v>
      </c>
      <c r="J73" s="27" t="str">
        <f t="shared" si="19"/>
        <v>BAR5510381202500</v>
      </c>
      <c r="K73" s="27" t="str">
        <f t="shared" si="20"/>
        <v>BAR5510381Confucius Inst Global Finance</v>
      </c>
      <c r="L73" s="1" t="str">
        <f t="shared" si="21"/>
        <v>BAR55ZSB</v>
      </c>
      <c r="M73" s="1">
        <v>10381</v>
      </c>
      <c r="N73" s="1">
        <v>202500</v>
      </c>
      <c r="O73" s="1">
        <v>40147</v>
      </c>
      <c r="P73" s="1">
        <v>100</v>
      </c>
      <c r="Q73" s="1">
        <v>9999</v>
      </c>
      <c r="R73" s="1">
        <v>12</v>
      </c>
      <c r="S73" s="1">
        <v>9999</v>
      </c>
      <c r="T73" s="2" t="s">
        <v>162</v>
      </c>
      <c r="U73" s="2" t="s">
        <v>163</v>
      </c>
      <c r="V73" t="str">
        <f>IFERROR(VLOOKUP(M73,#REF!,2,FALSE),"N/A")</f>
        <v>N/A</v>
      </c>
      <c r="W73" t="s">
        <v>464</v>
      </c>
      <c r="X73" t="str">
        <f t="shared" si="22"/>
        <v>(20-25)073 - 73</v>
      </c>
      <c r="Y73" t="str">
        <f t="shared" si="23"/>
        <v>Baruch Confucius Institute for Global Finance</v>
      </c>
      <c r="Z73" s="1">
        <f>VLOOKUP(K73,ConsolidatedTreeData!D:M,10,FALSE)</f>
        <v>40147</v>
      </c>
      <c r="AA73" s="1" t="b">
        <f>Z73=O73</f>
        <v>1</v>
      </c>
      <c r="AD73" s="1" t="str">
        <f>D73&amp;M73&amp;O73</f>
        <v>BAR551038140147</v>
      </c>
      <c r="AE73" s="1">
        <f>VLOOKUP(AD73,ConsolidatedTreeData!U:V,2,FALSE)</f>
        <v>202500</v>
      </c>
      <c r="AF73" s="1" t="b">
        <f>AE73=N73</f>
        <v>1</v>
      </c>
      <c r="AG73" s="1">
        <f>VLOOKUP(I73,ConsolidatedTreeData!A:P,16,FALSE)</f>
        <v>202500</v>
      </c>
      <c r="AH73" s="1" t="b">
        <f>AG73=N73</f>
        <v>1</v>
      </c>
    </row>
    <row r="74" spans="1:34" x14ac:dyDescent="0.25">
      <c r="A74" s="1" t="str">
        <f>D74&amp;M74&amp;P74&amp;N74&amp;MasterData_[[#This Row],[Program Code]]</f>
        <v>BAR551018110099999940148</v>
      </c>
      <c r="B74" s="1" t="str">
        <f t="shared" si="17"/>
        <v>BAR551018110040148</v>
      </c>
      <c r="C74" s="29" t="str">
        <f>E74&amp;"--"&amp;G74&amp;"--"&amp;F74</f>
        <v>ZSB--Law Department--40148</v>
      </c>
      <c r="D74" s="26" t="s">
        <v>9</v>
      </c>
      <c r="E74" s="27" t="s">
        <v>173</v>
      </c>
      <c r="F74" s="28">
        <v>40148</v>
      </c>
      <c r="G74" s="27" t="s">
        <v>373</v>
      </c>
      <c r="H74" s="29" t="str">
        <f>C74</f>
        <v>ZSB--Law Department--40148</v>
      </c>
      <c r="I74" s="27" t="str">
        <f t="shared" si="18"/>
        <v>BAR5510181</v>
      </c>
      <c r="J74" s="27" t="str">
        <f t="shared" si="19"/>
        <v>BAR5510181999999</v>
      </c>
      <c r="K74" s="27" t="str">
        <f t="shared" si="20"/>
        <v>BAR5510181Law Department</v>
      </c>
      <c r="L74" s="1" t="str">
        <f t="shared" si="21"/>
        <v>BAR55ZSB</v>
      </c>
      <c r="M74" s="1">
        <v>10181</v>
      </c>
      <c r="N74" s="1">
        <v>999999</v>
      </c>
      <c r="O74" s="1">
        <v>40148</v>
      </c>
      <c r="P74" s="1">
        <v>100</v>
      </c>
      <c r="Q74" s="1">
        <v>9999</v>
      </c>
      <c r="R74" s="1">
        <v>12</v>
      </c>
      <c r="S74" s="1">
        <v>9999</v>
      </c>
      <c r="T74" s="2"/>
      <c r="U74" s="2"/>
      <c r="V74"/>
      <c r="W74" t="s">
        <v>467</v>
      </c>
      <c r="X74" t="str">
        <f t="shared" si="22"/>
        <v>n/a</v>
      </c>
      <c r="Y74" t="str">
        <f t="shared" si="23"/>
        <v>n/a</v>
      </c>
      <c r="AA74" s="1"/>
      <c r="AB74" s="1" t="s">
        <v>934</v>
      </c>
    </row>
    <row r="75" spans="1:34" x14ac:dyDescent="0.25">
      <c r="A75" s="1" t="str">
        <f>D75&amp;M75&amp;P75&amp;N75&amp;MasterData_[[#This Row],[Program Code]]</f>
        <v>BAR551018110020250099999</v>
      </c>
      <c r="B75" s="1" t="str">
        <f t="shared" si="17"/>
        <v>BAR551018110099999</v>
      </c>
      <c r="C75" s="29" t="str">
        <f>E75&amp;"--"&amp;G75&amp;"--"&amp;F75</f>
        <v>ZSB--PC not applicable--99999</v>
      </c>
      <c r="D75" s="26" t="s">
        <v>9</v>
      </c>
      <c r="E75" s="27" t="s">
        <v>173</v>
      </c>
      <c r="F75" s="28">
        <v>99999</v>
      </c>
      <c r="G75" s="27" t="s">
        <v>749</v>
      </c>
      <c r="H75" s="29" t="str">
        <f>C75</f>
        <v>ZSB--PC not applicable--99999</v>
      </c>
      <c r="I75" s="27" t="str">
        <f t="shared" si="18"/>
        <v>BAR5510181</v>
      </c>
      <c r="J75" s="27" t="str">
        <f t="shared" si="19"/>
        <v>BAR5510181202500</v>
      </c>
      <c r="K75" s="27" t="str">
        <f t="shared" si="20"/>
        <v>BAR5510181PC not applicable</v>
      </c>
      <c r="L75" s="1" t="str">
        <f t="shared" si="21"/>
        <v>BAR55ZSB</v>
      </c>
      <c r="M75" s="1">
        <v>10181</v>
      </c>
      <c r="N75" s="1">
        <v>202500</v>
      </c>
      <c r="O75" s="1">
        <v>99999</v>
      </c>
      <c r="P75" s="1">
        <v>100</v>
      </c>
      <c r="Q75" s="1">
        <v>9999</v>
      </c>
      <c r="R75" s="1">
        <v>12</v>
      </c>
      <c r="S75" s="1">
        <v>9999</v>
      </c>
      <c r="T75" s="2"/>
      <c r="U75" s="2"/>
      <c r="V75"/>
      <c r="W75" t="s">
        <v>467</v>
      </c>
      <c r="X75" t="str">
        <f t="shared" si="22"/>
        <v>n/a</v>
      </c>
      <c r="Y75" t="str">
        <f t="shared" si="23"/>
        <v>n/a</v>
      </c>
      <c r="AA75" s="1"/>
      <c r="AB75" s="1" t="s">
        <v>934</v>
      </c>
    </row>
    <row r="76" spans="1:34" x14ac:dyDescent="0.25">
      <c r="A76" s="1" t="str">
        <f>D76&amp;M76&amp;P76&amp;N76&amp;MasterData_[[#This Row],[Program Code]]</f>
        <v>BAR551018110020250040148</v>
      </c>
      <c r="B76" s="1" t="str">
        <f t="shared" si="17"/>
        <v>BAR551018110040148</v>
      </c>
      <c r="C76" s="29" t="s">
        <v>164</v>
      </c>
      <c r="D76" s="26" t="s">
        <v>9</v>
      </c>
      <c r="E76" s="27" t="s">
        <v>173</v>
      </c>
      <c r="F76" s="28">
        <v>40148</v>
      </c>
      <c r="G76" s="27" t="s">
        <v>373</v>
      </c>
      <c r="H76" s="29" t="s">
        <v>164</v>
      </c>
      <c r="I76" s="27" t="str">
        <f t="shared" si="18"/>
        <v>BAR5510181</v>
      </c>
      <c r="J76" s="27" t="str">
        <f t="shared" si="19"/>
        <v>BAR5510181202500</v>
      </c>
      <c r="K76" s="27" t="str">
        <f t="shared" si="20"/>
        <v>BAR5510181Law Department</v>
      </c>
      <c r="L76" s="1" t="str">
        <f t="shared" si="21"/>
        <v>BAR55ZSB</v>
      </c>
      <c r="M76" s="1">
        <v>10181</v>
      </c>
      <c r="N76" s="1">
        <v>202500</v>
      </c>
      <c r="O76" s="1">
        <v>40148</v>
      </c>
      <c r="P76" s="1">
        <v>100</v>
      </c>
      <c r="Q76" s="1">
        <v>9999</v>
      </c>
      <c r="R76" s="1">
        <v>12</v>
      </c>
      <c r="S76" s="1">
        <v>9999</v>
      </c>
      <c r="T76" s="2" t="s">
        <v>165</v>
      </c>
      <c r="U76" s="2" t="s">
        <v>166</v>
      </c>
      <c r="V76" t="str">
        <f>IFERROR(VLOOKUP(M76,#REF!,2,FALSE),"N/A")</f>
        <v>N/A</v>
      </c>
      <c r="W76" t="s">
        <v>467</v>
      </c>
      <c r="X76" t="str">
        <f t="shared" si="22"/>
        <v>(20-25)074 - 74</v>
      </c>
      <c r="Y76" t="str">
        <f t="shared" si="23"/>
        <v>Department of Law DFG</v>
      </c>
      <c r="Z76" s="1">
        <f>VLOOKUP(K76,ConsolidatedTreeData!D:M,10,FALSE)</f>
        <v>40148</v>
      </c>
      <c r="AA76" s="1" t="b">
        <f>Z76=O76</f>
        <v>1</v>
      </c>
      <c r="AD76" s="1" t="str">
        <f>D76&amp;M76&amp;O76</f>
        <v>BAR551018140148</v>
      </c>
      <c r="AE76" s="1">
        <f>VLOOKUP(AD76,ConsolidatedTreeData!U:V,2,FALSE)</f>
        <v>202500</v>
      </c>
      <c r="AF76" s="1" t="b">
        <f>AE76=N76</f>
        <v>1</v>
      </c>
      <c r="AG76" s="1">
        <f>VLOOKUP(I76,ConsolidatedTreeData!A:P,16,FALSE)</f>
        <v>202500</v>
      </c>
      <c r="AH76" s="1" t="b">
        <f>AG76=N76</f>
        <v>1</v>
      </c>
    </row>
    <row r="77" spans="1:34" x14ac:dyDescent="0.25">
      <c r="A77" s="1" t="str">
        <f>D77&amp;M77&amp;P77&amp;N77&amp;MasterData_[[#This Row],[Program Code]]</f>
        <v>BAR551038145020250040149</v>
      </c>
      <c r="B77" s="1" t="str">
        <f t="shared" si="17"/>
        <v>BAR551038145040149</v>
      </c>
      <c r="C77" s="29" t="str">
        <f>E77&amp;"--"&amp;G77&amp;"--"&amp;F77</f>
        <v>ZSB--Zicklin Global Collaboration--40149</v>
      </c>
      <c r="D77" s="26" t="s">
        <v>9</v>
      </c>
      <c r="E77" s="27" t="s">
        <v>173</v>
      </c>
      <c r="F77" s="28">
        <v>40149</v>
      </c>
      <c r="G77" s="27" t="s">
        <v>169</v>
      </c>
      <c r="H77" s="29" t="str">
        <f>C77</f>
        <v>ZSB--Zicklin Global Collaboration--40149</v>
      </c>
      <c r="I77" s="27" t="str">
        <f t="shared" si="18"/>
        <v>BAR5510381</v>
      </c>
      <c r="J77" s="27" t="str">
        <f t="shared" si="19"/>
        <v>BAR5510381202500</v>
      </c>
      <c r="K77" s="27" t="str">
        <f t="shared" si="20"/>
        <v>BAR5510381Zicklin Global Collaboration</v>
      </c>
      <c r="L77" s="1" t="str">
        <f t="shared" si="21"/>
        <v>BAR55ZSB</v>
      </c>
      <c r="M77" s="1">
        <v>10381</v>
      </c>
      <c r="N77" s="1">
        <v>202500</v>
      </c>
      <c r="O77" s="1">
        <v>40149</v>
      </c>
      <c r="P77" s="1">
        <v>450</v>
      </c>
      <c r="Q77" s="1">
        <v>9999</v>
      </c>
      <c r="R77" s="1">
        <v>12</v>
      </c>
      <c r="S77" s="1">
        <v>9999</v>
      </c>
      <c r="T77" s="2"/>
      <c r="U77" s="2"/>
      <c r="V77"/>
      <c r="W77" t="s">
        <v>464</v>
      </c>
      <c r="X77" t="str">
        <f t="shared" si="22"/>
        <v>n/a</v>
      </c>
      <c r="Y77" t="str">
        <f t="shared" si="23"/>
        <v>n/a</v>
      </c>
      <c r="AA77" s="1"/>
      <c r="AB77" s="1" t="s">
        <v>934</v>
      </c>
    </row>
    <row r="78" spans="1:34" x14ac:dyDescent="0.25">
      <c r="A78" s="1" t="str">
        <f>D78&amp;M78&amp;P78&amp;N78&amp;MasterData_[[#This Row],[Program Code]]</f>
        <v>BAR551038110020250040149</v>
      </c>
      <c r="B78" s="1" t="str">
        <f t="shared" si="17"/>
        <v>BAR551038110040149</v>
      </c>
      <c r="C78" s="29" t="s">
        <v>167</v>
      </c>
      <c r="D78" s="26" t="s">
        <v>9</v>
      </c>
      <c r="E78" s="27" t="s">
        <v>173</v>
      </c>
      <c r="F78" s="28">
        <v>40149</v>
      </c>
      <c r="G78" s="27" t="s">
        <v>169</v>
      </c>
      <c r="H78" s="29" t="s">
        <v>167</v>
      </c>
      <c r="I78" s="27" t="str">
        <f t="shared" si="18"/>
        <v>BAR5510381</v>
      </c>
      <c r="J78" s="27" t="str">
        <f t="shared" si="19"/>
        <v>BAR5510381202500</v>
      </c>
      <c r="K78" s="27" t="str">
        <f t="shared" si="20"/>
        <v>BAR5510381Zicklin Global Collaboration</v>
      </c>
      <c r="L78" s="1" t="str">
        <f t="shared" si="21"/>
        <v>BAR55ZSB</v>
      </c>
      <c r="M78" s="1">
        <v>10381</v>
      </c>
      <c r="N78" s="1">
        <v>202500</v>
      </c>
      <c r="O78" s="1">
        <v>40149</v>
      </c>
      <c r="P78" s="1">
        <v>100</v>
      </c>
      <c r="Q78" s="1">
        <v>9999</v>
      </c>
      <c r="R78" s="1">
        <v>12</v>
      </c>
      <c r="S78" s="1">
        <v>9999</v>
      </c>
      <c r="T78" s="2" t="s">
        <v>168</v>
      </c>
      <c r="U78" s="2" t="s">
        <v>169</v>
      </c>
      <c r="V78" t="str">
        <f>IFERROR(VLOOKUP(M78,#REF!,2,FALSE),"N/A")</f>
        <v>N/A</v>
      </c>
      <c r="W78" t="s">
        <v>464</v>
      </c>
      <c r="X78" t="str">
        <f t="shared" si="22"/>
        <v>(20-25)075 - 75</v>
      </c>
      <c r="Y78" t="str">
        <f t="shared" si="23"/>
        <v>Zicklin Global Collaboration</v>
      </c>
      <c r="Z78" s="1">
        <f>VLOOKUP(K78,ConsolidatedTreeData!D:M,10,FALSE)</f>
        <v>40149</v>
      </c>
      <c r="AA78" s="1" t="b">
        <f>Z78=O78</f>
        <v>1</v>
      </c>
      <c r="AD78" s="1" t="str">
        <f>D78&amp;M78&amp;O78</f>
        <v>BAR551038140149</v>
      </c>
      <c r="AE78" s="1">
        <f>VLOOKUP(AD78,ConsolidatedTreeData!U:V,2,FALSE)</f>
        <v>202500</v>
      </c>
      <c r="AF78" s="1" t="b">
        <f>AE78=N78</f>
        <v>1</v>
      </c>
      <c r="AG78" s="1">
        <f>VLOOKUP(I78,ConsolidatedTreeData!A:P,16,FALSE)</f>
        <v>202500</v>
      </c>
      <c r="AH78" s="1" t="b">
        <f>AG78=N78</f>
        <v>1</v>
      </c>
    </row>
    <row r="79" spans="1:34" x14ac:dyDescent="0.25">
      <c r="A79" s="1" t="str">
        <f>D79&amp;M79&amp;P79&amp;N79&amp;MasterData_[[#This Row],[Program Code]]</f>
        <v>BAR551038110020250080431</v>
      </c>
      <c r="B79" s="1" t="str">
        <f t="shared" si="17"/>
        <v>BAR551038110080431</v>
      </c>
      <c r="C79" s="29" t="str">
        <f>E79&amp;"--"&amp;G79&amp;"--"&amp;F79</f>
        <v>ZSB--Coronavirus--80431</v>
      </c>
      <c r="D79" s="26" t="s">
        <v>9</v>
      </c>
      <c r="E79" s="27" t="s">
        <v>173</v>
      </c>
      <c r="F79" s="28">
        <v>80431</v>
      </c>
      <c r="G79" s="27" t="s">
        <v>929</v>
      </c>
      <c r="H79" s="29" t="str">
        <f>C79</f>
        <v>ZSB--Coronavirus--80431</v>
      </c>
      <c r="I79" s="27" t="str">
        <f t="shared" si="18"/>
        <v>BAR5510381</v>
      </c>
      <c r="J79" s="27" t="str">
        <f t="shared" si="19"/>
        <v>BAR5510381202500</v>
      </c>
      <c r="K79" s="27" t="str">
        <f t="shared" si="20"/>
        <v>BAR5510381Coronavirus</v>
      </c>
      <c r="L79" s="1" t="str">
        <f t="shared" si="21"/>
        <v>BAR55ZSB</v>
      </c>
      <c r="M79" s="1">
        <v>10381</v>
      </c>
      <c r="N79" s="1">
        <v>202500</v>
      </c>
      <c r="O79" s="1">
        <v>80431</v>
      </c>
      <c r="P79" s="1">
        <v>100</v>
      </c>
      <c r="Q79" s="1">
        <v>9999</v>
      </c>
      <c r="R79" s="1">
        <v>12</v>
      </c>
      <c r="S79" s="1">
        <v>9999</v>
      </c>
      <c r="T79" s="2"/>
      <c r="U79" s="2"/>
      <c r="V79"/>
      <c r="W79" t="s">
        <v>464</v>
      </c>
      <c r="X79" t="str">
        <f t="shared" si="22"/>
        <v>n/a</v>
      </c>
      <c r="Y79" t="str">
        <f t="shared" si="23"/>
        <v>n/a</v>
      </c>
      <c r="AA79" s="1"/>
      <c r="AB79" s="1" t="s">
        <v>934</v>
      </c>
    </row>
    <row r="80" spans="1:34" x14ac:dyDescent="0.25">
      <c r="A80" s="1" t="str">
        <f>D80&amp;M80&amp;P80&amp;N80&amp;MasterData_[[#This Row],[Program Code]]</f>
        <v>BAR551038110020250040150</v>
      </c>
      <c r="B80" s="1" t="str">
        <f t="shared" si="17"/>
        <v>BAR551038110040150</v>
      </c>
      <c r="C80" s="29" t="s">
        <v>170</v>
      </c>
      <c r="D80" s="26" t="s">
        <v>9</v>
      </c>
      <c r="E80" s="27" t="s">
        <v>173</v>
      </c>
      <c r="F80" s="28">
        <v>40150</v>
      </c>
      <c r="G80" s="27" t="s">
        <v>172</v>
      </c>
      <c r="H80" s="29" t="s">
        <v>170</v>
      </c>
      <c r="I80" s="27" t="str">
        <f t="shared" si="18"/>
        <v>BAR5510381</v>
      </c>
      <c r="J80" s="27" t="str">
        <f t="shared" si="19"/>
        <v>BAR5510381202500</v>
      </c>
      <c r="K80" s="27" t="str">
        <f t="shared" si="20"/>
        <v>BAR5510381Business Consulting Program</v>
      </c>
      <c r="L80" s="1" t="str">
        <f t="shared" si="21"/>
        <v>BAR55ZSB</v>
      </c>
      <c r="M80" s="1">
        <v>10381</v>
      </c>
      <c r="N80" s="1">
        <v>202500</v>
      </c>
      <c r="O80" s="1">
        <v>40150</v>
      </c>
      <c r="P80" s="1">
        <v>100</v>
      </c>
      <c r="Q80" s="1">
        <v>9999</v>
      </c>
      <c r="R80" s="1">
        <v>12</v>
      </c>
      <c r="S80" s="1">
        <v>9999</v>
      </c>
      <c r="T80" s="2" t="s">
        <v>171</v>
      </c>
      <c r="U80" s="2" t="s">
        <v>172</v>
      </c>
      <c r="V80" t="str">
        <f>IFERROR(VLOOKUP(M80,#REF!,2,FALSE),"N/A")</f>
        <v>N/A</v>
      </c>
      <c r="W80" t="s">
        <v>464</v>
      </c>
      <c r="X80" t="str">
        <f t="shared" si="22"/>
        <v>(20-25)076 - 76</v>
      </c>
      <c r="Y80" t="str">
        <f t="shared" si="23"/>
        <v>Business Consulting Program</v>
      </c>
      <c r="Z80" s="1">
        <f>VLOOKUP(K80,ConsolidatedTreeData!D:M,10,FALSE)</f>
        <v>40150</v>
      </c>
      <c r="AA80" s="1" t="b">
        <f t="shared" ref="AA80:AA86" si="24">Z80=O80</f>
        <v>1</v>
      </c>
      <c r="AD80" s="1" t="str">
        <f t="shared" ref="AD80:AD86" si="25">D80&amp;M80&amp;O80</f>
        <v>BAR551038140150</v>
      </c>
      <c r="AE80" s="1">
        <f>VLOOKUP(AD80,ConsolidatedTreeData!U:V,2,FALSE)</f>
        <v>202500</v>
      </c>
      <c r="AF80" s="1" t="b">
        <f t="shared" ref="AF80:AF86" si="26">AE80=N80</f>
        <v>1</v>
      </c>
      <c r="AG80" s="1">
        <f>VLOOKUP(I80,ConsolidatedTreeData!A:P,16,FALSE)</f>
        <v>202500</v>
      </c>
      <c r="AH80" s="1" t="b">
        <f t="shared" ref="AH80:AH86" si="27">AG80=N80</f>
        <v>1</v>
      </c>
    </row>
    <row r="81" spans="1:34" x14ac:dyDescent="0.25">
      <c r="A81" s="1" t="str">
        <f>D81&amp;M81&amp;P81&amp;N81&amp;MasterData_[[#This Row],[Program Code]]</f>
        <v>BAR556504010030250040300</v>
      </c>
      <c r="B81" s="1" t="str">
        <f t="shared" si="17"/>
        <v>BAR556504010040300</v>
      </c>
      <c r="C81" s="29" t="s">
        <v>250</v>
      </c>
      <c r="D81" s="26" t="s">
        <v>9</v>
      </c>
      <c r="E81" s="27" t="s">
        <v>173</v>
      </c>
      <c r="F81" s="28">
        <v>40300</v>
      </c>
      <c r="G81" s="27" t="s">
        <v>391</v>
      </c>
      <c r="H81" s="29" t="s">
        <v>250</v>
      </c>
      <c r="I81" s="27" t="str">
        <f t="shared" si="18"/>
        <v>BAR5565040</v>
      </c>
      <c r="J81" s="27" t="str">
        <f t="shared" si="19"/>
        <v>BAR5565040302500</v>
      </c>
      <c r="K81" s="27" t="str">
        <f t="shared" si="20"/>
        <v>BAR5565040Executive MBA</v>
      </c>
      <c r="L81" s="1" t="str">
        <f t="shared" si="21"/>
        <v>BAR55ZSB</v>
      </c>
      <c r="M81" s="1">
        <v>65040</v>
      </c>
      <c r="N81" s="1">
        <v>302500</v>
      </c>
      <c r="O81" s="3">
        <v>40300</v>
      </c>
      <c r="P81" s="1">
        <v>100</v>
      </c>
      <c r="Q81" s="1">
        <v>9999</v>
      </c>
      <c r="R81" s="1">
        <v>12</v>
      </c>
      <c r="S81" s="1">
        <v>9999</v>
      </c>
      <c r="T81" s="2" t="s">
        <v>251</v>
      </c>
      <c r="U81" s="2" t="s">
        <v>252</v>
      </c>
      <c r="V81" t="str">
        <f>IFERROR(VLOOKUP(M81,#REF!,2,FALSE),"N/A")</f>
        <v>N/A</v>
      </c>
      <c r="W81" t="s">
        <v>468</v>
      </c>
      <c r="X81" t="str">
        <f t="shared" si="22"/>
        <v>(30-25)001 - 01</v>
      </c>
      <c r="Y81" t="str">
        <f t="shared" si="23"/>
        <v>Executve MBA</v>
      </c>
      <c r="Z81" s="1">
        <f>VLOOKUP(K81,ConsolidatedTreeData!D:M,10,FALSE)</f>
        <v>40300</v>
      </c>
      <c r="AA81" s="1" t="b">
        <f t="shared" si="24"/>
        <v>1</v>
      </c>
      <c r="AD81" s="1" t="str">
        <f t="shared" si="25"/>
        <v>BAR556504040300</v>
      </c>
      <c r="AE81" s="1">
        <f>VLOOKUP(AD81,ConsolidatedTreeData!U:V,2,FALSE)</f>
        <v>302500</v>
      </c>
      <c r="AF81" s="1" t="b">
        <f t="shared" si="26"/>
        <v>1</v>
      </c>
      <c r="AG81" s="1">
        <f>VLOOKUP(I81,ConsolidatedTreeData!A:P,16,FALSE)</f>
        <v>302500</v>
      </c>
      <c r="AH81" s="1" t="b">
        <f t="shared" si="27"/>
        <v>1</v>
      </c>
    </row>
    <row r="82" spans="1:34" x14ac:dyDescent="0.25">
      <c r="A82" s="1" t="str">
        <f>D82&amp;M82&amp;P82&amp;N82&amp;MasterData_[[#This Row],[Program Code]]</f>
        <v>BAR556504010030250040301</v>
      </c>
      <c r="B82" s="1" t="str">
        <f t="shared" si="17"/>
        <v>BAR556504010040301</v>
      </c>
      <c r="C82" s="29" t="s">
        <v>253</v>
      </c>
      <c r="D82" s="26" t="s">
        <v>9</v>
      </c>
      <c r="E82" s="27" t="s">
        <v>173</v>
      </c>
      <c r="F82" s="28">
        <v>40301</v>
      </c>
      <c r="G82" s="27" t="s">
        <v>255</v>
      </c>
      <c r="H82" s="29" t="s">
        <v>253</v>
      </c>
      <c r="I82" s="27" t="str">
        <f t="shared" si="18"/>
        <v>BAR5565040</v>
      </c>
      <c r="J82" s="27" t="str">
        <f t="shared" si="19"/>
        <v>BAR5565040302500</v>
      </c>
      <c r="K82" s="27" t="str">
        <f t="shared" si="20"/>
        <v>BAR5565040Executive MS Finance</v>
      </c>
      <c r="L82" s="1" t="str">
        <f t="shared" si="21"/>
        <v>BAR55ZSB</v>
      </c>
      <c r="M82" s="1">
        <v>65040</v>
      </c>
      <c r="N82" s="1">
        <v>302500</v>
      </c>
      <c r="O82" s="3">
        <v>40301</v>
      </c>
      <c r="P82" s="1">
        <v>100</v>
      </c>
      <c r="Q82" s="1">
        <v>9999</v>
      </c>
      <c r="R82" s="1">
        <v>12</v>
      </c>
      <c r="S82" s="1">
        <v>9999</v>
      </c>
      <c r="T82" s="2" t="s">
        <v>254</v>
      </c>
      <c r="U82" s="2" t="s">
        <v>255</v>
      </c>
      <c r="V82" t="str">
        <f>IFERROR(VLOOKUP(M82,#REF!,2,FALSE),"N/A")</f>
        <v>N/A</v>
      </c>
      <c r="W82" t="s">
        <v>468</v>
      </c>
      <c r="X82" t="str">
        <f t="shared" si="22"/>
        <v>(30-25)003 - 03</v>
      </c>
      <c r="Y82" t="str">
        <f t="shared" si="23"/>
        <v>Executive MS Finance</v>
      </c>
      <c r="Z82" s="1">
        <f>VLOOKUP(K82,ConsolidatedTreeData!D:M,10,FALSE)</f>
        <v>40301</v>
      </c>
      <c r="AA82" s="1" t="b">
        <f t="shared" si="24"/>
        <v>1</v>
      </c>
      <c r="AD82" s="1" t="str">
        <f t="shared" si="25"/>
        <v>BAR556504040301</v>
      </c>
      <c r="AE82" s="1">
        <f>VLOOKUP(AD82,ConsolidatedTreeData!U:V,2,FALSE)</f>
        <v>302500</v>
      </c>
      <c r="AF82" s="1" t="b">
        <f t="shared" si="26"/>
        <v>1</v>
      </c>
      <c r="AG82" s="1">
        <f>VLOOKUP(I82,ConsolidatedTreeData!A:P,16,FALSE)</f>
        <v>302500</v>
      </c>
      <c r="AH82" s="1" t="b">
        <f t="shared" si="27"/>
        <v>1</v>
      </c>
    </row>
    <row r="83" spans="1:34" x14ac:dyDescent="0.25">
      <c r="A83" s="1" t="str">
        <f>D83&amp;M83&amp;P83&amp;N83&amp;MasterData_[[#This Row],[Program Code]]</f>
        <v>BAR556504010030250040302</v>
      </c>
      <c r="B83" s="1" t="str">
        <f t="shared" si="17"/>
        <v>BAR556504010040302</v>
      </c>
      <c r="C83" s="29" t="s">
        <v>256</v>
      </c>
      <c r="D83" s="26" t="s">
        <v>9</v>
      </c>
      <c r="E83" s="27" t="s">
        <v>173</v>
      </c>
      <c r="F83" s="28">
        <v>40302</v>
      </c>
      <c r="G83" s="27" t="s">
        <v>392</v>
      </c>
      <c r="H83" s="29" t="s">
        <v>256</v>
      </c>
      <c r="I83" s="27" t="str">
        <f t="shared" si="18"/>
        <v>BAR5565040</v>
      </c>
      <c r="J83" s="27" t="str">
        <f t="shared" si="19"/>
        <v>BAR5565040302500</v>
      </c>
      <c r="K83" s="27" t="str">
        <f t="shared" si="20"/>
        <v>BAR5565040Executive MS-ILR</v>
      </c>
      <c r="L83" s="1" t="str">
        <f t="shared" si="21"/>
        <v>BAR55ZSB</v>
      </c>
      <c r="M83" s="1">
        <v>65040</v>
      </c>
      <c r="N83" s="1">
        <v>302500</v>
      </c>
      <c r="O83" s="3">
        <v>40302</v>
      </c>
      <c r="P83" s="1">
        <v>100</v>
      </c>
      <c r="Q83" s="1">
        <v>9999</v>
      </c>
      <c r="R83" s="1">
        <v>12</v>
      </c>
      <c r="S83" s="1">
        <v>9999</v>
      </c>
      <c r="T83" s="2" t="s">
        <v>257</v>
      </c>
      <c r="U83" s="2" t="s">
        <v>258</v>
      </c>
      <c r="V83" t="str">
        <f>IFERROR(VLOOKUP(M83,#REF!,2,FALSE),"N/A")</f>
        <v>N/A</v>
      </c>
      <c r="W83" t="s">
        <v>468</v>
      </c>
      <c r="X83" t="str">
        <f t="shared" si="22"/>
        <v>(30-25)005 - 05</v>
      </c>
      <c r="Y83" t="str">
        <f t="shared" si="23"/>
        <v>Executive MSLIR Program</v>
      </c>
      <c r="Z83" s="1" t="e">
        <f>VLOOKUP(K83,ConsolidatedTreeData!D:M,10,FALSE)</f>
        <v>#N/A</v>
      </c>
      <c r="AA83" s="1" t="e">
        <f t="shared" si="24"/>
        <v>#N/A</v>
      </c>
      <c r="AC83" s="70" t="s">
        <v>870</v>
      </c>
      <c r="AD83" s="1" t="str">
        <f t="shared" si="25"/>
        <v>BAR556504040302</v>
      </c>
      <c r="AE83" s="1" t="e">
        <f>VLOOKUP(AD83,ConsolidatedTreeData!U:V,2,FALSE)</f>
        <v>#N/A</v>
      </c>
      <c r="AF83" s="1" t="e">
        <f t="shared" si="26"/>
        <v>#N/A</v>
      </c>
      <c r="AG83" s="1">
        <f>VLOOKUP(I83,ConsolidatedTreeData!A:P,16,FALSE)</f>
        <v>302500</v>
      </c>
      <c r="AH83" s="1" t="b">
        <f t="shared" si="27"/>
        <v>1</v>
      </c>
    </row>
    <row r="84" spans="1:34" x14ac:dyDescent="0.25">
      <c r="A84" s="1" t="str">
        <f>D84&amp;M84&amp;P84&amp;N84&amp;MasterData_[[#This Row],[Program Code]]</f>
        <v>BAR556504010030250040305</v>
      </c>
      <c r="B84" s="1" t="str">
        <f t="shared" si="17"/>
        <v>BAR556504010040305</v>
      </c>
      <c r="C84" s="29" t="s">
        <v>259</v>
      </c>
      <c r="D84" s="26" t="s">
        <v>9</v>
      </c>
      <c r="E84" s="27" t="s">
        <v>173</v>
      </c>
      <c r="F84" s="28">
        <v>40305</v>
      </c>
      <c r="G84" s="27" t="s">
        <v>393</v>
      </c>
      <c r="H84" s="29" t="s">
        <v>259</v>
      </c>
      <c r="I84" s="27" t="str">
        <f t="shared" si="18"/>
        <v>BAR5565040</v>
      </c>
      <c r="J84" s="27" t="str">
        <f t="shared" si="19"/>
        <v>BAR5565040302500</v>
      </c>
      <c r="K84" s="27" t="str">
        <f t="shared" si="20"/>
        <v>BAR5565040Executive Business DPS</v>
      </c>
      <c r="L84" s="1" t="str">
        <f t="shared" si="21"/>
        <v>BAR55ZSB</v>
      </c>
      <c r="M84" s="1">
        <v>65040</v>
      </c>
      <c r="N84" s="1">
        <v>302500</v>
      </c>
      <c r="O84" s="3">
        <v>40305</v>
      </c>
      <c r="P84" s="1">
        <v>100</v>
      </c>
      <c r="Q84" s="1">
        <v>9999</v>
      </c>
      <c r="R84" s="1">
        <v>12</v>
      </c>
      <c r="S84" s="1">
        <v>9999</v>
      </c>
      <c r="T84" s="2" t="s">
        <v>260</v>
      </c>
      <c r="U84" s="2" t="s">
        <v>261</v>
      </c>
      <c r="V84" t="str">
        <f>IFERROR(VLOOKUP(M84,#REF!,2,FALSE),"N/A")</f>
        <v>N/A</v>
      </c>
      <c r="W84" t="s">
        <v>468</v>
      </c>
      <c r="X84" t="str">
        <f t="shared" si="22"/>
        <v>(30-25)008 - 08</v>
      </c>
      <c r="Y84" t="str">
        <f t="shared" si="23"/>
        <v>Executve Business Doctora</v>
      </c>
      <c r="Z84" s="1">
        <f>VLOOKUP(K84,ConsolidatedTreeData!D:M,10,FALSE)</f>
        <v>40305</v>
      </c>
      <c r="AA84" s="1" t="b">
        <f t="shared" si="24"/>
        <v>1</v>
      </c>
      <c r="AD84" s="1" t="str">
        <f t="shared" si="25"/>
        <v>BAR556504040305</v>
      </c>
      <c r="AE84" s="1">
        <f>VLOOKUP(AD84,ConsolidatedTreeData!U:V,2,FALSE)</f>
        <v>302500</v>
      </c>
      <c r="AF84" s="1" t="b">
        <f t="shared" si="26"/>
        <v>1</v>
      </c>
      <c r="AG84" s="1">
        <f>VLOOKUP(I84,ConsolidatedTreeData!A:P,16,FALSE)</f>
        <v>302500</v>
      </c>
      <c r="AH84" s="1" t="b">
        <f t="shared" si="27"/>
        <v>1</v>
      </c>
    </row>
    <row r="85" spans="1:34" x14ac:dyDescent="0.25">
      <c r="A85" s="1" t="str">
        <f>D85&amp;M85&amp;P85&amp;N85&amp;MasterData_[[#This Row],[Program Code]]</f>
        <v>BAR556504010030250040308</v>
      </c>
      <c r="B85" s="1" t="str">
        <f t="shared" si="17"/>
        <v>BAR556504010040308</v>
      </c>
      <c r="C85" s="29" t="s">
        <v>262</v>
      </c>
      <c r="D85" s="26" t="s">
        <v>9</v>
      </c>
      <c r="E85" s="27" t="s">
        <v>173</v>
      </c>
      <c r="F85" s="28">
        <v>40308</v>
      </c>
      <c r="G85" s="27" t="s">
        <v>394</v>
      </c>
      <c r="H85" s="29" t="s">
        <v>262</v>
      </c>
      <c r="I85" s="27" t="str">
        <f t="shared" si="18"/>
        <v>BAR5565040</v>
      </c>
      <c r="J85" s="27" t="str">
        <f t="shared" si="19"/>
        <v>BAR5565040302500</v>
      </c>
      <c r="K85" s="27" t="str">
        <f t="shared" si="20"/>
        <v>BAR5565040Executive MS HR Management</v>
      </c>
      <c r="L85" s="1" t="str">
        <f t="shared" si="21"/>
        <v>BAR55ZSB</v>
      </c>
      <c r="M85" s="1">
        <v>65040</v>
      </c>
      <c r="N85" s="1">
        <v>302500</v>
      </c>
      <c r="O85" s="3">
        <v>40308</v>
      </c>
      <c r="P85" s="1">
        <v>100</v>
      </c>
      <c r="Q85" s="1">
        <v>9999</v>
      </c>
      <c r="R85" s="1">
        <v>12</v>
      </c>
      <c r="S85" s="1">
        <v>9999</v>
      </c>
      <c r="T85" s="2" t="s">
        <v>263</v>
      </c>
      <c r="U85" s="2" t="s">
        <v>264</v>
      </c>
      <c r="V85" t="str">
        <f>IFERROR(VLOOKUP(M85,#REF!,2,FALSE),"N/A")</f>
        <v>N/A</v>
      </c>
      <c r="W85" t="s">
        <v>468</v>
      </c>
      <c r="X85" t="str">
        <f t="shared" si="22"/>
        <v>(30-25)013 - 13</v>
      </c>
      <c r="Y85" t="str">
        <f t="shared" si="23"/>
        <v>Executve MS-HR Managemnet</v>
      </c>
      <c r="Z85" s="1">
        <f>VLOOKUP(K85,ConsolidatedTreeData!D:M,10,FALSE)</f>
        <v>40308</v>
      </c>
      <c r="AA85" s="1" t="b">
        <f t="shared" si="24"/>
        <v>1</v>
      </c>
      <c r="AD85" s="1" t="str">
        <f t="shared" si="25"/>
        <v>BAR556504040308</v>
      </c>
      <c r="AE85" s="1">
        <f>VLOOKUP(AD85,ConsolidatedTreeData!U:V,2,FALSE)</f>
        <v>302500</v>
      </c>
      <c r="AF85" s="1" t="b">
        <f t="shared" si="26"/>
        <v>1</v>
      </c>
      <c r="AG85" s="1">
        <f>VLOOKUP(I85,ConsolidatedTreeData!A:P,16,FALSE)</f>
        <v>302500</v>
      </c>
      <c r="AH85" s="1" t="b">
        <f t="shared" si="27"/>
        <v>1</v>
      </c>
    </row>
    <row r="86" spans="1:34" x14ac:dyDescent="0.25">
      <c r="A86" s="1" t="str">
        <f>D86&amp;M86&amp;P86&amp;N86&amp;MasterData_[[#This Row],[Program Code]]</f>
        <v>BAR556504010030250040309</v>
      </c>
      <c r="B86" s="1" t="str">
        <f t="shared" si="17"/>
        <v>BAR556504010040309</v>
      </c>
      <c r="C86" s="29" t="s">
        <v>265</v>
      </c>
      <c r="D86" s="26" t="s">
        <v>9</v>
      </c>
      <c r="E86" s="27" t="s">
        <v>173</v>
      </c>
      <c r="F86" s="28">
        <v>40309</v>
      </c>
      <c r="G86" s="27" t="s">
        <v>395</v>
      </c>
      <c r="H86" s="29" t="s">
        <v>265</v>
      </c>
      <c r="I86" s="27" t="str">
        <f t="shared" si="18"/>
        <v>BAR5565040</v>
      </c>
      <c r="J86" s="27" t="str">
        <f t="shared" si="19"/>
        <v>BAR5565040302500</v>
      </c>
      <c r="K86" s="27" t="str">
        <f t="shared" si="20"/>
        <v>BAR5565040Exe MBA Healthcare Admin</v>
      </c>
      <c r="L86" s="1" t="str">
        <f t="shared" si="21"/>
        <v>BAR55ZSB</v>
      </c>
      <c r="M86" s="1">
        <v>65040</v>
      </c>
      <c r="N86" s="1">
        <v>302500</v>
      </c>
      <c r="O86" s="3">
        <v>40309</v>
      </c>
      <c r="P86" s="1">
        <v>100</v>
      </c>
      <c r="Q86" s="1">
        <v>9999</v>
      </c>
      <c r="R86" s="1">
        <v>12</v>
      </c>
      <c r="S86" s="1">
        <v>9999</v>
      </c>
      <c r="T86" s="2" t="s">
        <v>266</v>
      </c>
      <c r="U86" s="2" t="s">
        <v>267</v>
      </c>
      <c r="V86" t="str">
        <f>IFERROR(VLOOKUP(M86,#REF!,2,FALSE),"N/A")</f>
        <v>N/A</v>
      </c>
      <c r="W86" t="s">
        <v>468</v>
      </c>
      <c r="X86" t="str">
        <f t="shared" si="22"/>
        <v>(30-25)014 - 14</v>
      </c>
      <c r="Y86" t="str">
        <f t="shared" si="23"/>
        <v>Executive MBA - Healthcare Administration</v>
      </c>
      <c r="Z86" s="1">
        <f>VLOOKUP(K86,ConsolidatedTreeData!D:M,10,FALSE)</f>
        <v>40309</v>
      </c>
      <c r="AA86" s="1" t="b">
        <f t="shared" si="24"/>
        <v>1</v>
      </c>
      <c r="AD86" s="1" t="str">
        <f t="shared" si="25"/>
        <v>BAR556504040309</v>
      </c>
      <c r="AE86" s="1">
        <f>VLOOKUP(AD86,ConsolidatedTreeData!U:V,2,FALSE)</f>
        <v>302500</v>
      </c>
      <c r="AF86" s="1" t="b">
        <f t="shared" si="26"/>
        <v>1</v>
      </c>
      <c r="AG86" s="1">
        <f>VLOOKUP(I86,ConsolidatedTreeData!A:P,16,FALSE)</f>
        <v>302500</v>
      </c>
      <c r="AH86" s="1" t="b">
        <f t="shared" si="27"/>
        <v>1</v>
      </c>
    </row>
    <row r="87" spans="1:34" x14ac:dyDescent="0.25">
      <c r="A87" s="1" t="str">
        <f>D87&amp;M87&amp;P87&amp;N87&amp;MasterData_[[#This Row],[Program Code]]</f>
        <v>BAR556504045030250040300</v>
      </c>
      <c r="B87" s="1" t="str">
        <f t="shared" si="17"/>
        <v>BAR556504045040300</v>
      </c>
      <c r="C87" s="29" t="str">
        <f>E87&amp;"--"&amp;G87&amp;"--"&amp;F87</f>
        <v>ZSB--Executive MBA--40300</v>
      </c>
      <c r="D87" s="26" t="str">
        <f t="shared" ref="D87:D90" si="28">D88</f>
        <v>BAR55</v>
      </c>
      <c r="E87" s="27" t="s">
        <v>173</v>
      </c>
      <c r="F87" s="28">
        <v>40300</v>
      </c>
      <c r="G87" s="27" t="s">
        <v>391</v>
      </c>
      <c r="H87" s="29" t="str">
        <f>C87</f>
        <v>ZSB--Executive MBA--40300</v>
      </c>
      <c r="I87" s="27" t="str">
        <f t="shared" si="18"/>
        <v>BAR5565040</v>
      </c>
      <c r="J87" s="27" t="str">
        <f t="shared" si="19"/>
        <v>BAR5565040302500</v>
      </c>
      <c r="K87" s="27" t="str">
        <f t="shared" si="20"/>
        <v>BAR5565040Executive MBA</v>
      </c>
      <c r="L87" s="1" t="str">
        <f t="shared" si="21"/>
        <v>BAR55ZSB</v>
      </c>
      <c r="M87" s="1">
        <v>65040</v>
      </c>
      <c r="N87" s="1">
        <v>302500</v>
      </c>
      <c r="O87" s="3">
        <v>40300</v>
      </c>
      <c r="P87" s="1">
        <v>450</v>
      </c>
      <c r="Q87" s="1">
        <v>9999</v>
      </c>
      <c r="R87" s="1">
        <v>12</v>
      </c>
      <c r="S87" s="1">
        <v>9999</v>
      </c>
      <c r="T87" s="2"/>
      <c r="U87" s="2"/>
      <c r="V87"/>
      <c r="W87" t="s">
        <v>468</v>
      </c>
      <c r="X87" t="str">
        <f t="shared" si="22"/>
        <v>n/a</v>
      </c>
      <c r="Y87" t="str">
        <f t="shared" si="23"/>
        <v>n/a</v>
      </c>
      <c r="AA87" s="1"/>
      <c r="AB87" s="1" t="s">
        <v>934</v>
      </c>
    </row>
    <row r="88" spans="1:34" x14ac:dyDescent="0.25">
      <c r="A88" s="1" t="str">
        <f>D88&amp;M88&amp;P88&amp;N88&amp;MasterData_[[#This Row],[Program Code]]</f>
        <v>BAR556504045030250040305</v>
      </c>
      <c r="B88" s="1" t="str">
        <f t="shared" si="17"/>
        <v>BAR556504045040305</v>
      </c>
      <c r="C88" s="29" t="str">
        <f>E88&amp;"--"&amp;G88&amp;"--"&amp;F88</f>
        <v>ZSB--Executive Business DPS--40305</v>
      </c>
      <c r="D88" s="26" t="str">
        <f t="shared" si="28"/>
        <v>BAR55</v>
      </c>
      <c r="E88" s="27" t="s">
        <v>173</v>
      </c>
      <c r="F88" s="28">
        <v>40305</v>
      </c>
      <c r="G88" s="27" t="s">
        <v>393</v>
      </c>
      <c r="H88" s="29" t="str">
        <f>C88</f>
        <v>ZSB--Executive Business DPS--40305</v>
      </c>
      <c r="I88" s="27" t="str">
        <f t="shared" si="18"/>
        <v>BAR5565040</v>
      </c>
      <c r="J88" s="27" t="str">
        <f t="shared" si="19"/>
        <v>BAR5565040302500</v>
      </c>
      <c r="K88" s="27" t="str">
        <f t="shared" si="20"/>
        <v>BAR5565040Executive Business DPS</v>
      </c>
      <c r="L88" s="1" t="str">
        <f t="shared" si="21"/>
        <v>BAR55ZSB</v>
      </c>
      <c r="M88" s="1">
        <v>65040</v>
      </c>
      <c r="N88" s="1">
        <v>302500</v>
      </c>
      <c r="O88" s="3">
        <v>40305</v>
      </c>
      <c r="P88" s="1">
        <v>450</v>
      </c>
      <c r="Q88" s="1">
        <v>9999</v>
      </c>
      <c r="R88" s="1">
        <v>12</v>
      </c>
      <c r="S88" s="1">
        <v>9999</v>
      </c>
      <c r="T88" s="2"/>
      <c r="U88" s="2"/>
      <c r="V88"/>
      <c r="W88" t="s">
        <v>468</v>
      </c>
      <c r="X88" t="str">
        <f t="shared" si="22"/>
        <v>n/a</v>
      </c>
      <c r="Y88" t="str">
        <f t="shared" si="23"/>
        <v>n/a</v>
      </c>
      <c r="AA88" s="1"/>
      <c r="AB88" s="1" t="s">
        <v>934</v>
      </c>
    </row>
    <row r="89" spans="1:34" x14ac:dyDescent="0.25">
      <c r="A89" s="1" t="str">
        <f>D89&amp;M89&amp;P89&amp;N89&amp;MasterData_[[#This Row],[Program Code]]</f>
        <v>BAR556504045030250040308</v>
      </c>
      <c r="B89" s="1" t="str">
        <f t="shared" si="17"/>
        <v>BAR556504045040308</v>
      </c>
      <c r="C89" s="29" t="str">
        <f>E89&amp;"--"&amp;G89&amp;"--"&amp;F89</f>
        <v>ZSB--Executive MS HR Management--40308</v>
      </c>
      <c r="D89" s="26" t="str">
        <f t="shared" si="28"/>
        <v>BAR55</v>
      </c>
      <c r="E89" s="27" t="s">
        <v>173</v>
      </c>
      <c r="F89" s="28">
        <v>40308</v>
      </c>
      <c r="G89" s="27" t="s">
        <v>394</v>
      </c>
      <c r="H89" s="29" t="str">
        <f>C89</f>
        <v>ZSB--Executive MS HR Management--40308</v>
      </c>
      <c r="I89" s="27" t="str">
        <f t="shared" si="18"/>
        <v>BAR5565040</v>
      </c>
      <c r="J89" s="27" t="str">
        <f t="shared" si="19"/>
        <v>BAR5565040302500</v>
      </c>
      <c r="K89" s="27" t="str">
        <f t="shared" si="20"/>
        <v>BAR5565040Executive MS HR Management</v>
      </c>
      <c r="L89" s="1" t="str">
        <f t="shared" si="21"/>
        <v>BAR55ZSB</v>
      </c>
      <c r="M89" s="1">
        <v>65040</v>
      </c>
      <c r="N89" s="1">
        <v>302500</v>
      </c>
      <c r="O89" s="3">
        <v>40308</v>
      </c>
      <c r="P89" s="1">
        <v>450</v>
      </c>
      <c r="Q89" s="1">
        <v>9999</v>
      </c>
      <c r="R89" s="1">
        <v>12</v>
      </c>
      <c r="S89" s="1">
        <v>9999</v>
      </c>
      <c r="T89" s="2"/>
      <c r="U89" s="2"/>
      <c r="V89"/>
      <c r="W89" t="s">
        <v>468</v>
      </c>
      <c r="X89" t="str">
        <f t="shared" si="22"/>
        <v>n/a</v>
      </c>
      <c r="Y89" t="str">
        <f t="shared" si="23"/>
        <v>n/a</v>
      </c>
      <c r="AA89" s="1"/>
      <c r="AB89" s="1" t="s">
        <v>934</v>
      </c>
    </row>
    <row r="90" spans="1:34" x14ac:dyDescent="0.25">
      <c r="A90" s="1" t="str">
        <f>D90&amp;M90&amp;P90&amp;N90&amp;MasterData_[[#This Row],[Program Code]]</f>
        <v>BAR556504045030250040309</v>
      </c>
      <c r="B90" s="1" t="str">
        <f t="shared" si="17"/>
        <v>BAR556504045040309</v>
      </c>
      <c r="C90" s="29" t="str">
        <f>E90&amp;"--"&amp;G90&amp;"--"&amp;F90</f>
        <v>ZSB--Exe MBA Healthcare Admin--40309</v>
      </c>
      <c r="D90" s="26" t="str">
        <f t="shared" si="28"/>
        <v>BAR55</v>
      </c>
      <c r="E90" s="27" t="s">
        <v>173</v>
      </c>
      <c r="F90" s="28">
        <v>40309</v>
      </c>
      <c r="G90" s="27" t="s">
        <v>395</v>
      </c>
      <c r="H90" s="29" t="str">
        <f>C90</f>
        <v>ZSB--Exe MBA Healthcare Admin--40309</v>
      </c>
      <c r="I90" s="27" t="str">
        <f t="shared" si="18"/>
        <v>BAR5565040</v>
      </c>
      <c r="J90" s="27" t="str">
        <f t="shared" si="19"/>
        <v>BAR5565040302500</v>
      </c>
      <c r="K90" s="27" t="str">
        <f t="shared" si="20"/>
        <v>BAR5565040Exe MBA Healthcare Admin</v>
      </c>
      <c r="L90" s="1" t="str">
        <f t="shared" si="21"/>
        <v>BAR55ZSB</v>
      </c>
      <c r="M90" s="1">
        <v>65040</v>
      </c>
      <c r="N90" s="1">
        <v>302500</v>
      </c>
      <c r="O90" s="3">
        <v>40309</v>
      </c>
      <c r="P90" s="1">
        <v>450</v>
      </c>
      <c r="Q90" s="1">
        <v>9999</v>
      </c>
      <c r="R90" s="1">
        <v>12</v>
      </c>
      <c r="S90" s="1">
        <v>9999</v>
      </c>
      <c r="T90" s="2"/>
      <c r="U90" s="2"/>
      <c r="V90"/>
      <c r="W90" t="s">
        <v>468</v>
      </c>
      <c r="X90" t="str">
        <f t="shared" si="22"/>
        <v>n/a</v>
      </c>
      <c r="Y90" t="str">
        <f t="shared" si="23"/>
        <v>n/a</v>
      </c>
      <c r="AA90" s="1"/>
      <c r="AB90" s="1" t="s">
        <v>934</v>
      </c>
    </row>
    <row r="91" spans="1:34" x14ac:dyDescent="0.25">
      <c r="A91" s="1" t="str">
        <f>D91&amp;M91&amp;P91&amp;N91&amp;MasterData_[[#This Row],[Program Code]]</f>
        <v>BAR556504010030250040310</v>
      </c>
      <c r="B91" s="1" t="str">
        <f t="shared" si="17"/>
        <v>BAR556504010040310</v>
      </c>
      <c r="C91" s="29" t="s">
        <v>269</v>
      </c>
      <c r="D91" s="26" t="s">
        <v>9</v>
      </c>
      <c r="E91" s="27" t="s">
        <v>173</v>
      </c>
      <c r="F91" s="28">
        <v>40310</v>
      </c>
      <c r="G91" s="27" t="s">
        <v>268</v>
      </c>
      <c r="H91" s="29" t="s">
        <v>269</v>
      </c>
      <c r="I91" s="27" t="str">
        <f t="shared" si="18"/>
        <v>BAR5565040</v>
      </c>
      <c r="J91" s="27" t="str">
        <f t="shared" si="19"/>
        <v>BAR5565040302500</v>
      </c>
      <c r="K91" s="27" t="str">
        <f t="shared" si="20"/>
        <v>BAR5565040Exe MS-Information Systems</v>
      </c>
      <c r="L91" s="1" t="str">
        <f t="shared" si="21"/>
        <v>BAR55ZSB</v>
      </c>
      <c r="M91" s="1">
        <v>65040</v>
      </c>
      <c r="N91" s="1">
        <v>302500</v>
      </c>
      <c r="O91" s="3">
        <v>40310</v>
      </c>
      <c r="P91" s="1">
        <v>100</v>
      </c>
      <c r="Q91" s="1">
        <v>9999</v>
      </c>
      <c r="R91" s="1">
        <v>12</v>
      </c>
      <c r="S91" s="1">
        <v>9999</v>
      </c>
      <c r="T91" s="2" t="s">
        <v>270</v>
      </c>
      <c r="U91" s="2" t="s">
        <v>271</v>
      </c>
      <c r="V91" t="str">
        <f>IFERROR(VLOOKUP(M91,#REF!,2,FALSE),"N/A")</f>
        <v>N/A</v>
      </c>
      <c r="W91" t="s">
        <v>468</v>
      </c>
      <c r="X91" t="str">
        <f t="shared" si="22"/>
        <v>(30-25)019 - 19</v>
      </c>
      <c r="Y91" t="str">
        <f t="shared" si="23"/>
        <v>Executive MS in Information Systems</v>
      </c>
      <c r="Z91" s="1" t="e">
        <f>VLOOKUP(K91,ConsolidatedTreeData!D:M,10,FALSE)</f>
        <v>#N/A</v>
      </c>
      <c r="AA91" s="1" t="e">
        <f>Z91=O91</f>
        <v>#N/A</v>
      </c>
      <c r="AC91" s="70" t="s">
        <v>870</v>
      </c>
      <c r="AD91" s="1" t="str">
        <f>D91&amp;M91&amp;O91</f>
        <v>BAR556504040310</v>
      </c>
      <c r="AE91" s="1" t="e">
        <f>VLOOKUP(AD91,ConsolidatedTreeData!U:V,2,FALSE)</f>
        <v>#N/A</v>
      </c>
      <c r="AF91" s="1" t="e">
        <f>AE91=N91</f>
        <v>#N/A</v>
      </c>
      <c r="AG91" s="1">
        <f>VLOOKUP(I91,ConsolidatedTreeData!A:P,16,FALSE)</f>
        <v>302500</v>
      </c>
      <c r="AH91" s="1" t="b">
        <f>AG91=N91</f>
        <v>1</v>
      </c>
    </row>
    <row r="92" spans="1:34" x14ac:dyDescent="0.25">
      <c r="A92" s="1" t="str">
        <f>D92&amp;M92&amp;P92&amp;N92&amp;MasterData_[[#This Row],[Program Code]]</f>
        <v>BAR551038110030250040343</v>
      </c>
      <c r="B92" s="1" t="str">
        <f t="shared" si="17"/>
        <v>BAR551038110040343</v>
      </c>
      <c r="C92" s="29" t="s">
        <v>272</v>
      </c>
      <c r="D92" s="26" t="s">
        <v>9</v>
      </c>
      <c r="E92" s="27" t="s">
        <v>173</v>
      </c>
      <c r="F92" s="28">
        <v>40343</v>
      </c>
      <c r="G92" s="27" t="s">
        <v>396</v>
      </c>
      <c r="H92" s="29" t="s">
        <v>272</v>
      </c>
      <c r="I92" s="27" t="str">
        <f t="shared" si="18"/>
        <v>BAR5510381</v>
      </c>
      <c r="J92" s="27" t="str">
        <f t="shared" si="19"/>
        <v>BAR5510381302500</v>
      </c>
      <c r="K92" s="27" t="str">
        <f t="shared" si="20"/>
        <v>BAR5510381Global MS Entrepreneurship</v>
      </c>
      <c r="L92" s="1" t="str">
        <f t="shared" si="21"/>
        <v>BAR55ZSB</v>
      </c>
      <c r="M92" s="1">
        <v>10381</v>
      </c>
      <c r="N92" s="1">
        <v>302500</v>
      </c>
      <c r="O92" s="1">
        <v>40343</v>
      </c>
      <c r="P92" s="1">
        <v>100</v>
      </c>
      <c r="Q92" s="1">
        <v>9999</v>
      </c>
      <c r="R92" s="1">
        <v>12</v>
      </c>
      <c r="S92" s="1">
        <v>9999</v>
      </c>
      <c r="T92" s="2" t="s">
        <v>273</v>
      </c>
      <c r="U92" s="2" t="s">
        <v>274</v>
      </c>
      <c r="V92" t="str">
        <f>IFERROR(VLOOKUP(M92,#REF!,2,FALSE),"N/A")</f>
        <v>N/A</v>
      </c>
      <c r="W92" t="s">
        <v>464</v>
      </c>
      <c r="X92" t="str">
        <f t="shared" si="22"/>
        <v>(30-25)015 - 15</v>
      </c>
      <c r="Y92" t="str">
        <f t="shared" si="23"/>
        <v>Global MS in Entrepreneurship - Model 1</v>
      </c>
      <c r="Z92" s="1">
        <f>VLOOKUP(K92,ConsolidatedTreeData!D:M,10,FALSE)</f>
        <v>40343</v>
      </c>
      <c r="AA92" s="1" t="b">
        <f>Z92=O92</f>
        <v>1</v>
      </c>
      <c r="AD92" s="1" t="str">
        <f>D92&amp;M92&amp;O92</f>
        <v>BAR551038140343</v>
      </c>
      <c r="AE92" s="1">
        <f>VLOOKUP(AD92,ConsolidatedTreeData!U:V,2,FALSE)</f>
        <v>302500</v>
      </c>
      <c r="AF92" s="1" t="b">
        <f>AE92=N92</f>
        <v>1</v>
      </c>
      <c r="AG92" s="1">
        <f>VLOOKUP(I92,ConsolidatedTreeData!A:P,16,FALSE)</f>
        <v>202500</v>
      </c>
      <c r="AH92" s="1" t="b">
        <f>AG92=N92</f>
        <v>0</v>
      </c>
    </row>
    <row r="93" spans="1:34" x14ac:dyDescent="0.25">
      <c r="A93" s="1" t="str">
        <f>D93&amp;M93&amp;P93&amp;N93&amp;MasterData_[[#This Row],[Program Code]]</f>
        <v>BAR556019810020250040134</v>
      </c>
      <c r="B93" s="1" t="str">
        <f t="shared" si="17"/>
        <v>BAR556019810040134</v>
      </c>
      <c r="C93" s="29" t="str">
        <f>E93&amp;"--"&amp;G93&amp;"--"&amp;F93</f>
        <v>ZSB--Undergrad Programs/Activities--40134</v>
      </c>
      <c r="D93" s="26" t="str">
        <f t="shared" ref="D93" si="29">D94</f>
        <v>BAR55</v>
      </c>
      <c r="E93" s="27" t="s">
        <v>173</v>
      </c>
      <c r="F93" s="28">
        <v>40134</v>
      </c>
      <c r="G93" s="27" t="s">
        <v>724</v>
      </c>
      <c r="H93" s="29" t="str">
        <f>C93</f>
        <v>ZSB--Undergrad Programs/Activities--40134</v>
      </c>
      <c r="I93" s="27" t="str">
        <f t="shared" si="18"/>
        <v>BAR5560198</v>
      </c>
      <c r="J93" s="27" t="str">
        <f t="shared" si="19"/>
        <v>BAR5560198202500</v>
      </c>
      <c r="K93" s="27" t="str">
        <f t="shared" si="20"/>
        <v>BAR5560198Undergrad Programs/Activities</v>
      </c>
      <c r="L93" s="1" t="str">
        <f t="shared" si="21"/>
        <v>BAR55ZSB</v>
      </c>
      <c r="M93" s="1">
        <v>60198</v>
      </c>
      <c r="N93" s="1">
        <v>202500</v>
      </c>
      <c r="O93" s="1">
        <v>40134</v>
      </c>
      <c r="P93" s="1">
        <v>100</v>
      </c>
      <c r="Q93" s="1">
        <v>9999</v>
      </c>
      <c r="R93" s="1">
        <v>12</v>
      </c>
      <c r="S93" s="1">
        <v>9999</v>
      </c>
      <c r="T93" s="2"/>
      <c r="U93" s="2"/>
      <c r="V93"/>
      <c r="W93" t="s">
        <v>464</v>
      </c>
      <c r="X93" t="str">
        <f t="shared" si="22"/>
        <v>n/a</v>
      </c>
      <c r="Y93" t="str">
        <f t="shared" si="23"/>
        <v>n/a</v>
      </c>
      <c r="AA93" s="1"/>
      <c r="AB93" s="1" t="s">
        <v>934</v>
      </c>
    </row>
    <row r="94" spans="1:34" ht="15.75" thickBot="1" x14ac:dyDescent="0.3">
      <c r="A94" s="1" t="str">
        <f>D94&amp;M94&amp;P94&amp;N94&amp;MasterData_[[#This Row],[Program Code]]</f>
        <v>BAR551038110030250040340</v>
      </c>
      <c r="B94" s="1" t="str">
        <f t="shared" si="17"/>
        <v>BAR551038110040340</v>
      </c>
      <c r="C94" s="33" t="s">
        <v>275</v>
      </c>
      <c r="D94" s="30" t="s">
        <v>9</v>
      </c>
      <c r="E94" s="31" t="s">
        <v>173</v>
      </c>
      <c r="F94" s="32">
        <v>40340</v>
      </c>
      <c r="G94" s="31" t="s">
        <v>397</v>
      </c>
      <c r="H94" s="33" t="s">
        <v>275</v>
      </c>
      <c r="I94" s="27" t="str">
        <f t="shared" si="18"/>
        <v>BAR5510381</v>
      </c>
      <c r="J94" s="27" t="str">
        <f t="shared" si="19"/>
        <v>BAR5510381302500</v>
      </c>
      <c r="K94" s="27" t="str">
        <f t="shared" si="20"/>
        <v>BAR5510381Global MS Finance-1</v>
      </c>
      <c r="L94" s="1" t="str">
        <f t="shared" si="21"/>
        <v>BAR55ZSB</v>
      </c>
      <c r="M94" s="1">
        <v>10381</v>
      </c>
      <c r="N94" s="1">
        <v>302500</v>
      </c>
      <c r="O94" s="1">
        <v>40340</v>
      </c>
      <c r="P94" s="1">
        <v>100</v>
      </c>
      <c r="Q94" s="1">
        <v>9999</v>
      </c>
      <c r="R94" s="1">
        <v>12</v>
      </c>
      <c r="S94" s="1">
        <v>9999</v>
      </c>
      <c r="T94" s="2" t="s">
        <v>276</v>
      </c>
      <c r="U94" s="2" t="s">
        <v>277</v>
      </c>
      <c r="V94" t="str">
        <f>IFERROR(VLOOKUP(M94,#REF!,2,FALSE),"N/A")</f>
        <v>N/A</v>
      </c>
      <c r="W94" t="s">
        <v>464</v>
      </c>
      <c r="X94" t="str">
        <f t="shared" si="22"/>
        <v>(30-25)017 - 17</v>
      </c>
      <c r="Y94" t="str">
        <f t="shared" si="23"/>
        <v>Global MS in Finance - Model 1</v>
      </c>
      <c r="Z94" s="1">
        <f>VLOOKUP(K94,ConsolidatedTreeData!D:M,10,FALSE)</f>
        <v>40340</v>
      </c>
      <c r="AA94" s="1" t="b">
        <f t="shared" ref="AA94:AA99" si="30">Z94=O94</f>
        <v>1</v>
      </c>
      <c r="AD94" s="1" t="str">
        <f t="shared" ref="AD94:AD99" si="31">D94&amp;M94&amp;O94</f>
        <v>BAR551038140340</v>
      </c>
      <c r="AE94" s="1">
        <f>VLOOKUP(AD94,ConsolidatedTreeData!U:V,2,FALSE)</f>
        <v>302500</v>
      </c>
      <c r="AF94" s="1" t="b">
        <f t="shared" ref="AF94:AF99" si="32">AE94=N94</f>
        <v>1</v>
      </c>
      <c r="AG94" s="1">
        <f>VLOOKUP(I94,ConsolidatedTreeData!A:P,16,FALSE)</f>
        <v>202500</v>
      </c>
      <c r="AH94" s="1" t="b">
        <f t="shared" ref="AH94:AH99" si="33">AG94=N94</f>
        <v>0</v>
      </c>
    </row>
    <row r="95" spans="1:34" x14ac:dyDescent="0.25">
      <c r="A95" s="1" t="str">
        <f>D95&amp;M95&amp;P95&amp;N95&amp;MasterData_[[#This Row],[Program Code]]</f>
        <v>BAR558010910020300040200</v>
      </c>
      <c r="B95" s="1" t="str">
        <f t="shared" si="17"/>
        <v>BAR558010910040200</v>
      </c>
      <c r="C95" s="29" t="s">
        <v>174</v>
      </c>
      <c r="D95" s="26" t="s">
        <v>9</v>
      </c>
      <c r="E95" s="27" t="s">
        <v>344</v>
      </c>
      <c r="F95" s="28">
        <v>40200</v>
      </c>
      <c r="G95" s="27" t="s">
        <v>374</v>
      </c>
      <c r="H95" s="29" t="s">
        <v>174</v>
      </c>
      <c r="I95" s="27" t="str">
        <f t="shared" si="18"/>
        <v>BAR5580109</v>
      </c>
      <c r="J95" s="27" t="str">
        <f t="shared" si="19"/>
        <v>BAR5580109203000</v>
      </c>
      <c r="K95" s="27" t="str">
        <f t="shared" si="20"/>
        <v>BAR5580109Dean Weissman School</v>
      </c>
      <c r="L95" s="1" t="str">
        <f t="shared" si="21"/>
        <v>BAR55WSAS</v>
      </c>
      <c r="M95" s="1">
        <v>80109</v>
      </c>
      <c r="N95" s="1">
        <v>203000</v>
      </c>
      <c r="O95" s="1">
        <v>40200</v>
      </c>
      <c r="P95" s="1">
        <v>100</v>
      </c>
      <c r="Q95" s="1">
        <v>9999</v>
      </c>
      <c r="R95" s="1">
        <v>12</v>
      </c>
      <c r="S95" s="1">
        <v>9999</v>
      </c>
      <c r="T95" s="2" t="s">
        <v>175</v>
      </c>
      <c r="U95" s="2" t="s">
        <v>176</v>
      </c>
      <c r="V95" t="str">
        <f>IFERROR(VLOOKUP(M95,#REF!,2,FALSE),"N/A")</f>
        <v>N/A</v>
      </c>
      <c r="W95" t="s">
        <v>459</v>
      </c>
      <c r="X95" t="str">
        <f t="shared" si="22"/>
        <v>(20-30)001 - 01</v>
      </c>
      <c r="Y95" t="str">
        <f t="shared" si="23"/>
        <v>WSAS - Dean's General Fund</v>
      </c>
      <c r="Z95" s="1">
        <f>VLOOKUP(K95,ConsolidatedTreeData!D:M,10,FALSE)</f>
        <v>40200</v>
      </c>
      <c r="AA95" s="1" t="b">
        <f t="shared" si="30"/>
        <v>1</v>
      </c>
      <c r="AD95" s="1" t="str">
        <f t="shared" si="31"/>
        <v>BAR558010940200</v>
      </c>
      <c r="AE95" s="1">
        <f>VLOOKUP(AD95,ConsolidatedTreeData!U:V,2,FALSE)</f>
        <v>203000</v>
      </c>
      <c r="AF95" s="1" t="b">
        <f t="shared" si="32"/>
        <v>1</v>
      </c>
      <c r="AG95" s="1">
        <f>VLOOKUP(I95,ConsolidatedTreeData!A:P,16,FALSE)</f>
        <v>203000</v>
      </c>
      <c r="AH95" s="1" t="b">
        <f t="shared" si="33"/>
        <v>1</v>
      </c>
    </row>
    <row r="96" spans="1:34" x14ac:dyDescent="0.25">
      <c r="A96" s="1" t="str">
        <f>D96&amp;M96&amp;P96&amp;N96&amp;MasterData_[[#This Row],[Program Code]]</f>
        <v>BAR558010910020300040201</v>
      </c>
      <c r="B96" s="1" t="str">
        <f t="shared" si="17"/>
        <v>BAR558010910040201</v>
      </c>
      <c r="C96" s="29" t="s">
        <v>177</v>
      </c>
      <c r="D96" s="26" t="s">
        <v>9</v>
      </c>
      <c r="E96" s="27" t="s">
        <v>344</v>
      </c>
      <c r="F96" s="28">
        <v>40201</v>
      </c>
      <c r="G96" s="27" t="s">
        <v>375</v>
      </c>
      <c r="H96" s="29" t="s">
        <v>177</v>
      </c>
      <c r="I96" s="27" t="str">
        <f t="shared" si="18"/>
        <v>BAR5580109</v>
      </c>
      <c r="J96" s="27" t="str">
        <f t="shared" si="19"/>
        <v>BAR5580109203000</v>
      </c>
      <c r="K96" s="27" t="str">
        <f t="shared" si="20"/>
        <v>BAR5580109Dean's Art Fund</v>
      </c>
      <c r="L96" s="1" t="str">
        <f t="shared" si="21"/>
        <v>BAR55WSAS</v>
      </c>
      <c r="M96" s="1">
        <v>80109</v>
      </c>
      <c r="N96" s="1">
        <v>203000</v>
      </c>
      <c r="O96" s="1">
        <v>40201</v>
      </c>
      <c r="P96" s="1">
        <v>100</v>
      </c>
      <c r="Q96" s="1">
        <v>9999</v>
      </c>
      <c r="R96" s="1">
        <v>12</v>
      </c>
      <c r="S96" s="1">
        <v>9999</v>
      </c>
      <c r="T96" s="2" t="s">
        <v>178</v>
      </c>
      <c r="U96" s="2" t="s">
        <v>179</v>
      </c>
      <c r="V96" t="str">
        <f>IFERROR(VLOOKUP(M96,#REF!,2,FALSE),"N/A")</f>
        <v>N/A</v>
      </c>
      <c r="W96" t="s">
        <v>459</v>
      </c>
      <c r="X96" t="str">
        <f t="shared" si="22"/>
        <v>(20-30)002 - 02</v>
      </c>
      <c r="Y96" t="str">
        <f t="shared" si="23"/>
        <v>WSAS - Dean's Art Fund</v>
      </c>
      <c r="Z96" s="1">
        <f>VLOOKUP(K96,ConsolidatedTreeData!D:M,10,FALSE)</f>
        <v>40201</v>
      </c>
      <c r="AA96" s="1" t="b">
        <f t="shared" si="30"/>
        <v>1</v>
      </c>
      <c r="AD96" s="1" t="str">
        <f t="shared" si="31"/>
        <v>BAR558010940201</v>
      </c>
      <c r="AE96" s="1">
        <f>VLOOKUP(AD96,ConsolidatedTreeData!U:V,2,FALSE)</f>
        <v>203000</v>
      </c>
      <c r="AF96" s="1" t="b">
        <f t="shared" si="32"/>
        <v>1</v>
      </c>
      <c r="AG96" s="1">
        <f>VLOOKUP(I96,ConsolidatedTreeData!A:P,16,FALSE)</f>
        <v>203000</v>
      </c>
      <c r="AH96" s="1" t="b">
        <f t="shared" si="33"/>
        <v>1</v>
      </c>
    </row>
    <row r="97" spans="1:36" x14ac:dyDescent="0.25">
      <c r="A97" s="1" t="str">
        <f>D97&amp;M97&amp;P97&amp;N97&amp;MasterData_[[#This Row],[Program Code]]</f>
        <v>BAR558010910020300040202</v>
      </c>
      <c r="B97" s="1" t="str">
        <f t="shared" si="17"/>
        <v>BAR558010910040202</v>
      </c>
      <c r="C97" s="29" t="s">
        <v>180</v>
      </c>
      <c r="D97" s="26" t="s">
        <v>9</v>
      </c>
      <c r="E97" s="27" t="s">
        <v>344</v>
      </c>
      <c r="F97" s="28">
        <v>40202</v>
      </c>
      <c r="G97" s="27" t="s">
        <v>376</v>
      </c>
      <c r="H97" s="29" t="s">
        <v>180</v>
      </c>
      <c r="I97" s="27" t="str">
        <f t="shared" si="18"/>
        <v>BAR5580109</v>
      </c>
      <c r="J97" s="27" t="str">
        <f t="shared" si="19"/>
        <v>BAR5580109203000</v>
      </c>
      <c r="K97" s="27" t="str">
        <f t="shared" si="20"/>
        <v>BAR5580109Technology Fund</v>
      </c>
      <c r="L97" s="1" t="str">
        <f t="shared" si="21"/>
        <v>BAR55WSAS</v>
      </c>
      <c r="M97" s="1">
        <v>80109</v>
      </c>
      <c r="N97" s="1">
        <v>203000</v>
      </c>
      <c r="O97" s="1">
        <v>40202</v>
      </c>
      <c r="P97" s="1">
        <v>100</v>
      </c>
      <c r="Q97" s="1">
        <v>9999</v>
      </c>
      <c r="R97" s="1">
        <v>12</v>
      </c>
      <c r="S97" s="1">
        <v>9999</v>
      </c>
      <c r="T97" s="2" t="s">
        <v>181</v>
      </c>
      <c r="U97" s="2" t="s">
        <v>182</v>
      </c>
      <c r="V97" t="str">
        <f>IFERROR(VLOOKUP(M97,#REF!,2,FALSE),"N/A")</f>
        <v>N/A</v>
      </c>
      <c r="W97" t="s">
        <v>459</v>
      </c>
      <c r="X97" t="str">
        <f t="shared" si="22"/>
        <v>(20-30)004 - 04</v>
      </c>
      <c r="Y97" t="str">
        <f t="shared" si="23"/>
        <v>WSAS - Technology Fund</v>
      </c>
      <c r="Z97" s="1">
        <f>VLOOKUP(K97,ConsolidatedTreeData!D:M,10,FALSE)</f>
        <v>40202</v>
      </c>
      <c r="AA97" s="1" t="b">
        <f t="shared" si="30"/>
        <v>1</v>
      </c>
      <c r="AD97" s="1" t="str">
        <f t="shared" si="31"/>
        <v>BAR558010940202</v>
      </c>
      <c r="AE97" s="1">
        <f>VLOOKUP(AD97,ConsolidatedTreeData!U:V,2,FALSE)</f>
        <v>203000</v>
      </c>
      <c r="AF97" s="1" t="b">
        <f t="shared" si="32"/>
        <v>1</v>
      </c>
      <c r="AG97" s="1">
        <f>VLOOKUP(I97,ConsolidatedTreeData!A:P,16,FALSE)</f>
        <v>203000</v>
      </c>
      <c r="AH97" s="1" t="b">
        <f t="shared" si="33"/>
        <v>1</v>
      </c>
    </row>
    <row r="98" spans="1:36" x14ac:dyDescent="0.25">
      <c r="A98" s="1" t="str">
        <f>D98&amp;M98&amp;P98&amp;N98&amp;MasterData_[[#This Row],[Program Code]]</f>
        <v>BAR556002320020300040203</v>
      </c>
      <c r="B98" s="1" t="str">
        <f t="shared" si="17"/>
        <v>BAR556002320040203</v>
      </c>
      <c r="C98" s="29" t="s">
        <v>183</v>
      </c>
      <c r="D98" s="26" t="s">
        <v>9</v>
      </c>
      <c r="E98" s="27" t="s">
        <v>344</v>
      </c>
      <c r="F98" s="28">
        <v>40203</v>
      </c>
      <c r="G98" s="27" t="s">
        <v>185</v>
      </c>
      <c r="H98" s="29" t="s">
        <v>183</v>
      </c>
      <c r="I98" s="27" t="str">
        <f t="shared" ref="I98:I129" si="34">D98&amp;M98</f>
        <v>BAR5560023</v>
      </c>
      <c r="J98" s="27" t="str">
        <f t="shared" ref="J98:J129" si="35">D98&amp;M98&amp;N98</f>
        <v>BAR5560023203000</v>
      </c>
      <c r="K98" s="27" t="str">
        <f t="shared" ref="K98:K129" si="36">D98&amp;M98&amp;G98</f>
        <v>BAR5560023Baruch Performing Arts Center</v>
      </c>
      <c r="L98" s="1" t="str">
        <f t="shared" si="21"/>
        <v>BAR55WSAS</v>
      </c>
      <c r="M98" s="1">
        <v>60023</v>
      </c>
      <c r="N98" s="1">
        <v>203000</v>
      </c>
      <c r="O98" s="1">
        <v>40203</v>
      </c>
      <c r="P98" s="1">
        <v>200</v>
      </c>
      <c r="Q98" s="1">
        <v>9999</v>
      </c>
      <c r="R98" s="1">
        <v>12</v>
      </c>
      <c r="S98" s="1">
        <v>9999</v>
      </c>
      <c r="T98" s="2" t="s">
        <v>184</v>
      </c>
      <c r="U98" s="2" t="s">
        <v>185</v>
      </c>
      <c r="V98" t="str">
        <f>IFERROR(VLOOKUP(M98,#REF!,2,FALSE),"N/A")</f>
        <v>N/A</v>
      </c>
      <c r="W98" t="s">
        <v>520</v>
      </c>
      <c r="X98" t="str">
        <f t="shared" si="22"/>
        <v>(20-30)007 - 07</v>
      </c>
      <c r="Y98" t="str">
        <f t="shared" si="23"/>
        <v>Baruch Performing Arts Center</v>
      </c>
      <c r="Z98" s="1">
        <f>VLOOKUP(K98,ConsolidatedTreeData!D:M,10,FALSE)</f>
        <v>40203</v>
      </c>
      <c r="AA98" s="1" t="b">
        <f t="shared" si="30"/>
        <v>1</v>
      </c>
      <c r="AD98" s="1" t="str">
        <f t="shared" si="31"/>
        <v>BAR556002340203</v>
      </c>
      <c r="AE98" s="1">
        <f>VLOOKUP(AD98,ConsolidatedTreeData!U:V,2,FALSE)</f>
        <v>203000</v>
      </c>
      <c r="AF98" s="1" t="b">
        <f t="shared" si="32"/>
        <v>1</v>
      </c>
      <c r="AG98" s="1">
        <f>VLOOKUP(I98,ConsolidatedTreeData!A:P,16,FALSE)</f>
        <v>203000</v>
      </c>
      <c r="AH98" s="1" t="b">
        <f t="shared" si="33"/>
        <v>1</v>
      </c>
    </row>
    <row r="99" spans="1:36" x14ac:dyDescent="0.25">
      <c r="A99" s="1" t="str">
        <f>D99&amp;M99&amp;P99&amp;N99&amp;MasterData_[[#This Row],[Program Code]]</f>
        <v>BAR556002320020300040204</v>
      </c>
      <c r="B99" s="1" t="str">
        <f t="shared" si="17"/>
        <v>BAR556002320040204</v>
      </c>
      <c r="C99" s="29" t="s">
        <v>186</v>
      </c>
      <c r="D99" s="26" t="s">
        <v>9</v>
      </c>
      <c r="E99" s="27" t="s">
        <v>344</v>
      </c>
      <c r="F99" s="28">
        <v>40204</v>
      </c>
      <c r="G99" s="27" t="s">
        <v>377</v>
      </c>
      <c r="H99" s="29" t="s">
        <v>186</v>
      </c>
      <c r="I99" s="27" t="str">
        <f t="shared" si="34"/>
        <v>BAR5560023</v>
      </c>
      <c r="J99" s="27" t="str">
        <f t="shared" si="35"/>
        <v>BAR5560023203000</v>
      </c>
      <c r="K99" s="27" t="str">
        <f t="shared" si="36"/>
        <v>BAR5560023BPAC Ticket Income</v>
      </c>
      <c r="L99" s="1" t="str">
        <f t="shared" si="21"/>
        <v>BAR55WSAS</v>
      </c>
      <c r="M99" s="1">
        <v>60023</v>
      </c>
      <c r="N99" s="1">
        <v>203000</v>
      </c>
      <c r="O99" s="1">
        <v>40204</v>
      </c>
      <c r="P99" s="1">
        <v>200</v>
      </c>
      <c r="Q99" s="1">
        <v>9999</v>
      </c>
      <c r="R99" s="1">
        <v>12</v>
      </c>
      <c r="S99" s="1">
        <v>9999</v>
      </c>
      <c r="T99" s="2" t="s">
        <v>187</v>
      </c>
      <c r="U99" s="2" t="s">
        <v>188</v>
      </c>
      <c r="V99" t="str">
        <f>IFERROR(VLOOKUP(M99,#REF!,2,FALSE),"N/A")</f>
        <v>N/A</v>
      </c>
      <c r="W99" t="s">
        <v>520</v>
      </c>
      <c r="X99" t="str">
        <f t="shared" si="22"/>
        <v>(20-30)009 - 09</v>
      </c>
      <c r="Y99" t="str">
        <f t="shared" si="23"/>
        <v>WSAS- BPAC- Ticket Income</v>
      </c>
      <c r="Z99" s="1">
        <f>VLOOKUP(K99,ConsolidatedTreeData!D:M,10,FALSE)</f>
        <v>40204</v>
      </c>
      <c r="AA99" s="1" t="b">
        <f t="shared" si="30"/>
        <v>1</v>
      </c>
      <c r="AD99" s="1" t="str">
        <f t="shared" si="31"/>
        <v>BAR556002340204</v>
      </c>
      <c r="AE99" s="1">
        <f>VLOOKUP(AD99,ConsolidatedTreeData!U:V,2,FALSE)</f>
        <v>203000</v>
      </c>
      <c r="AF99" s="1" t="b">
        <f t="shared" si="32"/>
        <v>1</v>
      </c>
      <c r="AG99" s="1">
        <f>VLOOKUP(I99,ConsolidatedTreeData!A:P,16,FALSE)</f>
        <v>203000</v>
      </c>
      <c r="AH99" s="1" t="b">
        <f t="shared" si="33"/>
        <v>1</v>
      </c>
    </row>
    <row r="100" spans="1:36" x14ac:dyDescent="0.25">
      <c r="A100" s="1" t="str">
        <f>D100&amp;M100&amp;P100&amp;N100&amp;MasterData_[[#This Row],[Program Code]]</f>
        <v>BAR558010910020300099999</v>
      </c>
      <c r="B100" s="1" t="str">
        <f t="shared" si="17"/>
        <v>BAR558010910099999</v>
      </c>
      <c r="C100" s="29" t="str">
        <f>E100&amp;"--"&amp;G100&amp;"--"&amp;F100</f>
        <v>WSAS--PC not applicable--99999</v>
      </c>
      <c r="D100" s="26" t="s">
        <v>9</v>
      </c>
      <c r="E100" s="27" t="s">
        <v>344</v>
      </c>
      <c r="F100" s="28">
        <v>99999</v>
      </c>
      <c r="G100" s="27" t="s">
        <v>749</v>
      </c>
      <c r="H100" s="29" t="str">
        <f>C100</f>
        <v>WSAS--PC not applicable--99999</v>
      </c>
      <c r="I100" s="27" t="str">
        <f t="shared" si="34"/>
        <v>BAR5580109</v>
      </c>
      <c r="J100" s="27" t="str">
        <f t="shared" si="35"/>
        <v>BAR5580109203000</v>
      </c>
      <c r="K100" s="27" t="str">
        <f t="shared" si="36"/>
        <v>BAR5580109PC not applicable</v>
      </c>
      <c r="L100" s="1" t="str">
        <f t="shared" si="21"/>
        <v>BAR55WSAS</v>
      </c>
      <c r="M100" s="1">
        <v>80109</v>
      </c>
      <c r="N100" s="1">
        <v>203000</v>
      </c>
      <c r="O100" s="1">
        <v>99999</v>
      </c>
      <c r="P100" s="1">
        <v>100</v>
      </c>
      <c r="Q100" s="1">
        <v>9999</v>
      </c>
      <c r="R100" s="1">
        <v>12</v>
      </c>
      <c r="S100" s="1">
        <v>9999</v>
      </c>
      <c r="T100" s="2"/>
      <c r="U100" s="2"/>
      <c r="V100"/>
      <c r="W100" t="s">
        <v>459</v>
      </c>
      <c r="X100" t="str">
        <f t="shared" si="22"/>
        <v>n/a</v>
      </c>
      <c r="Y100" t="str">
        <f t="shared" si="23"/>
        <v>n/a</v>
      </c>
      <c r="AA100" s="1"/>
      <c r="AB100" s="1" t="s">
        <v>934</v>
      </c>
    </row>
    <row r="101" spans="1:36" x14ac:dyDescent="0.25">
      <c r="A101" s="1" t="str">
        <f>D101&amp;M101&amp;P101&amp;N101&amp;MasterData_[[#This Row],[Program Code]]</f>
        <v>BAR558010910020300040214</v>
      </c>
      <c r="B101" s="1" t="str">
        <f t="shared" si="17"/>
        <v>BAR558010910040214</v>
      </c>
      <c r="C101" s="29" t="s">
        <v>189</v>
      </c>
      <c r="D101" s="26" t="s">
        <v>9</v>
      </c>
      <c r="E101" s="27" t="s">
        <v>344</v>
      </c>
      <c r="F101" s="28">
        <v>40214</v>
      </c>
      <c r="G101" s="27" t="s">
        <v>378</v>
      </c>
      <c r="H101" s="29" t="s">
        <v>189</v>
      </c>
      <c r="I101" s="27" t="str">
        <f t="shared" si="34"/>
        <v>BAR5580109</v>
      </c>
      <c r="J101" s="27" t="str">
        <f t="shared" si="35"/>
        <v>BAR5580109203000</v>
      </c>
      <c r="K101" s="27" t="str">
        <f t="shared" si="36"/>
        <v>BAR5580109WSAS- Dean's Adjunct Rep Fund</v>
      </c>
      <c r="L101" s="1" t="str">
        <f t="shared" si="21"/>
        <v>BAR55WSAS</v>
      </c>
      <c r="M101" s="1">
        <v>80109</v>
      </c>
      <c r="N101" s="1">
        <v>203000</v>
      </c>
      <c r="O101" s="1">
        <v>40214</v>
      </c>
      <c r="P101" s="1">
        <v>100</v>
      </c>
      <c r="Q101" s="1">
        <v>9999</v>
      </c>
      <c r="R101" s="1">
        <v>12</v>
      </c>
      <c r="S101" s="1">
        <v>9999</v>
      </c>
      <c r="T101" s="2" t="s">
        <v>190</v>
      </c>
      <c r="U101" s="2" t="s">
        <v>191</v>
      </c>
      <c r="V101" t="str">
        <f>IFERROR(VLOOKUP(M101,#REF!,2,FALSE),"N/A")</f>
        <v>N/A</v>
      </c>
      <c r="W101" t="s">
        <v>459</v>
      </c>
      <c r="X101" t="str">
        <f t="shared" si="22"/>
        <v>(20-30)010 - 10</v>
      </c>
      <c r="Y101" t="str">
        <f t="shared" si="23"/>
        <v>WSAS- Dean's Adjunct Replacement Fund</v>
      </c>
      <c r="Z101" s="1" t="e">
        <f>VLOOKUP(K101,ConsolidatedTreeData!D:M,10,FALSE)</f>
        <v>#N/A</v>
      </c>
      <c r="AA101" s="1" t="e">
        <f>Z101=O101</f>
        <v>#N/A</v>
      </c>
      <c r="AC101" s="70" t="s">
        <v>870</v>
      </c>
      <c r="AD101" s="1" t="str">
        <f>D101&amp;M101&amp;O101</f>
        <v>BAR558010940214</v>
      </c>
      <c r="AE101" s="1" t="e">
        <f>VLOOKUP(AD101,ConsolidatedTreeData!U:V,2,FALSE)</f>
        <v>#N/A</v>
      </c>
      <c r="AF101" s="1" t="e">
        <f>AE101=N101</f>
        <v>#N/A</v>
      </c>
      <c r="AG101" s="1">
        <f>VLOOKUP(I101,ConsolidatedTreeData!A:P,16,FALSE)</f>
        <v>203000</v>
      </c>
      <c r="AH101" s="1" t="b">
        <f>AG101=N101</f>
        <v>1</v>
      </c>
    </row>
    <row r="102" spans="1:36" x14ac:dyDescent="0.25">
      <c r="A102" s="1" t="str">
        <f>D102&amp;M102&amp;P102&amp;N102&amp;MasterData_[[#This Row],[Program Code]]</f>
        <v>BAR551011510020300040206</v>
      </c>
      <c r="B102" s="1" t="str">
        <f t="shared" si="17"/>
        <v>BAR551011510040206</v>
      </c>
      <c r="C102" s="29" t="s">
        <v>192</v>
      </c>
      <c r="D102" s="26" t="s">
        <v>9</v>
      </c>
      <c r="E102" s="27" t="s">
        <v>344</v>
      </c>
      <c r="F102" s="28">
        <v>40206</v>
      </c>
      <c r="G102" s="27" t="s">
        <v>379</v>
      </c>
      <c r="H102" s="29" t="s">
        <v>192</v>
      </c>
      <c r="I102" s="27" t="str">
        <f t="shared" si="34"/>
        <v>BAR5510115</v>
      </c>
      <c r="J102" s="27" t="str">
        <f t="shared" si="35"/>
        <v>BAR5510115203000</v>
      </c>
      <c r="K102" s="27" t="str">
        <f t="shared" si="36"/>
        <v>BAR5510115Fine &amp; Prfrmg Arts Ticket Incm</v>
      </c>
      <c r="L102" s="1" t="str">
        <f t="shared" si="21"/>
        <v>BAR55WSAS</v>
      </c>
      <c r="M102" s="1">
        <v>10115</v>
      </c>
      <c r="N102" s="1">
        <v>203000</v>
      </c>
      <c r="O102" s="1">
        <v>40206</v>
      </c>
      <c r="P102" s="1">
        <v>100</v>
      </c>
      <c r="Q102" s="1">
        <v>9999</v>
      </c>
      <c r="R102" s="1">
        <v>12</v>
      </c>
      <c r="S102" s="1">
        <v>9999</v>
      </c>
      <c r="T102" s="2" t="s">
        <v>193</v>
      </c>
      <c r="U102" s="2" t="s">
        <v>194</v>
      </c>
      <c r="V102" t="str">
        <f>IFERROR(VLOOKUP(M102,#REF!,2,FALSE),"N/A")</f>
        <v>N/A</v>
      </c>
      <c r="W102" t="s">
        <v>519</v>
      </c>
      <c r="X102" t="str">
        <f t="shared" si="22"/>
        <v>(20-30)011 - 11</v>
      </c>
      <c r="Y102" t="str">
        <f t="shared" si="23"/>
        <v>WSAS - FPA-Ticket Income</v>
      </c>
      <c r="Z102" s="1">
        <f>VLOOKUP(K102,ConsolidatedTreeData!D:M,10,FALSE)</f>
        <v>40206</v>
      </c>
      <c r="AA102" s="1" t="b">
        <f>Z102=O102</f>
        <v>1</v>
      </c>
      <c r="AD102" s="1" t="str">
        <f>D102&amp;M102&amp;O102</f>
        <v>BAR551011540206</v>
      </c>
      <c r="AE102" s="1">
        <f>VLOOKUP(AD102,ConsolidatedTreeData!U:V,2,FALSE)</f>
        <v>203000</v>
      </c>
      <c r="AF102" s="1" t="b">
        <f>AE102=N102</f>
        <v>1</v>
      </c>
      <c r="AG102" s="1">
        <f>VLOOKUP(I102,ConsolidatedTreeData!A:P,16,FALSE)</f>
        <v>203000</v>
      </c>
      <c r="AH102" s="1" t="b">
        <f>AG102=N102</f>
        <v>1</v>
      </c>
    </row>
    <row r="103" spans="1:36" x14ac:dyDescent="0.25">
      <c r="A103" s="1" t="str">
        <f>D103&amp;M103&amp;P103&amp;N103&amp;MasterData_[[#This Row],[Program Code]]</f>
        <v>BAR551019510020300040209</v>
      </c>
      <c r="B103" s="1" t="str">
        <f t="shared" si="17"/>
        <v>BAR551019510040209</v>
      </c>
      <c r="C103" s="29" t="str">
        <f>E103&amp;"--"&amp;G103&amp;"--"&amp;F103</f>
        <v>WSAS--Math Seminars--40209</v>
      </c>
      <c r="D103" s="26" t="s">
        <v>9</v>
      </c>
      <c r="E103" s="27" t="s">
        <v>344</v>
      </c>
      <c r="F103" s="28">
        <v>40209</v>
      </c>
      <c r="G103" s="27" t="s">
        <v>722</v>
      </c>
      <c r="H103" s="29" t="str">
        <f>C103</f>
        <v>WSAS--Math Seminars--40209</v>
      </c>
      <c r="I103" s="27" t="str">
        <f t="shared" si="34"/>
        <v>BAR5510195</v>
      </c>
      <c r="J103" s="27" t="str">
        <f t="shared" si="35"/>
        <v>BAR5510195203000</v>
      </c>
      <c r="K103" s="27" t="str">
        <f t="shared" si="36"/>
        <v>BAR5510195Math Seminars</v>
      </c>
      <c r="L103" s="1" t="str">
        <f t="shared" si="21"/>
        <v>BAR55WSAS</v>
      </c>
      <c r="M103" s="1">
        <v>10195</v>
      </c>
      <c r="N103" s="1">
        <v>203000</v>
      </c>
      <c r="O103" s="1">
        <v>40209</v>
      </c>
      <c r="P103" s="1">
        <v>100</v>
      </c>
      <c r="Q103" s="1">
        <v>9999</v>
      </c>
      <c r="R103" s="1">
        <v>12</v>
      </c>
      <c r="S103" s="1">
        <v>9999</v>
      </c>
      <c r="T103" s="2"/>
      <c r="U103" s="2"/>
      <c r="V103"/>
      <c r="W103" t="s">
        <v>454</v>
      </c>
      <c r="X103" t="str">
        <f t="shared" si="22"/>
        <v>n/a</v>
      </c>
      <c r="Y103" t="str">
        <f t="shared" si="23"/>
        <v>n/a</v>
      </c>
      <c r="AA103" s="1"/>
      <c r="AB103" s="1" t="s">
        <v>934</v>
      </c>
    </row>
    <row r="104" spans="1:36" x14ac:dyDescent="0.25">
      <c r="A104" s="1" t="str">
        <f>D104&amp;M104&amp;P104&amp;N104&amp;MasterData_[[#This Row],[Program Code]]</f>
        <v>BAR551019510020300040207</v>
      </c>
      <c r="B104" s="1" t="str">
        <f t="shared" si="17"/>
        <v>BAR551019510040207</v>
      </c>
      <c r="C104" s="29" t="s">
        <v>195</v>
      </c>
      <c r="D104" s="26" t="s">
        <v>9</v>
      </c>
      <c r="E104" s="27" t="s">
        <v>344</v>
      </c>
      <c r="F104" s="28">
        <v>40207</v>
      </c>
      <c r="G104" s="27" t="s">
        <v>721</v>
      </c>
      <c r="H104" s="29" t="s">
        <v>195</v>
      </c>
      <c r="I104" s="27" t="str">
        <f t="shared" si="34"/>
        <v>BAR5510195</v>
      </c>
      <c r="J104" s="27" t="str">
        <f t="shared" si="35"/>
        <v>BAR5510195203000</v>
      </c>
      <c r="K104" s="27" t="str">
        <f t="shared" si="36"/>
        <v>BAR5510195Master Financial Engineering</v>
      </c>
      <c r="L104" s="1" t="str">
        <f t="shared" si="21"/>
        <v>BAR55WSAS</v>
      </c>
      <c r="M104" s="1">
        <v>10195</v>
      </c>
      <c r="N104" s="1">
        <v>203000</v>
      </c>
      <c r="O104" s="1">
        <v>40207</v>
      </c>
      <c r="P104" s="1">
        <v>100</v>
      </c>
      <c r="Q104" s="1">
        <v>9999</v>
      </c>
      <c r="R104" s="1">
        <v>12</v>
      </c>
      <c r="S104" s="1">
        <v>9999</v>
      </c>
      <c r="T104" s="2" t="s">
        <v>196</v>
      </c>
      <c r="U104" s="2" t="s">
        <v>197</v>
      </c>
      <c r="V104" t="str">
        <f>IFERROR(VLOOKUP(M104,#REF!,2,FALSE),"N/A")</f>
        <v>N/A</v>
      </c>
      <c r="W104" t="s">
        <v>454</v>
      </c>
      <c r="X104" t="str">
        <f t="shared" si="22"/>
        <v>(20-30)014 - 14</v>
      </c>
      <c r="Y104" t="str">
        <f t="shared" si="23"/>
        <v>WSAS - MFE Program</v>
      </c>
      <c r="Z104" s="1">
        <f>VLOOKUP(K104,ConsolidatedTreeData!D:M,10,FALSE)</f>
        <v>40207</v>
      </c>
      <c r="AA104" s="1" t="b">
        <f t="shared" ref="AA104:AA112" si="37">Z104=O104</f>
        <v>1</v>
      </c>
      <c r="AC104" s="1" t="s">
        <v>861</v>
      </c>
      <c r="AD104" s="1" t="str">
        <f t="shared" ref="AD104:AD112" si="38">D104&amp;M104&amp;O104</f>
        <v>BAR551019540207</v>
      </c>
      <c r="AE104" s="1">
        <f>VLOOKUP(AD104,ConsolidatedTreeData!U:V,2,FALSE)</f>
        <v>203000</v>
      </c>
      <c r="AF104" s="1" t="b">
        <f t="shared" ref="AF104:AF112" si="39">AE104=N104</f>
        <v>1</v>
      </c>
      <c r="AG104" s="1">
        <f>VLOOKUP(I104,ConsolidatedTreeData!A:P,16,FALSE)</f>
        <v>203000</v>
      </c>
      <c r="AH104" s="1" t="b">
        <f t="shared" ref="AH104:AH112" si="40">AG104=N104</f>
        <v>1</v>
      </c>
    </row>
    <row r="105" spans="1:36" x14ac:dyDescent="0.25">
      <c r="A105" s="1" t="str">
        <f>D105&amp;M105&amp;P105&amp;N105&amp;MasterData_[[#This Row],[Program Code]]</f>
        <v>BAR551006010020300040208</v>
      </c>
      <c r="B105" s="1" t="str">
        <f t="shared" si="17"/>
        <v>BAR551006010040208</v>
      </c>
      <c r="C105" s="29" t="s">
        <v>198</v>
      </c>
      <c r="D105" s="26" t="s">
        <v>9</v>
      </c>
      <c r="E105" s="27" t="s">
        <v>344</v>
      </c>
      <c r="F105" s="28">
        <v>40208</v>
      </c>
      <c r="G105" s="27" t="s">
        <v>380</v>
      </c>
      <c r="H105" s="29" t="s">
        <v>198</v>
      </c>
      <c r="I105" s="27" t="str">
        <f t="shared" si="34"/>
        <v>BAR5510060</v>
      </c>
      <c r="J105" s="27" t="str">
        <f t="shared" si="35"/>
        <v>BAR5510060203000</v>
      </c>
      <c r="K105" s="27" t="str">
        <f t="shared" si="36"/>
        <v>BAR5510060Corporate Communications Inst</v>
      </c>
      <c r="L105" s="1" t="str">
        <f t="shared" si="21"/>
        <v>BAR55WSAS</v>
      </c>
      <c r="M105" s="1">
        <v>10060</v>
      </c>
      <c r="N105" s="1">
        <v>203000</v>
      </c>
      <c r="O105" s="1">
        <v>40208</v>
      </c>
      <c r="P105" s="1">
        <v>100</v>
      </c>
      <c r="Q105" s="1">
        <v>9999</v>
      </c>
      <c r="R105" s="1">
        <v>12</v>
      </c>
      <c r="S105" s="1">
        <v>9999</v>
      </c>
      <c r="T105" s="2" t="s">
        <v>199</v>
      </c>
      <c r="U105" s="2" t="s">
        <v>200</v>
      </c>
      <c r="V105" t="str">
        <f>IFERROR(VLOOKUP(M105,#REF!,2,FALSE),"N/A")</f>
        <v>N/A</v>
      </c>
      <c r="W105" t="s">
        <v>518</v>
      </c>
      <c r="X105" t="str">
        <f t="shared" si="22"/>
        <v>(20-30)015 - 15</v>
      </c>
      <c r="Y105" t="str">
        <f t="shared" si="23"/>
        <v>WSAS - CCI Program</v>
      </c>
      <c r="Z105" s="1">
        <f>VLOOKUP(K105,ConsolidatedTreeData!D:M,10,FALSE)</f>
        <v>40208</v>
      </c>
      <c r="AA105" s="1" t="b">
        <f t="shared" si="37"/>
        <v>1</v>
      </c>
      <c r="AD105" s="1" t="str">
        <f t="shared" si="38"/>
        <v>BAR551006040208</v>
      </c>
      <c r="AE105" s="1">
        <f>VLOOKUP(AD105,ConsolidatedTreeData!U:V,2,FALSE)</f>
        <v>203000</v>
      </c>
      <c r="AF105" s="1" t="b">
        <f t="shared" si="39"/>
        <v>1</v>
      </c>
      <c r="AG105" s="1">
        <f>VLOOKUP(I105,ConsolidatedTreeData!A:P,16,FALSE)</f>
        <v>203000</v>
      </c>
      <c r="AH105" s="1" t="b">
        <f t="shared" si="40"/>
        <v>1</v>
      </c>
    </row>
    <row r="106" spans="1:36" x14ac:dyDescent="0.25">
      <c r="A106" s="1" t="str">
        <f>D106&amp;M106&amp;P106&amp;N106&amp;MasterData_[[#This Row],[Program Code]]</f>
        <v>BAR556500935520300040210</v>
      </c>
      <c r="B106" s="1" t="str">
        <f t="shared" si="17"/>
        <v>BAR556500935540210</v>
      </c>
      <c r="C106" s="29" t="s">
        <v>201</v>
      </c>
      <c r="D106" s="26" t="s">
        <v>9</v>
      </c>
      <c r="E106" s="27" t="s">
        <v>344</v>
      </c>
      <c r="F106" s="28">
        <v>40210</v>
      </c>
      <c r="G106" s="27" t="s">
        <v>381</v>
      </c>
      <c r="H106" s="29" t="s">
        <v>201</v>
      </c>
      <c r="I106" s="27" t="str">
        <f t="shared" si="34"/>
        <v>BAR5565009</v>
      </c>
      <c r="J106" s="27" t="str">
        <f t="shared" si="35"/>
        <v>BAR5565009203000</v>
      </c>
      <c r="K106" s="27" t="str">
        <f t="shared" si="36"/>
        <v>BAR5565009Mishkin Art Gallery</v>
      </c>
      <c r="L106" s="1" t="str">
        <f t="shared" si="21"/>
        <v>BAR55WSAS</v>
      </c>
      <c r="M106" s="1">
        <v>65009</v>
      </c>
      <c r="N106" s="1">
        <v>203000</v>
      </c>
      <c r="O106" s="1">
        <v>40210</v>
      </c>
      <c r="P106" s="1">
        <v>355</v>
      </c>
      <c r="Q106" s="1">
        <v>9999</v>
      </c>
      <c r="R106" s="1">
        <v>12</v>
      </c>
      <c r="S106" s="1">
        <v>9999</v>
      </c>
      <c r="T106" s="2" t="s">
        <v>202</v>
      </c>
      <c r="U106" s="2" t="s">
        <v>203</v>
      </c>
      <c r="V106" t="str">
        <f>IFERROR(VLOOKUP(M106,#REF!,2,FALSE),"N/A")</f>
        <v>N/A</v>
      </c>
      <c r="W106" t="s">
        <v>381</v>
      </c>
      <c r="X106" t="str">
        <f t="shared" si="22"/>
        <v>(20-30)017 - 17</v>
      </c>
      <c r="Y106" t="str">
        <f t="shared" si="23"/>
        <v>WSAS - MishKin Gallery</v>
      </c>
      <c r="Z106" s="1">
        <f>VLOOKUP(K106,ConsolidatedTreeData!D:M,10,FALSE)</f>
        <v>40210</v>
      </c>
      <c r="AA106" s="1" t="b">
        <f t="shared" si="37"/>
        <v>1</v>
      </c>
      <c r="AD106" s="1" t="str">
        <f t="shared" si="38"/>
        <v>BAR556500940210</v>
      </c>
      <c r="AE106" s="1">
        <f>VLOOKUP(AD106,ConsolidatedTreeData!U:V,2,FALSE)</f>
        <v>203000</v>
      </c>
      <c r="AF106" s="1" t="b">
        <f t="shared" si="39"/>
        <v>1</v>
      </c>
      <c r="AG106" s="1">
        <f>VLOOKUP(I106,ConsolidatedTreeData!A:P,16,FALSE)</f>
        <v>203000</v>
      </c>
      <c r="AH106" s="1" t="b">
        <f t="shared" si="40"/>
        <v>1</v>
      </c>
    </row>
    <row r="107" spans="1:36" x14ac:dyDescent="0.25">
      <c r="A107" s="1" t="str">
        <f>D107&amp;M107&amp;P107&amp;N107&amp;MasterData_[[#This Row],[Program Code]]</f>
        <v>BAR557507330020300040211</v>
      </c>
      <c r="B107" s="1" t="str">
        <f t="shared" si="17"/>
        <v>BAR557507330040211</v>
      </c>
      <c r="C107" s="29" t="s">
        <v>204</v>
      </c>
      <c r="D107" s="26" t="s">
        <v>9</v>
      </c>
      <c r="E107" s="27" t="s">
        <v>344</v>
      </c>
      <c r="F107" s="28">
        <v>40211</v>
      </c>
      <c r="G107" s="27" t="s">
        <v>382</v>
      </c>
      <c r="H107" s="29" t="s">
        <v>204</v>
      </c>
      <c r="I107" s="27" t="str">
        <f t="shared" si="34"/>
        <v>BAR5575073</v>
      </c>
      <c r="J107" s="27" t="str">
        <f t="shared" si="35"/>
        <v>BAR5575073203000</v>
      </c>
      <c r="K107" s="27" t="str">
        <f t="shared" si="36"/>
        <v>BAR5575073Graduate Career Service WSAS</v>
      </c>
      <c r="L107" s="1" t="str">
        <f t="shared" si="21"/>
        <v>BAR55WSAS</v>
      </c>
      <c r="M107" s="1">
        <v>75073</v>
      </c>
      <c r="N107" s="1">
        <v>203000</v>
      </c>
      <c r="O107" s="1">
        <v>40211</v>
      </c>
      <c r="P107" s="1">
        <v>300</v>
      </c>
      <c r="Q107" s="1">
        <v>9999</v>
      </c>
      <c r="R107" s="1">
        <v>12</v>
      </c>
      <c r="S107" s="1">
        <v>9999</v>
      </c>
      <c r="T107" s="2" t="s">
        <v>205</v>
      </c>
      <c r="U107" s="2" t="s">
        <v>206</v>
      </c>
      <c r="V107" t="str">
        <f>IFERROR(VLOOKUP(M107,#REF!,2,FALSE),"N/A")</f>
        <v>N/A</v>
      </c>
      <c r="W107" t="s">
        <v>521</v>
      </c>
      <c r="X107" t="str">
        <f t="shared" si="22"/>
        <v>(20-30)018 - 18</v>
      </c>
      <c r="Y107" t="str">
        <f t="shared" si="23"/>
        <v>Weissman Grad. Career Service</v>
      </c>
      <c r="Z107" s="1">
        <f>VLOOKUP(K107,ConsolidatedTreeData!D:M,10,FALSE)</f>
        <v>40211</v>
      </c>
      <c r="AA107" s="1" t="b">
        <f t="shared" si="37"/>
        <v>1</v>
      </c>
      <c r="AD107" s="1" t="str">
        <f t="shared" si="38"/>
        <v>BAR557507340211</v>
      </c>
      <c r="AE107" s="1">
        <f>VLOOKUP(AD107,ConsolidatedTreeData!U:V,2,FALSE)</f>
        <v>203000</v>
      </c>
      <c r="AF107" s="1" t="b">
        <f t="shared" si="39"/>
        <v>1</v>
      </c>
      <c r="AG107" s="1">
        <f>VLOOKUP(I107,ConsolidatedTreeData!A:P,16,FALSE)</f>
        <v>203000</v>
      </c>
      <c r="AH107" s="1" t="b">
        <f t="shared" si="40"/>
        <v>1</v>
      </c>
    </row>
    <row r="108" spans="1:36" x14ac:dyDescent="0.25">
      <c r="A108" s="1" t="str">
        <f>D108&amp;M108&amp;P108&amp;N108&amp;MasterData_[[#This Row],[Program Code]]</f>
        <v>BAR558010910020300040212</v>
      </c>
      <c r="B108" s="1" t="str">
        <f t="shared" si="17"/>
        <v>BAR558010910040212</v>
      </c>
      <c r="C108" s="29" t="s">
        <v>207</v>
      </c>
      <c r="D108" s="26" t="s">
        <v>9</v>
      </c>
      <c r="E108" s="27" t="s">
        <v>344</v>
      </c>
      <c r="F108" s="28">
        <v>40212</v>
      </c>
      <c r="G108" s="27" t="s">
        <v>209</v>
      </c>
      <c r="H108" s="29" t="s">
        <v>207</v>
      </c>
      <c r="I108" s="27" t="str">
        <f t="shared" si="34"/>
        <v>BAR5580109</v>
      </c>
      <c r="J108" s="27" t="str">
        <f t="shared" si="35"/>
        <v>BAR5580109203000</v>
      </c>
      <c r="K108" s="27" t="str">
        <f t="shared" si="36"/>
        <v>BAR5580109SWUFE - WSAS</v>
      </c>
      <c r="L108" s="1" t="str">
        <f t="shared" si="21"/>
        <v>BAR55WSAS</v>
      </c>
      <c r="M108" s="1">
        <v>80109</v>
      </c>
      <c r="N108" s="1">
        <v>203000</v>
      </c>
      <c r="O108" s="1">
        <v>40212</v>
      </c>
      <c r="P108" s="1">
        <v>100</v>
      </c>
      <c r="Q108" s="1">
        <v>9999</v>
      </c>
      <c r="R108" s="1">
        <v>12</v>
      </c>
      <c r="S108" s="1">
        <v>9999</v>
      </c>
      <c r="T108" s="2" t="s">
        <v>208</v>
      </c>
      <c r="U108" s="2" t="s">
        <v>209</v>
      </c>
      <c r="V108" t="str">
        <f>IFERROR(VLOOKUP(M108,#REF!,2,FALSE),"N/A")</f>
        <v>N/A</v>
      </c>
      <c r="W108" t="s">
        <v>459</v>
      </c>
      <c r="X108" t="str">
        <f t="shared" si="22"/>
        <v>(20-30)020 - 20</v>
      </c>
      <c r="Y108" t="str">
        <f t="shared" si="23"/>
        <v>SWUFE - WSAS</v>
      </c>
      <c r="Z108" s="1">
        <f>VLOOKUP(K108,ConsolidatedTreeData!D:M,10,FALSE)</f>
        <v>40212</v>
      </c>
      <c r="AA108" s="1" t="b">
        <f t="shared" si="37"/>
        <v>1</v>
      </c>
      <c r="AD108" s="1" t="str">
        <f t="shared" si="38"/>
        <v>BAR558010940212</v>
      </c>
      <c r="AE108" s="1">
        <f>VLOOKUP(AD108,ConsolidatedTreeData!U:V,2,FALSE)</f>
        <v>203000</v>
      </c>
      <c r="AF108" s="1" t="b">
        <f t="shared" si="39"/>
        <v>1</v>
      </c>
      <c r="AG108" s="1">
        <f>VLOOKUP(I108,ConsolidatedTreeData!A:P,16,FALSE)</f>
        <v>203000</v>
      </c>
      <c r="AH108" s="1" t="b">
        <f t="shared" si="40"/>
        <v>1</v>
      </c>
    </row>
    <row r="109" spans="1:36" ht="15.75" thickBot="1" x14ac:dyDescent="0.3">
      <c r="A109" s="1" t="str">
        <f>D109&amp;M109&amp;P109&amp;N109&amp;MasterData_[[#This Row],[Program Code]]</f>
        <v>BAR556002320020300040213</v>
      </c>
      <c r="B109" s="1" t="str">
        <f t="shared" si="17"/>
        <v>BAR556002320040213</v>
      </c>
      <c r="C109" s="29" t="s">
        <v>210</v>
      </c>
      <c r="D109" s="26" t="s">
        <v>9</v>
      </c>
      <c r="E109" s="27" t="s">
        <v>344</v>
      </c>
      <c r="F109" s="28">
        <v>40213</v>
      </c>
      <c r="G109" s="27" t="s">
        <v>383</v>
      </c>
      <c r="H109" s="29" t="s">
        <v>210</v>
      </c>
      <c r="I109" s="27" t="str">
        <f t="shared" si="34"/>
        <v>BAR5560023</v>
      </c>
      <c r="J109" s="27" t="str">
        <f t="shared" si="35"/>
        <v>BAR5560023203000</v>
      </c>
      <c r="K109" s="27" t="str">
        <f t="shared" si="36"/>
        <v>BAR5560023Concessions/Merchandise Income</v>
      </c>
      <c r="L109" s="1" t="str">
        <f t="shared" si="21"/>
        <v>BAR55WSAS</v>
      </c>
      <c r="M109" s="1">
        <v>60023</v>
      </c>
      <c r="N109" s="1">
        <v>203000</v>
      </c>
      <c r="O109" s="1">
        <v>40213</v>
      </c>
      <c r="P109" s="1">
        <v>200</v>
      </c>
      <c r="Q109" s="70">
        <v>9999</v>
      </c>
      <c r="R109" s="70">
        <v>12</v>
      </c>
      <c r="S109" s="70">
        <v>9999</v>
      </c>
      <c r="T109" s="2" t="s">
        <v>211</v>
      </c>
      <c r="U109" s="2" t="s">
        <v>212</v>
      </c>
      <c r="V109" t="str">
        <f>IFERROR(VLOOKUP(M109,#REF!,2,FALSE),"N/A")</f>
        <v>N/A</v>
      </c>
      <c r="W109" t="s">
        <v>520</v>
      </c>
      <c r="X109" t="str">
        <f t="shared" si="22"/>
        <v>(20-30)021 - 21</v>
      </c>
      <c r="Y109" t="str">
        <f t="shared" si="23"/>
        <v>Concessions &amp; Merchandise Income</v>
      </c>
      <c r="Z109" s="70" t="e">
        <f>VLOOKUP(K109,ConsolidatedTreeData!D:M,10,FALSE)</f>
        <v>#N/A</v>
      </c>
      <c r="AA109" s="70" t="e">
        <f t="shared" si="37"/>
        <v>#N/A</v>
      </c>
      <c r="AB109" s="70"/>
      <c r="AC109" s="70" t="s">
        <v>871</v>
      </c>
      <c r="AD109" s="1" t="str">
        <f t="shared" si="38"/>
        <v>BAR556002340213</v>
      </c>
      <c r="AE109" s="1" t="e">
        <f>VLOOKUP(AD109,ConsolidatedTreeData!U:V,2,FALSE)</f>
        <v>#N/A</v>
      </c>
      <c r="AF109" s="1" t="e">
        <f t="shared" si="39"/>
        <v>#N/A</v>
      </c>
      <c r="AG109" s="1">
        <f>VLOOKUP(I109,ConsolidatedTreeData!A:P,16,FALSE)</f>
        <v>203000</v>
      </c>
      <c r="AH109" s="70" t="b">
        <f t="shared" si="40"/>
        <v>1</v>
      </c>
      <c r="AI109" s="70"/>
      <c r="AJ109" s="70" t="s">
        <v>895</v>
      </c>
    </row>
    <row r="110" spans="1:36" x14ac:dyDescent="0.25">
      <c r="A110" s="1" t="str">
        <f>D110&amp;M110&amp;P110&amp;N110&amp;MasterData_[[#This Row],[Program Code]]</f>
        <v>BAR551040510020305040230</v>
      </c>
      <c r="B110" s="1" t="str">
        <f t="shared" si="17"/>
        <v>BAR551040510040230</v>
      </c>
      <c r="C110" s="25" t="s">
        <v>213</v>
      </c>
      <c r="D110" s="22" t="s">
        <v>9</v>
      </c>
      <c r="E110" s="23" t="s">
        <v>216</v>
      </c>
      <c r="F110" s="24">
        <v>40230</v>
      </c>
      <c r="G110" s="23" t="s">
        <v>384</v>
      </c>
      <c r="H110" s="25" t="s">
        <v>213</v>
      </c>
      <c r="I110" s="27" t="str">
        <f t="shared" si="34"/>
        <v>BAR5510405</v>
      </c>
      <c r="J110" s="27" t="str">
        <f t="shared" si="35"/>
        <v>BAR5510405203050</v>
      </c>
      <c r="K110" s="27" t="str">
        <f t="shared" si="36"/>
        <v>BAR5510405Dean Marxe School</v>
      </c>
      <c r="L110" s="1" t="str">
        <f t="shared" si="21"/>
        <v>BAR55MSPIA</v>
      </c>
      <c r="M110" s="1">
        <v>10405</v>
      </c>
      <c r="N110" s="1">
        <v>203050</v>
      </c>
      <c r="O110" s="1">
        <v>40230</v>
      </c>
      <c r="P110" s="1">
        <v>100</v>
      </c>
      <c r="Q110" s="1">
        <v>9999</v>
      </c>
      <c r="R110" s="1">
        <v>12</v>
      </c>
      <c r="S110" s="1">
        <v>9999</v>
      </c>
      <c r="T110" s="2" t="s">
        <v>214</v>
      </c>
      <c r="U110" s="2" t="s">
        <v>215</v>
      </c>
      <c r="V110" t="str">
        <f>IFERROR(VLOOKUP(M110,#REF!,2,FALSE),"N/A")</f>
        <v>N/A</v>
      </c>
      <c r="W110" t="s">
        <v>504</v>
      </c>
      <c r="X110" t="str">
        <f t="shared" si="22"/>
        <v>(20-35)010 - 10</v>
      </c>
      <c r="Y110" t="str">
        <f t="shared" si="23"/>
        <v>Dean's Discretionary Fund</v>
      </c>
      <c r="Z110" s="1">
        <f>VLOOKUP(K110,ConsolidatedTreeData!D:M,10,FALSE)</f>
        <v>40230</v>
      </c>
      <c r="AA110" s="1" t="b">
        <f t="shared" si="37"/>
        <v>1</v>
      </c>
      <c r="AD110" s="1" t="str">
        <f t="shared" si="38"/>
        <v>BAR551040540230</v>
      </c>
      <c r="AE110" s="1">
        <f>VLOOKUP(AD110,ConsolidatedTreeData!U:V,2,FALSE)</f>
        <v>203500</v>
      </c>
      <c r="AF110" s="1" t="b">
        <f t="shared" si="39"/>
        <v>0</v>
      </c>
      <c r="AG110" s="1">
        <f>VLOOKUP(I110,ConsolidatedTreeData!A:P,16,FALSE)</f>
        <v>203500</v>
      </c>
      <c r="AH110" s="1" t="b">
        <f t="shared" si="40"/>
        <v>0</v>
      </c>
    </row>
    <row r="111" spans="1:36" x14ac:dyDescent="0.25">
      <c r="A111" s="1" t="str">
        <f>D111&amp;M111&amp;P111&amp;N111&amp;MasterData_[[#This Row],[Program Code]]</f>
        <v>BAR551025010020350040234</v>
      </c>
      <c r="B111" s="1" t="str">
        <f t="shared" si="17"/>
        <v>BAR551025010040234</v>
      </c>
      <c r="C111" s="29" t="s">
        <v>217</v>
      </c>
      <c r="D111" s="26" t="s">
        <v>9</v>
      </c>
      <c r="E111" s="27" t="s">
        <v>216</v>
      </c>
      <c r="F111" s="28">
        <v>40234</v>
      </c>
      <c r="G111" s="27" t="s">
        <v>219</v>
      </c>
      <c r="H111" s="29" t="s">
        <v>217</v>
      </c>
      <c r="I111" s="27" t="str">
        <f t="shared" si="34"/>
        <v>BAR5510250</v>
      </c>
      <c r="J111" s="27" t="str">
        <f t="shared" si="35"/>
        <v>BAR5510250203500</v>
      </c>
      <c r="K111" s="27" t="str">
        <f t="shared" si="36"/>
        <v>BAR5510250Non-Degree Domestic Program</v>
      </c>
      <c r="L111" s="1" t="str">
        <f t="shared" si="21"/>
        <v>BAR55MSPIA</v>
      </c>
      <c r="M111" s="1">
        <v>10250</v>
      </c>
      <c r="N111" s="1">
        <v>203500</v>
      </c>
      <c r="O111" s="1">
        <v>40234</v>
      </c>
      <c r="P111" s="1">
        <v>100</v>
      </c>
      <c r="Q111" s="1">
        <v>9999</v>
      </c>
      <c r="R111" s="1">
        <v>12</v>
      </c>
      <c r="S111" s="1">
        <v>9999</v>
      </c>
      <c r="T111" s="2" t="s">
        <v>218</v>
      </c>
      <c r="U111" s="2" t="s">
        <v>219</v>
      </c>
      <c r="V111" t="str">
        <f>IFERROR(VLOOKUP(M111,#REF!,2,FALSE),"N/A")</f>
        <v>N/A</v>
      </c>
      <c r="W111" t="s">
        <v>328</v>
      </c>
      <c r="X111" t="str">
        <f t="shared" si="22"/>
        <v>(20-35)023 - 23</v>
      </c>
      <c r="Y111" t="str">
        <f t="shared" si="23"/>
        <v>Non-Degree Domestic Program</v>
      </c>
      <c r="Z111" s="1">
        <f>VLOOKUP(K111,ConsolidatedTreeData!D:M,10,FALSE)</f>
        <v>40234</v>
      </c>
      <c r="AA111" s="1" t="b">
        <f t="shared" si="37"/>
        <v>1</v>
      </c>
      <c r="AD111" s="1" t="str">
        <f t="shared" si="38"/>
        <v>BAR551025040234</v>
      </c>
      <c r="AE111" s="1">
        <f>VLOOKUP(AD111,ConsolidatedTreeData!U:V,2,FALSE)</f>
        <v>203500</v>
      </c>
      <c r="AF111" s="1" t="b">
        <f t="shared" si="39"/>
        <v>1</v>
      </c>
      <c r="AG111" s="1">
        <f>VLOOKUP(I111,ConsolidatedTreeData!A:P,16,FALSE)</f>
        <v>203500</v>
      </c>
      <c r="AH111" s="1" t="b">
        <f t="shared" si="40"/>
        <v>1</v>
      </c>
    </row>
    <row r="112" spans="1:36" ht="15.75" thickBot="1" x14ac:dyDescent="0.3">
      <c r="A112" s="1" t="str">
        <f>D112&amp;M112&amp;P112&amp;N112&amp;MasterData_[[#This Row],[Program Code]]</f>
        <v>BAR551025010020350040235</v>
      </c>
      <c r="B112" s="1" t="str">
        <f t="shared" si="17"/>
        <v>BAR551025010040235</v>
      </c>
      <c r="C112" s="29" t="s">
        <v>220</v>
      </c>
      <c r="D112" s="26" t="s">
        <v>9</v>
      </c>
      <c r="E112" s="27" t="s">
        <v>216</v>
      </c>
      <c r="F112" s="28">
        <v>40235</v>
      </c>
      <c r="G112" s="27" t="s">
        <v>385</v>
      </c>
      <c r="H112" s="29" t="s">
        <v>220</v>
      </c>
      <c r="I112" s="27" t="str">
        <f t="shared" si="34"/>
        <v>BAR5510250</v>
      </c>
      <c r="J112" s="27" t="str">
        <f t="shared" si="35"/>
        <v>BAR5510250203500</v>
      </c>
      <c r="K112" s="27" t="str">
        <f t="shared" si="36"/>
        <v>BAR5510250Non-Degree International Prgm</v>
      </c>
      <c r="L112" s="1" t="str">
        <f t="shared" si="21"/>
        <v>BAR55MSPIA</v>
      </c>
      <c r="M112" s="1">
        <v>10250</v>
      </c>
      <c r="N112" s="1">
        <v>203500</v>
      </c>
      <c r="O112" s="1">
        <v>40235</v>
      </c>
      <c r="P112" s="1">
        <v>100</v>
      </c>
      <c r="Q112" s="1">
        <v>9999</v>
      </c>
      <c r="R112" s="1">
        <v>12</v>
      </c>
      <c r="S112" s="1">
        <v>9999</v>
      </c>
      <c r="T112" s="2" t="s">
        <v>221</v>
      </c>
      <c r="U112" s="2" t="s">
        <v>222</v>
      </c>
      <c r="V112" t="str">
        <f>IFERROR(VLOOKUP(M112,#REF!,2,FALSE),"N/A")</f>
        <v>N/A</v>
      </c>
      <c r="W112" t="s">
        <v>328</v>
      </c>
      <c r="X112" t="str">
        <f t="shared" si="22"/>
        <v>(20-35)025 - 25</v>
      </c>
      <c r="Y112" t="str">
        <f t="shared" si="23"/>
        <v>Non-Degree International Program</v>
      </c>
      <c r="Z112" s="1">
        <f>VLOOKUP(K112,ConsolidatedTreeData!D:M,10,FALSE)</f>
        <v>40235</v>
      </c>
      <c r="AA112" s="1" t="b">
        <f t="shared" si="37"/>
        <v>1</v>
      </c>
      <c r="AD112" s="1" t="str">
        <f t="shared" si="38"/>
        <v>BAR551025040235</v>
      </c>
      <c r="AE112" s="1">
        <f>VLOOKUP(AD112,ConsolidatedTreeData!U:V,2,FALSE)</f>
        <v>203500</v>
      </c>
      <c r="AF112" s="1" t="b">
        <f t="shared" si="39"/>
        <v>1</v>
      </c>
      <c r="AG112" s="1">
        <f>VLOOKUP(I112,ConsolidatedTreeData!A:P,16,FALSE)</f>
        <v>203500</v>
      </c>
      <c r="AH112" s="1" t="b">
        <f t="shared" si="40"/>
        <v>1</v>
      </c>
    </row>
    <row r="113" spans="1:34" ht="15.75" thickBot="1" x14ac:dyDescent="0.3">
      <c r="A113" s="1" t="str">
        <f>D113&amp;M113&amp;P113&amp;N113&amp;MasterData_[[#This Row],[Program Code]]</f>
        <v>BAR551040510020350040231</v>
      </c>
      <c r="B113" s="1" t="str">
        <f t="shared" si="17"/>
        <v>BAR551040510040231</v>
      </c>
      <c r="C113" s="29" t="str">
        <f>E113&amp;"--"&amp;G113&amp;"--"&amp;F113</f>
        <v>MSPIA--Assc Dean Marxe School--40231</v>
      </c>
      <c r="D113" s="22" t="s">
        <v>9</v>
      </c>
      <c r="E113" s="23" t="s">
        <v>216</v>
      </c>
      <c r="F113" s="28">
        <v>40231</v>
      </c>
      <c r="G113" s="27" t="s">
        <v>930</v>
      </c>
      <c r="H113" s="29" t="str">
        <f>C113</f>
        <v>MSPIA--Assc Dean Marxe School--40231</v>
      </c>
      <c r="I113" s="27" t="str">
        <f t="shared" si="34"/>
        <v>BAR5510405</v>
      </c>
      <c r="J113" s="27" t="str">
        <f t="shared" si="35"/>
        <v>BAR5510405203500</v>
      </c>
      <c r="K113" s="27" t="str">
        <f t="shared" si="36"/>
        <v>BAR5510405Assc Dean Marxe School</v>
      </c>
      <c r="L113" s="1" t="str">
        <f t="shared" si="21"/>
        <v>BAR55MSPIA</v>
      </c>
      <c r="M113" s="1">
        <v>10405</v>
      </c>
      <c r="N113" s="1">
        <v>203500</v>
      </c>
      <c r="O113" s="1">
        <v>40231</v>
      </c>
      <c r="P113" s="1">
        <v>100</v>
      </c>
      <c r="Q113" s="1">
        <v>9999</v>
      </c>
      <c r="R113" s="1">
        <v>12</v>
      </c>
      <c r="S113" s="1">
        <v>9999</v>
      </c>
      <c r="T113" s="2"/>
      <c r="U113" s="2"/>
      <c r="V113"/>
      <c r="W113" t="s">
        <v>504</v>
      </c>
      <c r="X113" t="str">
        <f t="shared" si="22"/>
        <v>n/a</v>
      </c>
      <c r="Y113" t="str">
        <f t="shared" si="23"/>
        <v>n/a</v>
      </c>
      <c r="AA113" s="1"/>
      <c r="AB113" s="1" t="s">
        <v>934</v>
      </c>
    </row>
    <row r="114" spans="1:34" ht="15.75" thickBot="1" x14ac:dyDescent="0.3">
      <c r="A114" s="1" t="str">
        <f>D114&amp;M114&amp;P114&amp;N114&amp;MasterData_[[#This Row],[Program Code]]</f>
        <v>BAR551040510020350040230</v>
      </c>
      <c r="B114" s="1" t="str">
        <f t="shared" si="17"/>
        <v>BAR551040510040230</v>
      </c>
      <c r="C114" s="29" t="str">
        <f>E114&amp;"--"&amp;G114&amp;"--"&amp;F114</f>
        <v>MSPIA--Dean Marxe School--40230</v>
      </c>
      <c r="D114" s="22" t="s">
        <v>9</v>
      </c>
      <c r="E114" s="23" t="s">
        <v>216</v>
      </c>
      <c r="F114" s="28">
        <v>40230</v>
      </c>
      <c r="G114" s="27" t="s">
        <v>384</v>
      </c>
      <c r="H114" s="29" t="str">
        <f>C114</f>
        <v>MSPIA--Dean Marxe School--40230</v>
      </c>
      <c r="I114" s="27" t="str">
        <f t="shared" si="34"/>
        <v>BAR5510405</v>
      </c>
      <c r="J114" s="27" t="str">
        <f t="shared" si="35"/>
        <v>BAR5510405203500</v>
      </c>
      <c r="K114" s="27" t="str">
        <f t="shared" si="36"/>
        <v>BAR5510405Dean Marxe School</v>
      </c>
      <c r="L114" s="1" t="str">
        <f t="shared" si="21"/>
        <v>BAR55MSPIA</v>
      </c>
      <c r="M114" s="1">
        <v>10405</v>
      </c>
      <c r="N114" s="1">
        <v>203500</v>
      </c>
      <c r="O114" s="1">
        <v>40230</v>
      </c>
      <c r="P114" s="1">
        <v>100</v>
      </c>
      <c r="Q114" s="1">
        <v>9999</v>
      </c>
      <c r="R114" s="1">
        <v>12</v>
      </c>
      <c r="S114" s="1">
        <v>9999</v>
      </c>
      <c r="T114" s="2"/>
      <c r="U114" s="2"/>
      <c r="V114"/>
      <c r="W114" t="s">
        <v>504</v>
      </c>
      <c r="X114" t="str">
        <f t="shared" si="22"/>
        <v>n/a</v>
      </c>
      <c r="Y114" t="str">
        <f t="shared" si="23"/>
        <v>n/a</v>
      </c>
      <c r="AA114" s="1"/>
      <c r="AB114" s="1" t="s">
        <v>934</v>
      </c>
    </row>
    <row r="115" spans="1:34" x14ac:dyDescent="0.25">
      <c r="A115" s="1" t="str">
        <f>D115&amp;M115&amp;P115&amp;N115&amp;MasterData_[[#This Row],[Program Code]]</f>
        <v>BAR551040530020350040230</v>
      </c>
      <c r="B115" s="1" t="str">
        <f t="shared" si="17"/>
        <v>BAR551040530040230</v>
      </c>
      <c r="C115" s="29" t="str">
        <f>E115&amp;"--"&amp;G115&amp;"--"&amp;F115</f>
        <v>MSPIA--Dean Marxe School--40230</v>
      </c>
      <c r="D115" s="22" t="s">
        <v>9</v>
      </c>
      <c r="E115" s="23" t="s">
        <v>216</v>
      </c>
      <c r="F115" s="28">
        <v>40230</v>
      </c>
      <c r="G115" s="27" t="s">
        <v>384</v>
      </c>
      <c r="H115" s="29" t="str">
        <f>C115</f>
        <v>MSPIA--Dean Marxe School--40230</v>
      </c>
      <c r="I115" s="27" t="str">
        <f t="shared" si="34"/>
        <v>BAR5510405</v>
      </c>
      <c r="J115" s="27" t="str">
        <f t="shared" si="35"/>
        <v>BAR5510405203500</v>
      </c>
      <c r="K115" s="27" t="str">
        <f t="shared" si="36"/>
        <v>BAR5510405Dean Marxe School</v>
      </c>
      <c r="L115" s="1" t="str">
        <f t="shared" si="21"/>
        <v>BAR55MSPIA</v>
      </c>
      <c r="M115" s="1">
        <v>10405</v>
      </c>
      <c r="N115" s="1">
        <v>203500</v>
      </c>
      <c r="O115" s="1">
        <v>40230</v>
      </c>
      <c r="P115" s="1">
        <v>300</v>
      </c>
      <c r="Q115" s="1">
        <v>9999</v>
      </c>
      <c r="R115" s="1">
        <v>12</v>
      </c>
      <c r="S115" s="1">
        <v>9999</v>
      </c>
      <c r="T115" s="2"/>
      <c r="U115" s="2"/>
      <c r="V115"/>
      <c r="W115" t="s">
        <v>504</v>
      </c>
      <c r="X115" t="str">
        <f t="shared" si="22"/>
        <v>n/a</v>
      </c>
      <c r="Y115" t="str">
        <f t="shared" si="23"/>
        <v>n/a</v>
      </c>
      <c r="AA115" s="1"/>
      <c r="AB115" s="1" t="s">
        <v>934</v>
      </c>
    </row>
    <row r="116" spans="1:34" x14ac:dyDescent="0.25">
      <c r="A116" s="1" t="str">
        <f>D116&amp;M116&amp;P116&amp;N116&amp;MasterData_[[#This Row],[Program Code]]</f>
        <v>BAR551040510020350040236</v>
      </c>
      <c r="B116" s="1" t="str">
        <f t="shared" si="17"/>
        <v>BAR551040510040236</v>
      </c>
      <c r="C116" s="29" t="s">
        <v>223</v>
      </c>
      <c r="D116" s="26" t="s">
        <v>9</v>
      </c>
      <c r="E116" s="27" t="s">
        <v>216</v>
      </c>
      <c r="F116" s="28">
        <v>40236</v>
      </c>
      <c r="G116" s="27" t="s">
        <v>386</v>
      </c>
      <c r="H116" s="29" t="s">
        <v>223</v>
      </c>
      <c r="I116" s="27" t="str">
        <f t="shared" si="34"/>
        <v>BAR5510405</v>
      </c>
      <c r="J116" s="27" t="str">
        <f t="shared" si="35"/>
        <v>BAR5510405203500</v>
      </c>
      <c r="K116" s="27" t="str">
        <f t="shared" si="36"/>
        <v>BAR5510405Acad Administration &amp; Programs</v>
      </c>
      <c r="L116" s="1" t="str">
        <f t="shared" si="21"/>
        <v>BAR55MSPIA</v>
      </c>
      <c r="M116" s="1">
        <v>10405</v>
      </c>
      <c r="N116" s="1">
        <v>203500</v>
      </c>
      <c r="O116" s="1">
        <v>40236</v>
      </c>
      <c r="P116" s="1">
        <v>100</v>
      </c>
      <c r="Q116" s="1">
        <v>9999</v>
      </c>
      <c r="R116" s="1">
        <v>12</v>
      </c>
      <c r="S116" s="1">
        <v>9999</v>
      </c>
      <c r="T116" s="2" t="s">
        <v>224</v>
      </c>
      <c r="U116" s="2" t="s">
        <v>225</v>
      </c>
      <c r="V116" t="str">
        <f>IFERROR(VLOOKUP(M116,#REF!,2,FALSE),"N/A")</f>
        <v>N/A</v>
      </c>
      <c r="W116" t="s">
        <v>504</v>
      </c>
      <c r="X116" t="str">
        <f t="shared" si="22"/>
        <v>(20-35)026 - 26</v>
      </c>
      <c r="Y116" t="str">
        <f t="shared" si="23"/>
        <v>Operations &amp; Finance</v>
      </c>
      <c r="Z116" s="1">
        <f>VLOOKUP(K116,ConsolidatedTreeData!D:M,10,FALSE)</f>
        <v>40236</v>
      </c>
      <c r="AA116" s="1" t="b">
        <f>Z116=O116</f>
        <v>1</v>
      </c>
      <c r="AD116" s="1" t="str">
        <f>D116&amp;M116&amp;O116</f>
        <v>BAR551040540236</v>
      </c>
      <c r="AE116" s="1">
        <f>VLOOKUP(AD116,ConsolidatedTreeData!U:V,2,FALSE)</f>
        <v>203500</v>
      </c>
      <c r="AF116" s="1" t="b">
        <f>AE116=N116</f>
        <v>1</v>
      </c>
      <c r="AG116" s="1">
        <f>VLOOKUP(I116,ConsolidatedTreeData!A:P,16,FALSE)</f>
        <v>203500</v>
      </c>
      <c r="AH116" s="1" t="b">
        <f>AG116=N116</f>
        <v>1</v>
      </c>
    </row>
    <row r="117" spans="1:34" ht="15.75" thickBot="1" x14ac:dyDescent="0.3">
      <c r="A117" s="1" t="str">
        <f>D117&amp;M117&amp;P117&amp;N117&amp;MasterData_[[#This Row],[Program Code]]</f>
        <v>BAR551025045030350040330</v>
      </c>
      <c r="B117" s="1" t="str">
        <f t="shared" si="17"/>
        <v>BAR551025045040330</v>
      </c>
      <c r="C117" s="29" t="str">
        <f>E117&amp;"--"&amp;G117&amp;"--"&amp;F117</f>
        <v>MSPIA--Executive MPA--40330</v>
      </c>
      <c r="D117" s="30" t="s">
        <v>9</v>
      </c>
      <c r="E117" s="31" t="s">
        <v>216</v>
      </c>
      <c r="F117" s="28">
        <v>40330</v>
      </c>
      <c r="G117" s="27" t="s">
        <v>398</v>
      </c>
      <c r="H117" s="29" t="str">
        <f>C117</f>
        <v>MSPIA--Executive MPA--40330</v>
      </c>
      <c r="I117" s="27" t="str">
        <f t="shared" si="34"/>
        <v>BAR5510250</v>
      </c>
      <c r="J117" s="27" t="str">
        <f t="shared" si="35"/>
        <v>BAR5510250303500</v>
      </c>
      <c r="K117" s="27" t="str">
        <f t="shared" si="36"/>
        <v>BAR5510250Executive MPA</v>
      </c>
      <c r="L117" s="1" t="str">
        <f t="shared" si="21"/>
        <v>BAR55MSPIA</v>
      </c>
      <c r="M117" s="1">
        <v>10250</v>
      </c>
      <c r="N117" s="1">
        <v>303500</v>
      </c>
      <c r="O117" s="1">
        <v>40330</v>
      </c>
      <c r="P117" s="1">
        <v>450</v>
      </c>
      <c r="Q117" s="1">
        <v>9999</v>
      </c>
      <c r="R117" s="1">
        <v>12</v>
      </c>
      <c r="S117" s="1">
        <v>9999</v>
      </c>
      <c r="T117" s="2"/>
      <c r="U117" s="2"/>
      <c r="V117"/>
      <c r="W117" t="s">
        <v>328</v>
      </c>
      <c r="X117" t="str">
        <f t="shared" si="22"/>
        <v>n/a</v>
      </c>
      <c r="Y117" t="str">
        <f t="shared" si="23"/>
        <v>n/a</v>
      </c>
      <c r="AA117" s="1"/>
      <c r="AB117" s="1" t="s">
        <v>934</v>
      </c>
    </row>
    <row r="118" spans="1:34" ht="15.75" thickBot="1" x14ac:dyDescent="0.3">
      <c r="A118" s="1" t="str">
        <f>D118&amp;M118&amp;P118&amp;N118&amp;MasterData_[[#This Row],[Program Code]]</f>
        <v>BAR551025010030350040330</v>
      </c>
      <c r="B118" s="1" t="str">
        <f t="shared" si="17"/>
        <v>BAR551025010040330</v>
      </c>
      <c r="C118" s="33" t="s">
        <v>278</v>
      </c>
      <c r="D118" s="30" t="s">
        <v>9</v>
      </c>
      <c r="E118" s="31" t="s">
        <v>216</v>
      </c>
      <c r="F118" s="32">
        <v>40330</v>
      </c>
      <c r="G118" s="31" t="s">
        <v>398</v>
      </c>
      <c r="H118" s="33" t="s">
        <v>278</v>
      </c>
      <c r="I118" s="27" t="str">
        <f t="shared" si="34"/>
        <v>BAR5510250</v>
      </c>
      <c r="J118" s="27" t="str">
        <f t="shared" si="35"/>
        <v>BAR5510250303500</v>
      </c>
      <c r="K118" s="27" t="str">
        <f t="shared" si="36"/>
        <v>BAR5510250Executive MPA</v>
      </c>
      <c r="L118" s="1" t="str">
        <f t="shared" si="21"/>
        <v>BAR55MSPIA</v>
      </c>
      <c r="M118" s="1">
        <v>10250</v>
      </c>
      <c r="N118" s="1">
        <v>303500</v>
      </c>
      <c r="O118" s="1">
        <v>40330</v>
      </c>
      <c r="P118" s="1">
        <v>100</v>
      </c>
      <c r="Q118" s="1">
        <v>9999</v>
      </c>
      <c r="R118" s="1">
        <v>12</v>
      </c>
      <c r="S118" s="1">
        <v>9999</v>
      </c>
      <c r="T118" s="2" t="s">
        <v>279</v>
      </c>
      <c r="U118" s="2" t="s">
        <v>280</v>
      </c>
      <c r="V118" t="str">
        <f>IFERROR(VLOOKUP(M118,#REF!,2,FALSE),"N/A")</f>
        <v>N/A</v>
      </c>
      <c r="W118" t="s">
        <v>328</v>
      </c>
      <c r="X118" t="str">
        <f t="shared" si="22"/>
        <v>(30-35)001 - 01</v>
      </c>
      <c r="Y118" t="str">
        <f t="shared" si="23"/>
        <v>Executive MPA - Degree Program</v>
      </c>
      <c r="Z118" s="1">
        <f>VLOOKUP(K118,ConsolidatedTreeData!D:M,10,FALSE)</f>
        <v>40330</v>
      </c>
      <c r="AA118" s="1" t="b">
        <f t="shared" ref="AA118:AA123" si="41">Z118=O118</f>
        <v>1</v>
      </c>
      <c r="AD118" s="1" t="str">
        <f t="shared" ref="AD118:AD123" si="42">D118&amp;M118&amp;O118</f>
        <v>BAR551025040330</v>
      </c>
      <c r="AE118" s="1">
        <f>VLOOKUP(AD118,ConsolidatedTreeData!U:V,2,FALSE)</f>
        <v>303500</v>
      </c>
      <c r="AF118" s="1" t="b">
        <f t="shared" ref="AF118:AF123" si="43">AE118=N118</f>
        <v>1</v>
      </c>
      <c r="AG118" s="1">
        <f>VLOOKUP(I118,ConsolidatedTreeData!A:P,16,FALSE)</f>
        <v>203500</v>
      </c>
      <c r="AH118" s="1" t="b">
        <f t="shared" ref="AH118:AH123" si="44">AG118=N118</f>
        <v>0</v>
      </c>
    </row>
    <row r="119" spans="1:34" x14ac:dyDescent="0.25">
      <c r="A119" s="1" t="str">
        <f>D119&amp;M119&amp;P119&amp;N119&amp;MasterData_[[#This Row],[Program Code]]</f>
        <v>BAR558007330020400040250</v>
      </c>
      <c r="B119" s="1" t="str">
        <f t="shared" si="17"/>
        <v>BAR558007330040250</v>
      </c>
      <c r="C119" s="29" t="s">
        <v>226</v>
      </c>
      <c r="D119" s="26" t="s">
        <v>9</v>
      </c>
      <c r="E119" s="27" t="s">
        <v>345</v>
      </c>
      <c r="F119" s="28">
        <v>40250</v>
      </c>
      <c r="G119" s="27" t="s">
        <v>228</v>
      </c>
      <c r="H119" s="29" t="s">
        <v>226</v>
      </c>
      <c r="I119" s="27" t="str">
        <f t="shared" si="34"/>
        <v>BAR5580073</v>
      </c>
      <c r="J119" s="27" t="str">
        <f t="shared" si="35"/>
        <v>BAR5580073204000</v>
      </c>
      <c r="K119" s="27" t="str">
        <f t="shared" si="36"/>
        <v>BAR5580073BCTC Staff Development</v>
      </c>
      <c r="L119" s="1" t="str">
        <f t="shared" si="21"/>
        <v>BAR55VPISD</v>
      </c>
      <c r="M119" s="1">
        <v>80073</v>
      </c>
      <c r="N119" s="1">
        <v>204000</v>
      </c>
      <c r="O119" s="1">
        <v>40250</v>
      </c>
      <c r="P119" s="1">
        <v>300</v>
      </c>
      <c r="Q119" s="1">
        <v>9999</v>
      </c>
      <c r="R119" s="1">
        <v>12</v>
      </c>
      <c r="S119" s="1">
        <v>9999</v>
      </c>
      <c r="T119" s="2" t="s">
        <v>227</v>
      </c>
      <c r="U119" s="2" t="s">
        <v>228</v>
      </c>
      <c r="V119" t="str">
        <f>IFERROR(VLOOKUP(M119,#REF!,2,FALSE),"N/A")</f>
        <v>N/A</v>
      </c>
      <c r="W119" t="s">
        <v>458</v>
      </c>
      <c r="X119" t="str">
        <f t="shared" si="22"/>
        <v>(20-40)001 - 01</v>
      </c>
      <c r="Y119" t="str">
        <f t="shared" si="23"/>
        <v>BCTC Staff Development</v>
      </c>
      <c r="Z119" s="1">
        <f>VLOOKUP(K119,ConsolidatedTreeData!D:M,10,FALSE)</f>
        <v>40250</v>
      </c>
      <c r="AA119" s="1" t="b">
        <f t="shared" si="41"/>
        <v>1</v>
      </c>
      <c r="AC119" s="70" t="s">
        <v>860</v>
      </c>
      <c r="AD119" s="1" t="str">
        <f t="shared" si="42"/>
        <v>BAR558007340250</v>
      </c>
      <c r="AE119" s="1">
        <f>VLOOKUP(AD119,ConsolidatedTreeData!U:V,2,FALSE)</f>
        <v>204000</v>
      </c>
      <c r="AF119" s="1" t="b">
        <f t="shared" si="43"/>
        <v>1</v>
      </c>
      <c r="AG119" s="1">
        <f>VLOOKUP(I119,ConsolidatedTreeData!A:P,16,FALSE)</f>
        <v>204000</v>
      </c>
      <c r="AH119" s="1" t="b">
        <f t="shared" si="44"/>
        <v>1</v>
      </c>
    </row>
    <row r="120" spans="1:34" x14ac:dyDescent="0.25">
      <c r="A120" s="1" t="str">
        <f>D120&amp;M120&amp;P120&amp;N120&amp;MasterData_[[#This Row],[Program Code]]</f>
        <v>BAR557005425120400040251</v>
      </c>
      <c r="B120" s="1" t="str">
        <f t="shared" si="17"/>
        <v>BAR557005425140251</v>
      </c>
      <c r="C120" s="29" t="s">
        <v>229</v>
      </c>
      <c r="D120" s="26" t="s">
        <v>9</v>
      </c>
      <c r="E120" s="27" t="s">
        <v>345</v>
      </c>
      <c r="F120" s="28">
        <v>40251</v>
      </c>
      <c r="G120" s="27" t="s">
        <v>387</v>
      </c>
      <c r="H120" s="29" t="s">
        <v>229</v>
      </c>
      <c r="I120" s="27" t="str">
        <f t="shared" si="34"/>
        <v>BAR5570054</v>
      </c>
      <c r="J120" s="27" t="str">
        <f t="shared" si="35"/>
        <v>BAR5570054204000</v>
      </c>
      <c r="K120" s="27" t="str">
        <f t="shared" si="36"/>
        <v>BAR5570054Library, PCMH</v>
      </c>
      <c r="L120" s="1" t="str">
        <f t="shared" si="21"/>
        <v>BAR55VPISD</v>
      </c>
      <c r="M120" s="1">
        <v>70054</v>
      </c>
      <c r="N120" s="1">
        <v>204000</v>
      </c>
      <c r="O120" s="1">
        <v>40251</v>
      </c>
      <c r="P120" s="1">
        <v>251</v>
      </c>
      <c r="Q120" s="1">
        <v>9999</v>
      </c>
      <c r="R120" s="1">
        <v>12</v>
      </c>
      <c r="S120" s="1">
        <v>9999</v>
      </c>
      <c r="T120" s="2" t="s">
        <v>230</v>
      </c>
      <c r="U120" s="2" t="s">
        <v>231</v>
      </c>
      <c r="V120" t="str">
        <f>IFERROR(VLOOKUP(M120,#REF!,2,FALSE),"N/A")</f>
        <v>N/A</v>
      </c>
      <c r="W120" t="s">
        <v>460</v>
      </c>
      <c r="X120" t="str">
        <f t="shared" si="22"/>
        <v>(20-40)002 - 02</v>
      </c>
      <c r="Y120" t="str">
        <f t="shared" si="23"/>
        <v>PCMH Library</v>
      </c>
      <c r="Z120" s="1">
        <f>VLOOKUP(K120,ConsolidatedTreeData!D:M,10,FALSE)</f>
        <v>40251</v>
      </c>
      <c r="AA120" s="1" t="b">
        <f t="shared" si="41"/>
        <v>1</v>
      </c>
      <c r="AD120" s="1" t="str">
        <f t="shared" si="42"/>
        <v>BAR557005440251</v>
      </c>
      <c r="AE120" s="1">
        <f>VLOOKUP(AD120,ConsolidatedTreeData!U:V,2,FALSE)</f>
        <v>204000</v>
      </c>
      <c r="AF120" s="1" t="b">
        <f t="shared" si="43"/>
        <v>1</v>
      </c>
      <c r="AG120" s="1">
        <f>VLOOKUP(I120,ConsolidatedTreeData!A:P,16,FALSE)</f>
        <v>204000</v>
      </c>
      <c r="AH120" s="1" t="b">
        <f t="shared" si="44"/>
        <v>1</v>
      </c>
    </row>
    <row r="121" spans="1:34" x14ac:dyDescent="0.25">
      <c r="A121" s="1" t="str">
        <f>D121&amp;M121&amp;P121&amp;N121&amp;MasterData_[[#This Row],[Program Code]]</f>
        <v>BAR557005425120400040252</v>
      </c>
      <c r="B121" s="1" t="str">
        <f t="shared" si="17"/>
        <v>BAR557005425140252</v>
      </c>
      <c r="C121" s="29" t="s">
        <v>232</v>
      </c>
      <c r="D121" s="26" t="s">
        <v>9</v>
      </c>
      <c r="E121" s="27" t="s">
        <v>345</v>
      </c>
      <c r="F121" s="28">
        <v>40252</v>
      </c>
      <c r="G121" s="27" t="s">
        <v>388</v>
      </c>
      <c r="H121" s="29" t="s">
        <v>232</v>
      </c>
      <c r="I121" s="27" t="str">
        <f t="shared" si="34"/>
        <v>BAR5570054</v>
      </c>
      <c r="J121" s="27" t="str">
        <f t="shared" si="35"/>
        <v>BAR5570054204000</v>
      </c>
      <c r="K121" s="27" t="str">
        <f t="shared" si="36"/>
        <v>BAR5570054Library, Friends of</v>
      </c>
      <c r="L121" s="1" t="str">
        <f t="shared" si="21"/>
        <v>BAR55VPISD</v>
      </c>
      <c r="M121" s="1">
        <v>70054</v>
      </c>
      <c r="N121" s="1">
        <v>204000</v>
      </c>
      <c r="O121" s="1">
        <v>40252</v>
      </c>
      <c r="P121" s="1">
        <v>251</v>
      </c>
      <c r="Q121" s="1">
        <v>9999</v>
      </c>
      <c r="R121" s="1">
        <v>12</v>
      </c>
      <c r="S121" s="1">
        <v>9999</v>
      </c>
      <c r="T121" s="2" t="s">
        <v>233</v>
      </c>
      <c r="U121" s="2" t="s">
        <v>234</v>
      </c>
      <c r="V121" t="str">
        <f>IFERROR(VLOOKUP(M121,#REF!,2,FALSE),"N/A")</f>
        <v>N/A</v>
      </c>
      <c r="W121" t="s">
        <v>460</v>
      </c>
      <c r="X121" t="str">
        <f t="shared" si="22"/>
        <v>(20-40)003 - 03</v>
      </c>
      <c r="Y121" t="str">
        <f t="shared" si="23"/>
        <v>Friends Of Library</v>
      </c>
      <c r="Z121" s="1">
        <f>VLOOKUP(K121,ConsolidatedTreeData!D:M,10,FALSE)</f>
        <v>40252</v>
      </c>
      <c r="AA121" s="1" t="b">
        <f t="shared" si="41"/>
        <v>1</v>
      </c>
      <c r="AD121" s="1" t="str">
        <f t="shared" si="42"/>
        <v>BAR557005440252</v>
      </c>
      <c r="AE121" s="1">
        <f>VLOOKUP(AD121,ConsolidatedTreeData!U:V,2,FALSE)</f>
        <v>204000</v>
      </c>
      <c r="AF121" s="1" t="b">
        <f t="shared" si="43"/>
        <v>1</v>
      </c>
      <c r="AG121" s="1">
        <f>VLOOKUP(I121,ConsolidatedTreeData!A:P,16,FALSE)</f>
        <v>204000</v>
      </c>
      <c r="AH121" s="1" t="b">
        <f t="shared" si="44"/>
        <v>1</v>
      </c>
    </row>
    <row r="122" spans="1:34" x14ac:dyDescent="0.25">
      <c r="A122" s="1" t="str">
        <f>D122&amp;M122&amp;P122&amp;N122&amp;MasterData_[[#This Row],[Program Code]]</f>
        <v>BAR557005425120400040253</v>
      </c>
      <c r="B122" s="1" t="str">
        <f t="shared" si="17"/>
        <v>BAR557005425140253</v>
      </c>
      <c r="C122" s="29" t="s">
        <v>235</v>
      </c>
      <c r="D122" s="26" t="s">
        <v>9</v>
      </c>
      <c r="E122" s="27" t="s">
        <v>345</v>
      </c>
      <c r="F122" s="28">
        <v>40253</v>
      </c>
      <c r="G122" s="27" t="s">
        <v>389</v>
      </c>
      <c r="H122" s="29" t="s">
        <v>235</v>
      </c>
      <c r="I122" s="27" t="str">
        <f t="shared" si="34"/>
        <v>BAR5570054</v>
      </c>
      <c r="J122" s="27" t="str">
        <f t="shared" si="35"/>
        <v>BAR5570054204000</v>
      </c>
      <c r="K122" s="27" t="str">
        <f t="shared" si="36"/>
        <v>BAR5570054Library Miscellaneous</v>
      </c>
      <c r="L122" s="1" t="str">
        <f t="shared" si="21"/>
        <v>BAR55VPISD</v>
      </c>
      <c r="M122" s="1">
        <v>70054</v>
      </c>
      <c r="N122" s="1">
        <v>204000</v>
      </c>
      <c r="O122" s="1">
        <v>40253</v>
      </c>
      <c r="P122" s="1">
        <v>251</v>
      </c>
      <c r="Q122" s="1">
        <v>9999</v>
      </c>
      <c r="R122" s="1">
        <v>12</v>
      </c>
      <c r="S122" s="1">
        <v>9999</v>
      </c>
      <c r="T122" s="2" t="s">
        <v>236</v>
      </c>
      <c r="U122" s="2" t="s">
        <v>237</v>
      </c>
      <c r="V122" t="str">
        <f>IFERROR(VLOOKUP(M122,#REF!,2,FALSE),"N/A")</f>
        <v>N/A</v>
      </c>
      <c r="W122" t="s">
        <v>460</v>
      </c>
      <c r="X122" t="str">
        <f t="shared" si="22"/>
        <v>(20-40)004 - 04</v>
      </c>
      <c r="Y122" t="str">
        <f t="shared" si="23"/>
        <v>Miscellaneous Library</v>
      </c>
      <c r="Z122" s="1">
        <f>VLOOKUP(K122,ConsolidatedTreeData!D:M,10,FALSE)</f>
        <v>40253</v>
      </c>
      <c r="AA122" s="1" t="b">
        <f t="shared" si="41"/>
        <v>1</v>
      </c>
      <c r="AD122" s="1" t="str">
        <f t="shared" si="42"/>
        <v>BAR557005440253</v>
      </c>
      <c r="AE122" s="1">
        <f>VLOOKUP(AD122,ConsolidatedTreeData!U:V,2,FALSE)</f>
        <v>204000</v>
      </c>
      <c r="AF122" s="1" t="b">
        <f t="shared" si="43"/>
        <v>1</v>
      </c>
      <c r="AG122" s="1">
        <f>VLOOKUP(I122,ConsolidatedTreeData!A:P,16,FALSE)</f>
        <v>204000</v>
      </c>
      <c r="AH122" s="1" t="b">
        <f t="shared" si="44"/>
        <v>1</v>
      </c>
    </row>
    <row r="123" spans="1:34" x14ac:dyDescent="0.25">
      <c r="A123" s="1" t="str">
        <f>D123&amp;M123&amp;P123&amp;N123&amp;MasterData_[[#This Row],[Program Code]]</f>
        <v>BAR557005425120400040254</v>
      </c>
      <c r="B123" s="1" t="str">
        <f t="shared" si="17"/>
        <v>BAR557005425140254</v>
      </c>
      <c r="C123" s="29" t="s">
        <v>238</v>
      </c>
      <c r="D123" s="26" t="s">
        <v>9</v>
      </c>
      <c r="E123" s="27" t="s">
        <v>345</v>
      </c>
      <c r="F123" s="28">
        <v>40254</v>
      </c>
      <c r="G123" s="27" t="s">
        <v>240</v>
      </c>
      <c r="H123" s="29" t="s">
        <v>238</v>
      </c>
      <c r="I123" s="27" t="str">
        <f t="shared" si="34"/>
        <v>BAR5570054</v>
      </c>
      <c r="J123" s="27" t="str">
        <f t="shared" si="35"/>
        <v>BAR5570054204000</v>
      </c>
      <c r="K123" s="27" t="str">
        <f t="shared" si="36"/>
        <v>BAR5570054Library Corporation</v>
      </c>
      <c r="L123" s="1" t="str">
        <f t="shared" si="21"/>
        <v>BAR55VPISD</v>
      </c>
      <c r="M123" s="1">
        <v>70054</v>
      </c>
      <c r="N123" s="1">
        <v>204000</v>
      </c>
      <c r="O123" s="1">
        <v>40254</v>
      </c>
      <c r="P123" s="1">
        <v>251</v>
      </c>
      <c r="Q123" s="1">
        <v>9999</v>
      </c>
      <c r="R123" s="1">
        <v>12</v>
      </c>
      <c r="S123" s="1">
        <v>9999</v>
      </c>
      <c r="T123" s="2" t="s">
        <v>239</v>
      </c>
      <c r="U123" s="2" t="s">
        <v>240</v>
      </c>
      <c r="V123" t="str">
        <f>IFERROR(VLOOKUP(M123,#REF!,2,FALSE),"N/A")</f>
        <v>N/A</v>
      </c>
      <c r="W123" t="s">
        <v>460</v>
      </c>
      <c r="X123" t="str">
        <f t="shared" si="22"/>
        <v>(20-40)005 - 05</v>
      </c>
      <c r="Y123" t="str">
        <f t="shared" si="23"/>
        <v>Library Corporation</v>
      </c>
      <c r="Z123" s="1">
        <f>VLOOKUP(K123,ConsolidatedTreeData!D:M,10,FALSE)</f>
        <v>40254</v>
      </c>
      <c r="AA123" s="1" t="b">
        <f t="shared" si="41"/>
        <v>1</v>
      </c>
      <c r="AD123" s="1" t="str">
        <f t="shared" si="42"/>
        <v>BAR557005440254</v>
      </c>
      <c r="AE123" s="1">
        <f>VLOOKUP(AD123,ConsolidatedTreeData!U:V,2,FALSE)</f>
        <v>204000</v>
      </c>
      <c r="AF123" s="1" t="b">
        <f t="shared" si="43"/>
        <v>1</v>
      </c>
      <c r="AG123" s="1">
        <f>VLOOKUP(I123,ConsolidatedTreeData!A:P,16,FALSE)</f>
        <v>204000</v>
      </c>
      <c r="AH123" s="1" t="b">
        <f t="shared" si="44"/>
        <v>1</v>
      </c>
    </row>
    <row r="124" spans="1:34" x14ac:dyDescent="0.25">
      <c r="A124" s="1" t="str">
        <f>D124&amp;M124&amp;P124&amp;N124&amp;MasterData_[[#This Row],[Program Code]]</f>
        <v>BAR558007335020400040255</v>
      </c>
      <c r="B124" s="1" t="str">
        <f t="shared" si="17"/>
        <v>BAR558007335040255</v>
      </c>
      <c r="C124" s="29" t="str">
        <f>E124&amp;"--"&amp;G124&amp;"--"&amp;F124</f>
        <v>VPISD--BCTC Media Support--40255</v>
      </c>
      <c r="D124" s="26" t="s">
        <v>9</v>
      </c>
      <c r="E124" s="27" t="s">
        <v>345</v>
      </c>
      <c r="F124" s="28">
        <v>40255</v>
      </c>
      <c r="G124" s="27" t="s">
        <v>243</v>
      </c>
      <c r="H124" s="29" t="str">
        <f>C124</f>
        <v>VPISD--BCTC Media Support--40255</v>
      </c>
      <c r="I124" s="27" t="str">
        <f t="shared" si="34"/>
        <v>BAR5580073</v>
      </c>
      <c r="J124" s="27" t="str">
        <f t="shared" si="35"/>
        <v>BAR5580073204000</v>
      </c>
      <c r="K124" s="27" t="str">
        <f t="shared" si="36"/>
        <v>BAR5580073BCTC Media Support</v>
      </c>
      <c r="L124" s="1" t="str">
        <f t="shared" si="21"/>
        <v>BAR55VPISD</v>
      </c>
      <c r="M124" s="1">
        <v>80073</v>
      </c>
      <c r="N124" s="1">
        <v>204000</v>
      </c>
      <c r="O124" s="1">
        <v>40255</v>
      </c>
      <c r="P124" s="1">
        <v>350</v>
      </c>
      <c r="Q124" s="1">
        <v>9999</v>
      </c>
      <c r="R124" s="1">
        <v>12</v>
      </c>
      <c r="S124" s="1">
        <v>9999</v>
      </c>
      <c r="T124" s="2"/>
      <c r="U124" s="2"/>
      <c r="V124"/>
      <c r="W124" t="s">
        <v>458</v>
      </c>
      <c r="X124" t="str">
        <f t="shared" si="22"/>
        <v>n/a</v>
      </c>
      <c r="Y124" t="str">
        <f t="shared" si="23"/>
        <v>n/a</v>
      </c>
      <c r="AA124" s="1"/>
      <c r="AB124" s="1" t="s">
        <v>934</v>
      </c>
    </row>
    <row r="125" spans="1:34" x14ac:dyDescent="0.25">
      <c r="A125" s="1" t="str">
        <f>D125&amp;M125&amp;P125&amp;N125&amp;MasterData_[[#This Row],[Program Code]]</f>
        <v>BAR558007335020400040256</v>
      </c>
      <c r="B125" s="1" t="str">
        <f t="shared" si="17"/>
        <v>BAR558007335040256</v>
      </c>
      <c r="C125" s="29" t="str">
        <f>E125&amp;"--"&amp;G125&amp;"--"&amp;F125</f>
        <v>VPISD--BCTC Hardware Replacement--40256</v>
      </c>
      <c r="D125" s="26" t="s">
        <v>9</v>
      </c>
      <c r="E125" s="27" t="s">
        <v>345</v>
      </c>
      <c r="F125" s="28">
        <v>40256</v>
      </c>
      <c r="G125" s="27" t="s">
        <v>390</v>
      </c>
      <c r="H125" s="29" t="str">
        <f>C125</f>
        <v>VPISD--BCTC Hardware Replacement--40256</v>
      </c>
      <c r="I125" s="27" t="str">
        <f t="shared" si="34"/>
        <v>BAR5580073</v>
      </c>
      <c r="J125" s="27" t="str">
        <f t="shared" si="35"/>
        <v>BAR5580073204000</v>
      </c>
      <c r="K125" s="27" t="str">
        <f t="shared" si="36"/>
        <v>BAR5580073BCTC Hardware Replacement</v>
      </c>
      <c r="L125" s="1" t="str">
        <f t="shared" si="21"/>
        <v>BAR55VPISD</v>
      </c>
      <c r="M125" s="1">
        <v>80073</v>
      </c>
      <c r="N125" s="1">
        <v>204000</v>
      </c>
      <c r="O125" s="1">
        <v>40256</v>
      </c>
      <c r="P125" s="1">
        <v>350</v>
      </c>
      <c r="Q125" s="1">
        <v>9999</v>
      </c>
      <c r="R125" s="1">
        <v>12</v>
      </c>
      <c r="S125" s="1">
        <v>9999</v>
      </c>
      <c r="T125" s="2"/>
      <c r="U125" s="2"/>
      <c r="V125"/>
      <c r="W125" t="s">
        <v>458</v>
      </c>
      <c r="X125" t="str">
        <f t="shared" si="22"/>
        <v>n/a</v>
      </c>
      <c r="Y125" t="str">
        <f t="shared" si="23"/>
        <v>n/a</v>
      </c>
      <c r="AA125" s="1"/>
      <c r="AB125" s="1" t="s">
        <v>934</v>
      </c>
    </row>
    <row r="126" spans="1:34" x14ac:dyDescent="0.25">
      <c r="A126" s="1" t="str">
        <f>D126&amp;M126&amp;P126&amp;N126&amp;MasterData_[[#This Row],[Program Code]]</f>
        <v>BAR558007335020400099999</v>
      </c>
      <c r="B126" s="1" t="str">
        <f t="shared" si="17"/>
        <v>BAR558007335099999</v>
      </c>
      <c r="C126" s="29" t="str">
        <f>E126&amp;"--"&amp;G126&amp;"--"&amp;F126</f>
        <v>VPISD--PC not applicable--99999</v>
      </c>
      <c r="D126" s="26" t="s">
        <v>9</v>
      </c>
      <c r="E126" s="27" t="s">
        <v>345</v>
      </c>
      <c r="F126" s="28">
        <v>99999</v>
      </c>
      <c r="G126" s="27" t="s">
        <v>749</v>
      </c>
      <c r="H126" s="29" t="str">
        <f>C126</f>
        <v>VPISD--PC not applicable--99999</v>
      </c>
      <c r="I126" s="27" t="str">
        <f t="shared" si="34"/>
        <v>BAR5580073</v>
      </c>
      <c r="J126" s="27" t="str">
        <f t="shared" si="35"/>
        <v>BAR5580073204000</v>
      </c>
      <c r="K126" s="27" t="str">
        <f t="shared" si="36"/>
        <v>BAR5580073PC not applicable</v>
      </c>
      <c r="L126" s="1" t="str">
        <f t="shared" si="21"/>
        <v>BAR55VPISD</v>
      </c>
      <c r="M126" s="1">
        <v>80073</v>
      </c>
      <c r="N126" s="1">
        <v>204000</v>
      </c>
      <c r="O126" s="1">
        <v>99999</v>
      </c>
      <c r="P126" s="1">
        <v>350</v>
      </c>
      <c r="Q126" s="1">
        <v>9999</v>
      </c>
      <c r="R126" s="1">
        <v>12</v>
      </c>
      <c r="S126" s="1">
        <v>9999</v>
      </c>
      <c r="T126" s="2"/>
      <c r="U126" s="2"/>
      <c r="V126"/>
      <c r="W126" t="s">
        <v>458</v>
      </c>
      <c r="X126" t="str">
        <f t="shared" si="22"/>
        <v>n/a</v>
      </c>
      <c r="Y126" t="str">
        <f t="shared" si="23"/>
        <v>n/a</v>
      </c>
      <c r="AA126" s="1"/>
      <c r="AB126" s="1" t="s">
        <v>934</v>
      </c>
    </row>
    <row r="127" spans="1:34" x14ac:dyDescent="0.25">
      <c r="A127" s="1" t="str">
        <f>D127&amp;M127&amp;P127&amp;N127&amp;MasterData_[[#This Row],[Program Code]]</f>
        <v>BAR558007330020400040255</v>
      </c>
      <c r="B127" s="1" t="str">
        <f t="shared" si="17"/>
        <v>BAR558007330040255</v>
      </c>
      <c r="C127" s="29" t="s">
        <v>241</v>
      </c>
      <c r="D127" s="26" t="s">
        <v>9</v>
      </c>
      <c r="E127" s="27" t="s">
        <v>345</v>
      </c>
      <c r="F127" s="28">
        <v>40255</v>
      </c>
      <c r="G127" s="27" t="s">
        <v>243</v>
      </c>
      <c r="H127" s="29" t="s">
        <v>241</v>
      </c>
      <c r="I127" s="27" t="str">
        <f t="shared" si="34"/>
        <v>BAR5580073</v>
      </c>
      <c r="J127" s="27" t="str">
        <f t="shared" si="35"/>
        <v>BAR5580073204000</v>
      </c>
      <c r="K127" s="27" t="str">
        <f t="shared" si="36"/>
        <v>BAR5580073BCTC Media Support</v>
      </c>
      <c r="L127" s="1" t="str">
        <f t="shared" si="21"/>
        <v>BAR55VPISD</v>
      </c>
      <c r="M127" s="1">
        <v>80073</v>
      </c>
      <c r="N127" s="1">
        <v>204000</v>
      </c>
      <c r="O127" s="1">
        <v>40255</v>
      </c>
      <c r="P127" s="1">
        <v>300</v>
      </c>
      <c r="Q127" s="1">
        <v>9999</v>
      </c>
      <c r="R127" s="1">
        <v>12</v>
      </c>
      <c r="S127" s="1">
        <v>9999</v>
      </c>
      <c r="T127" s="2" t="s">
        <v>242</v>
      </c>
      <c r="U127" s="2" t="s">
        <v>243</v>
      </c>
      <c r="V127" t="str">
        <f>IFERROR(VLOOKUP(M127,#REF!,2,FALSE),"N/A")</f>
        <v>N/A</v>
      </c>
      <c r="W127" t="s">
        <v>458</v>
      </c>
      <c r="X127" t="str">
        <f t="shared" si="22"/>
        <v>(20-40)007 - 07</v>
      </c>
      <c r="Y127" t="str">
        <f t="shared" si="23"/>
        <v>BCTC Media Support</v>
      </c>
      <c r="Z127" s="1">
        <f>VLOOKUP(K127,ConsolidatedTreeData!D:M,10,FALSE)</f>
        <v>40255</v>
      </c>
      <c r="AA127" s="1" t="b">
        <f t="shared" ref="AA127:AA135" si="45">Z127=O127</f>
        <v>1</v>
      </c>
      <c r="AD127" s="1" t="str">
        <f t="shared" ref="AD127:AD135" si="46">D127&amp;M127&amp;O127</f>
        <v>BAR558007340255</v>
      </c>
      <c r="AE127" s="1">
        <f>VLOOKUP(AD127,ConsolidatedTreeData!U:V,2,FALSE)</f>
        <v>204000</v>
      </c>
      <c r="AF127" s="1" t="b">
        <f t="shared" ref="AF127:AF135" si="47">AE127=N127</f>
        <v>1</v>
      </c>
      <c r="AG127" s="1">
        <f>VLOOKUP(I127,ConsolidatedTreeData!A:P,16,FALSE)</f>
        <v>204000</v>
      </c>
      <c r="AH127" s="1" t="b">
        <f t="shared" ref="AH127:AH135" si="48">AG127=N127</f>
        <v>1</v>
      </c>
    </row>
    <row r="128" spans="1:34" x14ac:dyDescent="0.25">
      <c r="A128" s="1" t="str">
        <f>D128&amp;M128&amp;P128&amp;N128&amp;MasterData_[[#This Row],[Program Code]]</f>
        <v>BAR558007330020400040256</v>
      </c>
      <c r="B128" s="1" t="str">
        <f t="shared" si="17"/>
        <v>BAR558007330040256</v>
      </c>
      <c r="C128" s="29" t="s">
        <v>244</v>
      </c>
      <c r="D128" s="26" t="s">
        <v>9</v>
      </c>
      <c r="E128" s="27" t="s">
        <v>345</v>
      </c>
      <c r="F128" s="28">
        <v>40256</v>
      </c>
      <c r="G128" s="27" t="s">
        <v>390</v>
      </c>
      <c r="H128" s="29" t="s">
        <v>244</v>
      </c>
      <c r="I128" s="27" t="str">
        <f t="shared" si="34"/>
        <v>BAR5580073</v>
      </c>
      <c r="J128" s="27" t="str">
        <f t="shared" si="35"/>
        <v>BAR5580073204000</v>
      </c>
      <c r="K128" s="27" t="str">
        <f t="shared" si="36"/>
        <v>BAR5580073BCTC Hardware Replacement</v>
      </c>
      <c r="L128" s="1" t="str">
        <f t="shared" si="21"/>
        <v>BAR55VPISD</v>
      </c>
      <c r="M128" s="1">
        <v>80073</v>
      </c>
      <c r="N128" s="1">
        <v>204000</v>
      </c>
      <c r="O128" s="1">
        <v>40256</v>
      </c>
      <c r="P128" s="1">
        <v>300</v>
      </c>
      <c r="Q128" s="1">
        <v>9999</v>
      </c>
      <c r="R128" s="1">
        <v>12</v>
      </c>
      <c r="S128" s="1">
        <v>9999</v>
      </c>
      <c r="T128" s="2" t="s">
        <v>245</v>
      </c>
      <c r="U128" s="2" t="s">
        <v>246</v>
      </c>
      <c r="V128" t="str">
        <f>IFERROR(VLOOKUP(M128,#REF!,2,FALSE),"N/A")</f>
        <v>N/A</v>
      </c>
      <c r="W128" t="s">
        <v>458</v>
      </c>
      <c r="X128" t="str">
        <f t="shared" si="22"/>
        <v>(20-40)008 - 08</v>
      </c>
      <c r="Y128" t="str">
        <f t="shared" si="23"/>
        <v>Hardware Replacement - BC</v>
      </c>
      <c r="Z128" s="1">
        <f>VLOOKUP(K128,ConsolidatedTreeData!D:M,10,FALSE)</f>
        <v>40256</v>
      </c>
      <c r="AA128" s="1" t="b">
        <f t="shared" si="45"/>
        <v>1</v>
      </c>
      <c r="AD128" s="1" t="str">
        <f t="shared" si="46"/>
        <v>BAR558007340256</v>
      </c>
      <c r="AE128" s="1">
        <f>VLOOKUP(AD128,ConsolidatedTreeData!U:V,2,FALSE)</f>
        <v>204000</v>
      </c>
      <c r="AF128" s="1" t="b">
        <f t="shared" si="47"/>
        <v>1</v>
      </c>
      <c r="AG128" s="1">
        <f>VLOOKUP(I128,ConsolidatedTreeData!A:P,16,FALSE)</f>
        <v>204000</v>
      </c>
      <c r="AH128" s="1" t="b">
        <f t="shared" si="48"/>
        <v>1</v>
      </c>
    </row>
    <row r="129" spans="1:34" ht="15.75" thickBot="1" x14ac:dyDescent="0.3">
      <c r="A129" s="1" t="str">
        <f>D129&amp;M129&amp;P129&amp;N129&amp;MasterData_[[#This Row],[Program Code]]</f>
        <v>BAR557005430020400040257</v>
      </c>
      <c r="B129" s="1" t="str">
        <f t="shared" si="17"/>
        <v>BAR557005430040257</v>
      </c>
      <c r="C129" s="33" t="s">
        <v>247</v>
      </c>
      <c r="D129" s="30" t="s">
        <v>9</v>
      </c>
      <c r="E129" s="31" t="s">
        <v>345</v>
      </c>
      <c r="F129" s="32">
        <v>40257</v>
      </c>
      <c r="G129" s="31" t="s">
        <v>249</v>
      </c>
      <c r="H129" s="33" t="s">
        <v>247</v>
      </c>
      <c r="I129" s="27" t="str">
        <f t="shared" si="34"/>
        <v>BAR5570054</v>
      </c>
      <c r="J129" s="27" t="str">
        <f t="shared" si="35"/>
        <v>BAR5570054204000</v>
      </c>
      <c r="K129" s="27" t="str">
        <f t="shared" si="36"/>
        <v>BAR5570054GIS &amp; Data Services Support</v>
      </c>
      <c r="L129" s="1" t="str">
        <f t="shared" si="21"/>
        <v>BAR55VPISD</v>
      </c>
      <c r="M129" s="1">
        <v>70054</v>
      </c>
      <c r="N129" s="1">
        <v>204000</v>
      </c>
      <c r="O129" s="1">
        <v>40257</v>
      </c>
      <c r="P129" s="1">
        <v>300</v>
      </c>
      <c r="Q129" s="1">
        <v>9999</v>
      </c>
      <c r="R129" s="1">
        <v>12</v>
      </c>
      <c r="S129" s="1">
        <v>9999</v>
      </c>
      <c r="T129" s="2" t="s">
        <v>248</v>
      </c>
      <c r="U129" s="2" t="s">
        <v>249</v>
      </c>
      <c r="V129" t="str">
        <f>IFERROR(VLOOKUP(M129,#REF!,2,FALSE),"N/A")</f>
        <v>N/A</v>
      </c>
      <c r="W129" t="s">
        <v>460</v>
      </c>
      <c r="X129" t="str">
        <f t="shared" si="22"/>
        <v>(20-40)009 - 09</v>
      </c>
      <c r="Y129" t="str">
        <f t="shared" si="23"/>
        <v>GIS &amp; Data Services Support</v>
      </c>
      <c r="Z129" s="1">
        <f>VLOOKUP(K129,ConsolidatedTreeData!D:M,10,FALSE)</f>
        <v>40257</v>
      </c>
      <c r="AA129" s="1" t="b">
        <f t="shared" si="45"/>
        <v>1</v>
      </c>
      <c r="AD129" s="1" t="str">
        <f t="shared" si="46"/>
        <v>BAR557005440257</v>
      </c>
      <c r="AE129" s="1">
        <f>VLOOKUP(AD129,ConsolidatedTreeData!U:V,2,FALSE)</f>
        <v>204000</v>
      </c>
      <c r="AF129" s="1" t="b">
        <f t="shared" si="47"/>
        <v>1</v>
      </c>
      <c r="AG129" s="1">
        <f>VLOOKUP(I129,ConsolidatedTreeData!A:P,16,FALSE)</f>
        <v>204000</v>
      </c>
      <c r="AH129" s="1" t="b">
        <f t="shared" si="48"/>
        <v>1</v>
      </c>
    </row>
    <row r="130" spans="1:34" x14ac:dyDescent="0.25">
      <c r="A130" s="1" t="str">
        <f>D130&amp;M130&amp;P130&amp;N130&amp;MasterData_[[#This Row],[Program Code]]</f>
        <v>BAR046002150099999910501</v>
      </c>
      <c r="B130" s="1" t="str">
        <f t="shared" ref="B130:B193" si="49">D130&amp;M130&amp;P130&amp;O130</f>
        <v>BAR046002150010501</v>
      </c>
      <c r="C130" s="54" t="s">
        <v>295</v>
      </c>
      <c r="D130" s="56" t="s">
        <v>283</v>
      </c>
      <c r="E130" s="58" t="s">
        <v>286</v>
      </c>
      <c r="F130" s="60">
        <v>10501</v>
      </c>
      <c r="G130" s="58" t="s">
        <v>288</v>
      </c>
      <c r="H130" s="54" t="s">
        <v>295</v>
      </c>
      <c r="I130" s="27" t="str">
        <f t="shared" ref="I130:I135" si="50">D130&amp;M130</f>
        <v>BAR0460021</v>
      </c>
      <c r="J130" s="27" t="str">
        <f t="shared" ref="J130:J135" si="51">D130&amp;M130&amp;N130</f>
        <v>BAR0460021999999</v>
      </c>
      <c r="K130" s="27" t="str">
        <f t="shared" ref="K130:K135" si="52">D130&amp;M130&amp;G130</f>
        <v>BAR0460021Administrative Assistant</v>
      </c>
      <c r="L130" s="1" t="str">
        <f t="shared" ref="L130:L193" si="53">D130&amp;E130</f>
        <v>BAR04VPSA</v>
      </c>
      <c r="M130" s="1">
        <v>60021</v>
      </c>
      <c r="N130" s="1">
        <v>999999</v>
      </c>
      <c r="O130" s="1">
        <v>10501</v>
      </c>
      <c r="P130" s="1">
        <v>500</v>
      </c>
      <c r="Q130" s="1">
        <v>9999</v>
      </c>
      <c r="R130" s="1">
        <v>22</v>
      </c>
      <c r="S130" s="1">
        <v>9999</v>
      </c>
      <c r="T130" s="2" t="s">
        <v>318</v>
      </c>
      <c r="U130" s="2" t="s">
        <v>309</v>
      </c>
      <c r="V130" t="str">
        <f>IFERROR(VLOOKUP(M130,#REF!,2,FALSE),"N/A")</f>
        <v>N/A</v>
      </c>
      <c r="W130" t="s">
        <v>472</v>
      </c>
      <c r="X130" t="str">
        <f t="shared" si="22"/>
        <v>725-60104-ADM</v>
      </c>
      <c r="Y130" t="str">
        <f t="shared" si="23"/>
        <v>n/a</v>
      </c>
      <c r="Z130" s="1">
        <f>VLOOKUP(K130,ConsolidatedTreeData!D:M,10,FALSE)</f>
        <v>10501</v>
      </c>
      <c r="AA130" s="1" t="b">
        <f t="shared" si="45"/>
        <v>1</v>
      </c>
      <c r="AD130" s="1" t="str">
        <f t="shared" si="46"/>
        <v>BAR046002110501</v>
      </c>
      <c r="AE130" s="1">
        <f>VLOOKUP(AD130,ConsolidatedTreeData!U:V,2,FALSE)</f>
        <v>999999</v>
      </c>
      <c r="AF130" s="1" t="b">
        <f t="shared" si="47"/>
        <v>1</v>
      </c>
      <c r="AG130" s="1">
        <f>VLOOKUP(I130,ConsolidatedTreeData!A:P,16,FALSE)</f>
        <v>999999</v>
      </c>
      <c r="AH130" s="1" t="b">
        <f t="shared" si="48"/>
        <v>1</v>
      </c>
    </row>
    <row r="131" spans="1:34" x14ac:dyDescent="0.25">
      <c r="A131" s="1" t="str">
        <f>D131&amp;M131&amp;P131&amp;N131&amp;MasterData_[[#This Row],[Program Code]]</f>
        <v>BAR046002150099999910502</v>
      </c>
      <c r="B131" s="1" t="str">
        <f t="shared" si="49"/>
        <v>BAR046002150010502</v>
      </c>
      <c r="C131" s="40" t="s">
        <v>296</v>
      </c>
      <c r="D131" s="39" t="s">
        <v>283</v>
      </c>
      <c r="E131" s="37" t="s">
        <v>286</v>
      </c>
      <c r="F131" s="38">
        <v>10502</v>
      </c>
      <c r="G131" s="37" t="s">
        <v>289</v>
      </c>
      <c r="H131" s="40" t="s">
        <v>296</v>
      </c>
      <c r="I131" s="27" t="str">
        <f t="shared" si="50"/>
        <v>BAR0460021</v>
      </c>
      <c r="J131" s="27" t="str">
        <f t="shared" si="51"/>
        <v>BAR0460021999999</v>
      </c>
      <c r="K131" s="27" t="str">
        <f t="shared" si="52"/>
        <v>BAR0460021Head Teacher\Director</v>
      </c>
      <c r="L131" s="1" t="str">
        <f t="shared" si="53"/>
        <v>BAR04VPSA</v>
      </c>
      <c r="M131" s="1">
        <v>60021</v>
      </c>
      <c r="N131" s="1">
        <v>999999</v>
      </c>
      <c r="O131" s="1">
        <v>10502</v>
      </c>
      <c r="P131" s="1">
        <v>500</v>
      </c>
      <c r="Q131" s="1">
        <v>9999</v>
      </c>
      <c r="R131" s="1">
        <v>22</v>
      </c>
      <c r="S131" s="1">
        <v>9999</v>
      </c>
      <c r="T131" s="2" t="s">
        <v>319</v>
      </c>
      <c r="U131" s="2" t="s">
        <v>309</v>
      </c>
      <c r="V131" t="str">
        <f>IFERROR(VLOOKUP(M131,#REF!,2,FALSE),"N/A")</f>
        <v>N/A</v>
      </c>
      <c r="W131" t="s">
        <v>472</v>
      </c>
      <c r="X131" t="str">
        <f t="shared" ref="X131:X194" si="54">IF(U131="", "n/a",T131)</f>
        <v>725-60101-HDT</v>
      </c>
      <c r="Y131" t="str">
        <f t="shared" ref="Y131:Y194" si="55">IF(U131="","n/a",U131)</f>
        <v>n/a</v>
      </c>
      <c r="Z131" s="1">
        <f>VLOOKUP(K131,ConsolidatedTreeData!D:M,10,FALSE)</f>
        <v>10502</v>
      </c>
      <c r="AA131" s="1" t="b">
        <f t="shared" si="45"/>
        <v>1</v>
      </c>
      <c r="AD131" s="1" t="str">
        <f t="shared" si="46"/>
        <v>BAR046002110502</v>
      </c>
      <c r="AE131" s="1">
        <f>VLOOKUP(AD131,ConsolidatedTreeData!U:V,2,FALSE)</f>
        <v>999999</v>
      </c>
      <c r="AF131" s="1" t="b">
        <f t="shared" si="47"/>
        <v>1</v>
      </c>
      <c r="AG131" s="1">
        <f>VLOOKUP(I131,ConsolidatedTreeData!A:P,16,FALSE)</f>
        <v>999999</v>
      </c>
      <c r="AH131" s="1" t="b">
        <f t="shared" si="48"/>
        <v>1</v>
      </c>
    </row>
    <row r="132" spans="1:34" x14ac:dyDescent="0.25">
      <c r="A132" s="1" t="str">
        <f>D132&amp;M132&amp;P132&amp;N132&amp;MasterData_[[#This Row],[Program Code]]</f>
        <v>BAR046002150099999910504</v>
      </c>
      <c r="B132" s="1" t="str">
        <f t="shared" si="49"/>
        <v>BAR046002150010504</v>
      </c>
      <c r="C132" s="40" t="s">
        <v>297</v>
      </c>
      <c r="D132" s="39" t="s">
        <v>283</v>
      </c>
      <c r="E132" s="37" t="s">
        <v>286</v>
      </c>
      <c r="F132" s="38">
        <v>10504</v>
      </c>
      <c r="G132" s="37" t="s">
        <v>290</v>
      </c>
      <c r="H132" s="40" t="s">
        <v>297</v>
      </c>
      <c r="I132" s="27" t="str">
        <f t="shared" si="50"/>
        <v>BAR0460021</v>
      </c>
      <c r="J132" s="27" t="str">
        <f t="shared" si="51"/>
        <v>BAR0460021999999</v>
      </c>
      <c r="K132" s="27" t="str">
        <f t="shared" si="52"/>
        <v>BAR0460021Assistant Teachers</v>
      </c>
      <c r="L132" s="1" t="str">
        <f t="shared" si="53"/>
        <v>BAR04VPSA</v>
      </c>
      <c r="M132" s="1">
        <v>60021</v>
      </c>
      <c r="N132" s="1">
        <v>999999</v>
      </c>
      <c r="O132" s="1">
        <v>10504</v>
      </c>
      <c r="P132" s="1">
        <v>500</v>
      </c>
      <c r="Q132" s="1">
        <v>9999</v>
      </c>
      <c r="R132" s="1">
        <v>22</v>
      </c>
      <c r="S132" s="1">
        <v>9999</v>
      </c>
      <c r="T132" s="2" t="s">
        <v>320</v>
      </c>
      <c r="U132" s="2" t="s">
        <v>309</v>
      </c>
      <c r="V132" t="str">
        <f>IFERROR(VLOOKUP(M132,#REF!,2,FALSE),"N/A")</f>
        <v>N/A</v>
      </c>
      <c r="W132" t="s">
        <v>472</v>
      </c>
      <c r="X132" t="str">
        <f t="shared" si="54"/>
        <v>725-60102-ATT</v>
      </c>
      <c r="Y132" t="str">
        <f t="shared" si="55"/>
        <v>n/a</v>
      </c>
      <c r="Z132" s="1">
        <f>VLOOKUP(K132,ConsolidatedTreeData!D:M,10,FALSE)</f>
        <v>10504</v>
      </c>
      <c r="AA132" s="1" t="b">
        <f t="shared" si="45"/>
        <v>1</v>
      </c>
      <c r="AD132" s="1" t="str">
        <f t="shared" si="46"/>
        <v>BAR046002110504</v>
      </c>
      <c r="AE132" s="1">
        <f>VLOOKUP(AD132,ConsolidatedTreeData!U:V,2,FALSE)</f>
        <v>999999</v>
      </c>
      <c r="AF132" s="1" t="b">
        <f t="shared" si="47"/>
        <v>1</v>
      </c>
      <c r="AG132" s="1">
        <f>VLOOKUP(I132,ConsolidatedTreeData!A:P,16,FALSE)</f>
        <v>999999</v>
      </c>
      <c r="AH132" s="1" t="b">
        <f t="shared" si="48"/>
        <v>1</v>
      </c>
    </row>
    <row r="133" spans="1:34" x14ac:dyDescent="0.25">
      <c r="A133" s="1" t="str">
        <f>D133&amp;M133&amp;P133&amp;N133&amp;MasterData_[[#This Row],[Program Code]]</f>
        <v>BAR046002150099999910506</v>
      </c>
      <c r="B133" s="1" t="str">
        <f t="shared" si="49"/>
        <v>BAR046002150010506</v>
      </c>
      <c r="C133" s="40" t="s">
        <v>298</v>
      </c>
      <c r="D133" s="39" t="s">
        <v>283</v>
      </c>
      <c r="E133" s="37" t="s">
        <v>286</v>
      </c>
      <c r="F133" s="38">
        <v>10506</v>
      </c>
      <c r="G133" s="37" t="s">
        <v>291</v>
      </c>
      <c r="H133" s="40" t="s">
        <v>298</v>
      </c>
      <c r="I133" s="27" t="str">
        <f t="shared" si="50"/>
        <v>BAR0460021</v>
      </c>
      <c r="J133" s="27" t="str">
        <f t="shared" si="51"/>
        <v>BAR0460021999999</v>
      </c>
      <c r="K133" s="27" t="str">
        <f t="shared" si="52"/>
        <v>BAR0460021P/T Aides</v>
      </c>
      <c r="L133" s="1" t="str">
        <f t="shared" si="53"/>
        <v>BAR04VPSA</v>
      </c>
      <c r="M133" s="1">
        <v>60021</v>
      </c>
      <c r="N133" s="1">
        <v>999999</v>
      </c>
      <c r="O133" s="1">
        <v>10506</v>
      </c>
      <c r="P133" s="1">
        <v>500</v>
      </c>
      <c r="Q133" s="1">
        <v>9999</v>
      </c>
      <c r="R133" s="1">
        <v>22</v>
      </c>
      <c r="S133" s="1">
        <v>9999</v>
      </c>
      <c r="T133" s="2" t="s">
        <v>321</v>
      </c>
      <c r="U133" s="2" t="s">
        <v>309</v>
      </c>
      <c r="V133" t="str">
        <f>IFERROR(VLOOKUP(M133,#REF!,2,FALSE),"N/A")</f>
        <v>N/A</v>
      </c>
      <c r="W133" t="s">
        <v>472</v>
      </c>
      <c r="X133" t="str">
        <f t="shared" si="54"/>
        <v>725-60103-PTA</v>
      </c>
      <c r="Y133" t="str">
        <f t="shared" si="55"/>
        <v>n/a</v>
      </c>
      <c r="Z133" s="1">
        <f>VLOOKUP(K133,ConsolidatedTreeData!D:M,10,FALSE)</f>
        <v>10506</v>
      </c>
      <c r="AA133" s="1" t="b">
        <f t="shared" si="45"/>
        <v>1</v>
      </c>
      <c r="AD133" s="1" t="str">
        <f t="shared" si="46"/>
        <v>BAR046002110506</v>
      </c>
      <c r="AE133" s="1">
        <f>VLOOKUP(AD133,ConsolidatedTreeData!U:V,2,FALSE)</f>
        <v>999999</v>
      </c>
      <c r="AF133" s="1" t="b">
        <f t="shared" si="47"/>
        <v>1</v>
      </c>
      <c r="AG133" s="1">
        <f>VLOOKUP(I133,ConsolidatedTreeData!A:P,16,FALSE)</f>
        <v>999999</v>
      </c>
      <c r="AH133" s="1" t="b">
        <f t="shared" si="48"/>
        <v>1</v>
      </c>
    </row>
    <row r="134" spans="1:34" x14ac:dyDescent="0.25">
      <c r="A134" s="1" t="str">
        <f>D134&amp;M134&amp;P134&amp;N134&amp;MasterData_[[#This Row],[Program Code]]</f>
        <v>BAR046002150099999910801</v>
      </c>
      <c r="B134" s="1" t="str">
        <f t="shared" si="49"/>
        <v>BAR046002150010801</v>
      </c>
      <c r="C134" s="40" t="s">
        <v>299</v>
      </c>
      <c r="D134" s="39" t="s">
        <v>283</v>
      </c>
      <c r="E134" s="37" t="s">
        <v>286</v>
      </c>
      <c r="F134" s="38">
        <v>10801</v>
      </c>
      <c r="G134" s="37" t="s">
        <v>292</v>
      </c>
      <c r="H134" s="40" t="s">
        <v>299</v>
      </c>
      <c r="I134" s="27" t="str">
        <f t="shared" si="50"/>
        <v>BAR0460021</v>
      </c>
      <c r="J134" s="27" t="str">
        <f t="shared" si="51"/>
        <v>BAR0460021999999</v>
      </c>
      <c r="K134" s="27" t="str">
        <f t="shared" si="52"/>
        <v>BAR0460021Grant-Educational Associate</v>
      </c>
      <c r="L134" s="1" t="str">
        <f t="shared" si="53"/>
        <v>BAR04VPSA</v>
      </c>
      <c r="M134" s="1">
        <v>60021</v>
      </c>
      <c r="N134" s="1">
        <v>999999</v>
      </c>
      <c r="O134" s="1">
        <v>10801</v>
      </c>
      <c r="P134" s="1">
        <v>500</v>
      </c>
      <c r="Q134" s="1">
        <v>9999</v>
      </c>
      <c r="R134" s="1">
        <v>22</v>
      </c>
      <c r="S134" s="1">
        <v>9999</v>
      </c>
      <c r="T134" s="2" t="s">
        <v>309</v>
      </c>
      <c r="U134" s="2" t="s">
        <v>309</v>
      </c>
      <c r="V134" t="str">
        <f>IFERROR(VLOOKUP(M134,#REF!,2,FALSE),"N/A")</f>
        <v>N/A</v>
      </c>
      <c r="W134" t="s">
        <v>472</v>
      </c>
      <c r="X134" t="str">
        <f t="shared" si="54"/>
        <v>n/a</v>
      </c>
      <c r="Y134" t="str">
        <f t="shared" si="55"/>
        <v>n/a</v>
      </c>
      <c r="Z134" s="1">
        <f>VLOOKUP(K134,ConsolidatedTreeData!D:M,10,FALSE)</f>
        <v>10801</v>
      </c>
      <c r="AA134" s="1" t="b">
        <f t="shared" si="45"/>
        <v>1</v>
      </c>
      <c r="AD134" s="1" t="str">
        <f t="shared" si="46"/>
        <v>BAR046002110801</v>
      </c>
      <c r="AE134" s="1">
        <f>VLOOKUP(AD134,ConsolidatedTreeData!U:V,2,FALSE)</f>
        <v>999999</v>
      </c>
      <c r="AF134" s="1" t="b">
        <f t="shared" si="47"/>
        <v>1</v>
      </c>
      <c r="AG134" s="1">
        <f>VLOOKUP(I134,ConsolidatedTreeData!A:P,16,FALSE)</f>
        <v>999999</v>
      </c>
      <c r="AH134" s="1" t="b">
        <f t="shared" si="48"/>
        <v>1</v>
      </c>
    </row>
    <row r="135" spans="1:34" x14ac:dyDescent="0.25">
      <c r="A135" s="1" t="str">
        <f>D135&amp;M135&amp;P135&amp;N135&amp;MasterData_[[#This Row],[Program Code]]</f>
        <v>BAR046002150099999910802</v>
      </c>
      <c r="B135" s="1" t="str">
        <f t="shared" si="49"/>
        <v>BAR046002150010802</v>
      </c>
      <c r="C135" s="40" t="s">
        <v>300</v>
      </c>
      <c r="D135" s="39" t="s">
        <v>283</v>
      </c>
      <c r="E135" s="37" t="s">
        <v>286</v>
      </c>
      <c r="F135" s="38">
        <v>10802</v>
      </c>
      <c r="G135" s="37" t="s">
        <v>293</v>
      </c>
      <c r="H135" s="40" t="s">
        <v>300</v>
      </c>
      <c r="I135" s="27" t="str">
        <f t="shared" si="50"/>
        <v>BAR0460021</v>
      </c>
      <c r="J135" s="27" t="str">
        <f t="shared" si="51"/>
        <v>BAR0460021999999</v>
      </c>
      <c r="K135" s="27" t="str">
        <f t="shared" si="52"/>
        <v>BAR0460021Grant-Licensed Social Worker</v>
      </c>
      <c r="L135" s="1" t="str">
        <f t="shared" si="53"/>
        <v>BAR04VPSA</v>
      </c>
      <c r="M135" s="1">
        <v>60021</v>
      </c>
      <c r="N135" s="1">
        <v>999999</v>
      </c>
      <c r="O135" s="1">
        <v>10802</v>
      </c>
      <c r="P135" s="1">
        <v>500</v>
      </c>
      <c r="Q135" s="1">
        <v>9999</v>
      </c>
      <c r="R135" s="1">
        <v>22</v>
      </c>
      <c r="S135" s="1">
        <v>9999</v>
      </c>
      <c r="T135" s="2" t="s">
        <v>309</v>
      </c>
      <c r="U135" s="2" t="s">
        <v>309</v>
      </c>
      <c r="V135" t="str">
        <f>IFERROR(VLOOKUP(M135,#REF!,2,FALSE),"N/A")</f>
        <v>N/A</v>
      </c>
      <c r="W135" t="s">
        <v>472</v>
      </c>
      <c r="X135" t="str">
        <f t="shared" si="54"/>
        <v>n/a</v>
      </c>
      <c r="Y135" t="str">
        <f t="shared" si="55"/>
        <v>n/a</v>
      </c>
      <c r="Z135" s="1">
        <f>VLOOKUP(K135,ConsolidatedTreeData!D:M,10,FALSE)</f>
        <v>10802</v>
      </c>
      <c r="AA135" s="1" t="b">
        <f t="shared" si="45"/>
        <v>1</v>
      </c>
      <c r="AD135" s="1" t="str">
        <f t="shared" si="46"/>
        <v>BAR046002110802</v>
      </c>
      <c r="AE135" s="1">
        <f>VLOOKUP(AD135,ConsolidatedTreeData!U:V,2,FALSE)</f>
        <v>999999</v>
      </c>
      <c r="AF135" s="1" t="b">
        <f t="shared" si="47"/>
        <v>1</v>
      </c>
      <c r="AG135" s="1">
        <f>VLOOKUP(I135,ConsolidatedTreeData!A:P,16,FALSE)</f>
        <v>999999</v>
      </c>
      <c r="AH135" s="1" t="b">
        <f t="shared" si="48"/>
        <v>1</v>
      </c>
    </row>
    <row r="136" spans="1:34" x14ac:dyDescent="0.25">
      <c r="A136" s="1" t="str">
        <f>D136&amp;M136&amp;P136&amp;N136&amp;MasterData_[[#This Row],[Program Code]]</f>
        <v>BAR046002150099999910202</v>
      </c>
      <c r="B136" s="1" t="str">
        <f t="shared" si="49"/>
        <v>BAR046002150010202</v>
      </c>
      <c r="C136" s="40"/>
      <c r="D136" s="39" t="s">
        <v>283</v>
      </c>
      <c r="E136" s="37" t="s">
        <v>286</v>
      </c>
      <c r="F136" s="38">
        <v>10202</v>
      </c>
      <c r="G136" s="37" t="s">
        <v>775</v>
      </c>
      <c r="H136" s="40" t="str">
        <f t="shared" ref="H136:H155" si="56">"ELC"&amp;"--"&amp;G136&amp;"--"&amp;F136</f>
        <v>ELC--Events--10202</v>
      </c>
      <c r="I136" s="27"/>
      <c r="J136" s="27"/>
      <c r="K136" s="27"/>
      <c r="L136" s="1" t="str">
        <f t="shared" si="53"/>
        <v>BAR04VPSA</v>
      </c>
      <c r="M136" s="1">
        <v>60021</v>
      </c>
      <c r="N136" s="1">
        <v>999999</v>
      </c>
      <c r="O136" s="1">
        <v>10202</v>
      </c>
      <c r="P136" s="1">
        <v>500</v>
      </c>
      <c r="Q136" s="1">
        <v>9999</v>
      </c>
      <c r="R136" s="1">
        <v>22</v>
      </c>
      <c r="S136" s="1">
        <v>9999</v>
      </c>
      <c r="T136" s="2"/>
      <c r="U136" s="2"/>
      <c r="V136"/>
      <c r="W136" t="s">
        <v>472</v>
      </c>
      <c r="X136" t="str">
        <f t="shared" si="54"/>
        <v>n/a</v>
      </c>
      <c r="Y136" t="str">
        <f t="shared" si="55"/>
        <v>n/a</v>
      </c>
      <c r="AA136" s="1"/>
      <c r="AB136" s="1" t="s">
        <v>934</v>
      </c>
    </row>
    <row r="137" spans="1:34" x14ac:dyDescent="0.25">
      <c r="A137" s="1" t="str">
        <f>D137&amp;M137&amp;P137&amp;N137&amp;MasterData_[[#This Row],[Program Code]]</f>
        <v>BAR046002150099999910348</v>
      </c>
      <c r="B137" s="1" t="str">
        <f t="shared" si="49"/>
        <v>BAR046002150010348</v>
      </c>
      <c r="C137" s="40"/>
      <c r="D137" s="39" t="s">
        <v>283</v>
      </c>
      <c r="E137" s="37" t="s">
        <v>286</v>
      </c>
      <c r="F137" s="38">
        <v>10348</v>
      </c>
      <c r="G137" s="37" t="s">
        <v>776</v>
      </c>
      <c r="H137" s="40" t="str">
        <f t="shared" si="56"/>
        <v>ELC--Parent Development--10348</v>
      </c>
      <c r="I137" s="27"/>
      <c r="J137" s="27"/>
      <c r="K137" s="27"/>
      <c r="L137" s="1" t="str">
        <f t="shared" si="53"/>
        <v>BAR04VPSA</v>
      </c>
      <c r="M137" s="1">
        <v>60021</v>
      </c>
      <c r="N137" s="1">
        <v>999999</v>
      </c>
      <c r="O137" s="1">
        <v>10348</v>
      </c>
      <c r="P137" s="1">
        <v>500</v>
      </c>
      <c r="Q137" s="1">
        <v>9999</v>
      </c>
      <c r="R137" s="1">
        <v>22</v>
      </c>
      <c r="S137" s="1">
        <v>9999</v>
      </c>
      <c r="T137" s="2"/>
      <c r="U137" s="2"/>
      <c r="V137"/>
      <c r="W137" t="s">
        <v>472</v>
      </c>
      <c r="X137" t="str">
        <f t="shared" si="54"/>
        <v>n/a</v>
      </c>
      <c r="Y137" t="str">
        <f t="shared" si="55"/>
        <v>n/a</v>
      </c>
      <c r="AA137" s="1"/>
      <c r="AB137" s="1" t="s">
        <v>934</v>
      </c>
    </row>
    <row r="138" spans="1:34" x14ac:dyDescent="0.25">
      <c r="A138" s="1" t="str">
        <f>D138&amp;M138&amp;P138&amp;N138&amp;MasterData_[[#This Row],[Program Code]]</f>
        <v>BAR046002150099999910413</v>
      </c>
      <c r="B138" s="1" t="str">
        <f t="shared" si="49"/>
        <v>BAR046002150010413</v>
      </c>
      <c r="C138" s="40"/>
      <c r="D138" s="39" t="s">
        <v>283</v>
      </c>
      <c r="E138" s="37" t="s">
        <v>286</v>
      </c>
      <c r="F138" s="38">
        <v>10413</v>
      </c>
      <c r="G138" s="37" t="s">
        <v>765</v>
      </c>
      <c r="H138" s="40" t="str">
        <f t="shared" si="56"/>
        <v>ELC--Staff Development--10413</v>
      </c>
      <c r="I138" s="27"/>
      <c r="J138" s="27"/>
      <c r="K138" s="27"/>
      <c r="L138" s="1" t="str">
        <f t="shared" si="53"/>
        <v>BAR04VPSA</v>
      </c>
      <c r="M138" s="1">
        <v>60021</v>
      </c>
      <c r="N138" s="1">
        <v>999999</v>
      </c>
      <c r="O138" s="1">
        <v>10413</v>
      </c>
      <c r="P138" s="1">
        <v>500</v>
      </c>
      <c r="Q138" s="1">
        <v>9999</v>
      </c>
      <c r="R138" s="1">
        <v>22</v>
      </c>
      <c r="S138" s="1">
        <v>9999</v>
      </c>
      <c r="T138" s="2"/>
      <c r="U138" s="2"/>
      <c r="V138"/>
      <c r="W138" t="s">
        <v>472</v>
      </c>
      <c r="X138" t="str">
        <f t="shared" si="54"/>
        <v>n/a</v>
      </c>
      <c r="Y138" t="str">
        <f t="shared" si="55"/>
        <v>n/a</v>
      </c>
      <c r="AA138" s="1"/>
      <c r="AB138" s="1" t="s">
        <v>934</v>
      </c>
    </row>
    <row r="139" spans="1:34" x14ac:dyDescent="0.25">
      <c r="A139" s="1" t="str">
        <f>D139&amp;M139&amp;P139&amp;N139&amp;MasterData_[[#This Row],[Program Code]]</f>
        <v>BAR046002150099999910444</v>
      </c>
      <c r="B139" s="1" t="str">
        <f t="shared" si="49"/>
        <v>BAR046002150010444</v>
      </c>
      <c r="C139" s="40"/>
      <c r="D139" s="39" t="s">
        <v>283</v>
      </c>
      <c r="E139" s="37" t="s">
        <v>286</v>
      </c>
      <c r="F139" s="38">
        <v>10444</v>
      </c>
      <c r="G139" s="37" t="s">
        <v>778</v>
      </c>
      <c r="H139" s="40" t="str">
        <f t="shared" si="56"/>
        <v>ELC--Trips--10444</v>
      </c>
      <c r="I139" s="27"/>
      <c r="J139" s="27"/>
      <c r="K139" s="27"/>
      <c r="L139" s="1" t="str">
        <f t="shared" si="53"/>
        <v>BAR04VPSA</v>
      </c>
      <c r="M139" s="1">
        <v>60021</v>
      </c>
      <c r="N139" s="1">
        <v>999999</v>
      </c>
      <c r="O139" s="1">
        <v>10444</v>
      </c>
      <c r="P139" s="1">
        <v>500</v>
      </c>
      <c r="Q139" s="1">
        <v>9999</v>
      </c>
      <c r="R139" s="1">
        <v>22</v>
      </c>
      <c r="S139" s="1">
        <v>9999</v>
      </c>
      <c r="T139" s="2"/>
      <c r="U139" s="2"/>
      <c r="V139"/>
      <c r="W139" t="s">
        <v>472</v>
      </c>
      <c r="X139" t="str">
        <f t="shared" si="54"/>
        <v>n/a</v>
      </c>
      <c r="Y139" t="str">
        <f t="shared" si="55"/>
        <v>n/a</v>
      </c>
      <c r="AA139" s="1"/>
      <c r="AB139" s="1" t="s">
        <v>934</v>
      </c>
    </row>
    <row r="140" spans="1:34" x14ac:dyDescent="0.25">
      <c r="A140" s="1" t="str">
        <f>D140&amp;M140&amp;P140&amp;N140&amp;MasterData_[[#This Row],[Program Code]]</f>
        <v>BAR046002150099999910510</v>
      </c>
      <c r="B140" s="1" t="str">
        <f t="shared" si="49"/>
        <v>BAR046002150010510</v>
      </c>
      <c r="C140" s="40"/>
      <c r="D140" s="39" t="s">
        <v>283</v>
      </c>
      <c r="E140" s="37" t="s">
        <v>286</v>
      </c>
      <c r="F140" s="38">
        <v>10510</v>
      </c>
      <c r="G140" s="37" t="s">
        <v>743</v>
      </c>
      <c r="H140" s="40" t="str">
        <f t="shared" si="56"/>
        <v>ELC--Fringe Benefits--10510</v>
      </c>
      <c r="I140" s="27"/>
      <c r="J140" s="27"/>
      <c r="K140" s="27"/>
      <c r="L140" s="1" t="str">
        <f t="shared" si="53"/>
        <v>BAR04VPSA</v>
      </c>
      <c r="M140" s="1">
        <v>60021</v>
      </c>
      <c r="N140" s="1">
        <v>999999</v>
      </c>
      <c r="O140" s="1">
        <v>10510</v>
      </c>
      <c r="P140" s="1">
        <v>500</v>
      </c>
      <c r="Q140" s="1">
        <v>9999</v>
      </c>
      <c r="R140" s="1">
        <v>22</v>
      </c>
      <c r="S140" s="1">
        <v>9999</v>
      </c>
      <c r="T140" s="2"/>
      <c r="U140" s="2"/>
      <c r="V140"/>
      <c r="W140" t="s">
        <v>472</v>
      </c>
      <c r="X140" t="str">
        <f t="shared" si="54"/>
        <v>n/a</v>
      </c>
      <c r="Y140" t="str">
        <f t="shared" si="55"/>
        <v>n/a</v>
      </c>
      <c r="AA140" s="1"/>
      <c r="AB140" s="1" t="s">
        <v>934</v>
      </c>
    </row>
    <row r="141" spans="1:34" x14ac:dyDescent="0.25">
      <c r="A141" s="1" t="str">
        <f>D141&amp;M141&amp;P141&amp;N141&amp;MasterData_[[#This Row],[Program Code]]</f>
        <v>BAR046002150099999910521</v>
      </c>
      <c r="B141" s="1" t="str">
        <f t="shared" si="49"/>
        <v>BAR046002150010521</v>
      </c>
      <c r="C141" s="40"/>
      <c r="D141" s="39" t="s">
        <v>283</v>
      </c>
      <c r="E141" s="37" t="s">
        <v>286</v>
      </c>
      <c r="F141" s="38">
        <v>10521</v>
      </c>
      <c r="G141" s="37" t="s">
        <v>744</v>
      </c>
      <c r="H141" s="40" t="str">
        <f t="shared" si="56"/>
        <v>ELC--Accounting Unit Support--10521</v>
      </c>
      <c r="I141" s="27"/>
      <c r="J141" s="27"/>
      <c r="K141" s="27"/>
      <c r="L141" s="1" t="str">
        <f t="shared" si="53"/>
        <v>BAR04VPSA</v>
      </c>
      <c r="M141" s="1">
        <v>60021</v>
      </c>
      <c r="N141" s="1">
        <v>999999</v>
      </c>
      <c r="O141" s="1">
        <v>10521</v>
      </c>
      <c r="P141" s="1">
        <v>500</v>
      </c>
      <c r="Q141" s="1">
        <v>9999</v>
      </c>
      <c r="R141" s="1">
        <v>22</v>
      </c>
      <c r="S141" s="1">
        <v>9999</v>
      </c>
      <c r="T141" s="2"/>
      <c r="U141" s="2"/>
      <c r="V141"/>
      <c r="W141" t="s">
        <v>472</v>
      </c>
      <c r="X141" t="str">
        <f t="shared" si="54"/>
        <v>n/a</v>
      </c>
      <c r="Y141" t="str">
        <f t="shared" si="55"/>
        <v>n/a</v>
      </c>
      <c r="AA141" s="1"/>
      <c r="AB141" s="1" t="s">
        <v>934</v>
      </c>
    </row>
    <row r="142" spans="1:34" x14ac:dyDescent="0.25">
      <c r="A142" s="1" t="str">
        <f>D142&amp;M142&amp;P142&amp;N142&amp;MasterData_[[#This Row],[Program Code]]</f>
        <v>BAR046002150099999910522</v>
      </c>
      <c r="B142" s="1" t="str">
        <f t="shared" si="49"/>
        <v>BAR046002150010522</v>
      </c>
      <c r="C142" s="40"/>
      <c r="D142" s="39" t="s">
        <v>283</v>
      </c>
      <c r="E142" s="37" t="s">
        <v>286</v>
      </c>
      <c r="F142" s="38">
        <v>10522</v>
      </c>
      <c r="G142" s="37" t="s">
        <v>779</v>
      </c>
      <c r="H142" s="40" t="str">
        <f t="shared" si="56"/>
        <v>ELC--Advertising--10522</v>
      </c>
      <c r="I142" s="27"/>
      <c r="J142" s="27"/>
      <c r="K142" s="27"/>
      <c r="L142" s="1" t="str">
        <f t="shared" si="53"/>
        <v>BAR04VPSA</v>
      </c>
      <c r="M142" s="1">
        <v>60021</v>
      </c>
      <c r="N142" s="1">
        <v>999999</v>
      </c>
      <c r="O142" s="1">
        <v>10522</v>
      </c>
      <c r="P142" s="1">
        <v>500</v>
      </c>
      <c r="Q142" s="1">
        <v>9999</v>
      </c>
      <c r="R142" s="1">
        <v>22</v>
      </c>
      <c r="S142" s="1">
        <v>9999</v>
      </c>
      <c r="T142" s="2"/>
      <c r="U142" s="2"/>
      <c r="V142"/>
      <c r="W142" t="s">
        <v>472</v>
      </c>
      <c r="X142" t="str">
        <f t="shared" si="54"/>
        <v>n/a</v>
      </c>
      <c r="Y142" t="str">
        <f t="shared" si="55"/>
        <v>n/a</v>
      </c>
      <c r="AA142" s="1"/>
      <c r="AB142" s="1" t="s">
        <v>934</v>
      </c>
    </row>
    <row r="143" spans="1:34" x14ac:dyDescent="0.25">
      <c r="A143" s="1" t="str">
        <f>D143&amp;M143&amp;P143&amp;N143&amp;MasterData_[[#This Row],[Program Code]]</f>
        <v>BAR046002150099999910523</v>
      </c>
      <c r="B143" s="1" t="str">
        <f t="shared" si="49"/>
        <v>BAR046002150010523</v>
      </c>
      <c r="C143" s="40"/>
      <c r="D143" s="39" t="s">
        <v>283</v>
      </c>
      <c r="E143" s="37" t="s">
        <v>286</v>
      </c>
      <c r="F143" s="38">
        <v>10523</v>
      </c>
      <c r="G143" s="37" t="s">
        <v>780</v>
      </c>
      <c r="H143" s="40" t="str">
        <f t="shared" si="56"/>
        <v>ELC--Classroom Supplies &amp; Materials--10523</v>
      </c>
      <c r="I143" s="27"/>
      <c r="J143" s="27"/>
      <c r="K143" s="27"/>
      <c r="L143" s="1" t="str">
        <f t="shared" si="53"/>
        <v>BAR04VPSA</v>
      </c>
      <c r="M143" s="1">
        <v>60021</v>
      </c>
      <c r="N143" s="1">
        <v>999999</v>
      </c>
      <c r="O143" s="1">
        <v>10523</v>
      </c>
      <c r="P143" s="1">
        <v>500</v>
      </c>
      <c r="Q143" s="1">
        <v>9999</v>
      </c>
      <c r="R143" s="1">
        <v>22</v>
      </c>
      <c r="S143" s="1">
        <v>9999</v>
      </c>
      <c r="T143" s="2"/>
      <c r="U143" s="2"/>
      <c r="V143"/>
      <c r="W143" t="s">
        <v>472</v>
      </c>
      <c r="X143" t="str">
        <f t="shared" si="54"/>
        <v>n/a</v>
      </c>
      <c r="Y143" t="str">
        <f t="shared" si="55"/>
        <v>n/a</v>
      </c>
      <c r="AA143" s="1"/>
      <c r="AB143" s="1" t="s">
        <v>934</v>
      </c>
    </row>
    <row r="144" spans="1:34" x14ac:dyDescent="0.25">
      <c r="A144" s="1" t="str">
        <f>D144&amp;M144&amp;P144&amp;N144&amp;MasterData_[[#This Row],[Program Code]]</f>
        <v>BAR046002150099999910525</v>
      </c>
      <c r="B144" s="1" t="str">
        <f t="shared" si="49"/>
        <v>BAR046002150010525</v>
      </c>
      <c r="C144" s="40"/>
      <c r="D144" s="39" t="s">
        <v>283</v>
      </c>
      <c r="E144" s="37" t="s">
        <v>286</v>
      </c>
      <c r="F144" s="38">
        <v>10525</v>
      </c>
      <c r="G144" s="37" t="s">
        <v>782</v>
      </c>
      <c r="H144" s="40" t="str">
        <f t="shared" si="56"/>
        <v>ELC--Fees &amp; Permits--10525</v>
      </c>
      <c r="I144" s="27"/>
      <c r="J144" s="27"/>
      <c r="K144" s="27"/>
      <c r="L144" s="1" t="str">
        <f t="shared" si="53"/>
        <v>BAR04VPSA</v>
      </c>
      <c r="M144" s="1">
        <v>60021</v>
      </c>
      <c r="N144" s="1">
        <v>999999</v>
      </c>
      <c r="O144" s="1">
        <v>10525</v>
      </c>
      <c r="P144" s="1">
        <v>500</v>
      </c>
      <c r="Q144" s="1">
        <v>9999</v>
      </c>
      <c r="R144" s="1">
        <v>22</v>
      </c>
      <c r="S144" s="1">
        <v>9999</v>
      </c>
      <c r="T144" s="2"/>
      <c r="U144" s="2"/>
      <c r="V144"/>
      <c r="W144" t="s">
        <v>472</v>
      </c>
      <c r="X144" t="str">
        <f t="shared" si="54"/>
        <v>n/a</v>
      </c>
      <c r="Y144" t="str">
        <f t="shared" si="55"/>
        <v>n/a</v>
      </c>
      <c r="AA144" s="1"/>
      <c r="AB144" s="1" t="s">
        <v>934</v>
      </c>
    </row>
    <row r="145" spans="1:34" x14ac:dyDescent="0.25">
      <c r="A145" s="1" t="str">
        <f>D145&amp;M145&amp;P145&amp;N145&amp;MasterData_[[#This Row],[Program Code]]</f>
        <v>BAR046002150099999910526</v>
      </c>
      <c r="B145" s="1" t="str">
        <f t="shared" si="49"/>
        <v>BAR046002150010526</v>
      </c>
      <c r="C145" s="40"/>
      <c r="D145" s="39" t="s">
        <v>283</v>
      </c>
      <c r="E145" s="37" t="s">
        <v>286</v>
      </c>
      <c r="F145" s="38">
        <v>10526</v>
      </c>
      <c r="G145" s="37" t="s">
        <v>763</v>
      </c>
      <c r="H145" s="40" t="str">
        <f t="shared" si="56"/>
        <v>ELC--Furniture &amp; Fixtures--10526</v>
      </c>
      <c r="I145" s="27"/>
      <c r="J145" s="27"/>
      <c r="K145" s="27"/>
      <c r="L145" s="1" t="str">
        <f t="shared" si="53"/>
        <v>BAR04VPSA</v>
      </c>
      <c r="M145" s="1">
        <v>60021</v>
      </c>
      <c r="N145" s="1">
        <v>999999</v>
      </c>
      <c r="O145" s="1">
        <v>10526</v>
      </c>
      <c r="P145" s="1">
        <v>500</v>
      </c>
      <c r="Q145" s="1">
        <v>9999</v>
      </c>
      <c r="R145" s="1">
        <v>22</v>
      </c>
      <c r="S145" s="1">
        <v>9999</v>
      </c>
      <c r="T145" s="2"/>
      <c r="U145" s="2"/>
      <c r="V145"/>
      <c r="W145" t="s">
        <v>472</v>
      </c>
      <c r="X145" t="str">
        <f t="shared" si="54"/>
        <v>n/a</v>
      </c>
      <c r="Y145" t="str">
        <f t="shared" si="55"/>
        <v>n/a</v>
      </c>
      <c r="AA145" s="1"/>
      <c r="AB145" s="1" t="s">
        <v>934</v>
      </c>
    </row>
    <row r="146" spans="1:34" x14ac:dyDescent="0.25">
      <c r="A146" s="1" t="str">
        <f>D146&amp;M146&amp;P146&amp;N146&amp;MasterData_[[#This Row],[Program Code]]</f>
        <v>BAR046002150099999910527</v>
      </c>
      <c r="B146" s="1" t="str">
        <f t="shared" si="49"/>
        <v>BAR046002150010527</v>
      </c>
      <c r="C146" s="40"/>
      <c r="D146" s="39" t="s">
        <v>283</v>
      </c>
      <c r="E146" s="37" t="s">
        <v>286</v>
      </c>
      <c r="F146" s="38">
        <v>10527</v>
      </c>
      <c r="G146" s="37" t="s">
        <v>745</v>
      </c>
      <c r="H146" s="40" t="str">
        <f t="shared" si="56"/>
        <v>ELC--Insurance--10527</v>
      </c>
      <c r="I146" s="27"/>
      <c r="J146" s="27"/>
      <c r="K146" s="27"/>
      <c r="L146" s="1" t="str">
        <f t="shared" si="53"/>
        <v>BAR04VPSA</v>
      </c>
      <c r="M146" s="1">
        <v>60021</v>
      </c>
      <c r="N146" s="1">
        <v>999999</v>
      </c>
      <c r="O146" s="1">
        <v>10527</v>
      </c>
      <c r="P146" s="1">
        <v>500</v>
      </c>
      <c r="Q146" s="1">
        <v>9999</v>
      </c>
      <c r="R146" s="1">
        <v>22</v>
      </c>
      <c r="S146" s="1">
        <v>9999</v>
      </c>
      <c r="T146" s="2"/>
      <c r="U146" s="2"/>
      <c r="V146"/>
      <c r="W146" t="s">
        <v>472</v>
      </c>
      <c r="X146" t="str">
        <f t="shared" si="54"/>
        <v>n/a</v>
      </c>
      <c r="Y146" t="str">
        <f t="shared" si="55"/>
        <v>n/a</v>
      </c>
      <c r="AA146" s="1"/>
      <c r="AB146" s="1" t="s">
        <v>934</v>
      </c>
    </row>
    <row r="147" spans="1:34" x14ac:dyDescent="0.25">
      <c r="A147" s="1" t="str">
        <f>D147&amp;M147&amp;P147&amp;N147&amp;MasterData_[[#This Row],[Program Code]]</f>
        <v>BAR046002150099999910528</v>
      </c>
      <c r="B147" s="1" t="str">
        <f t="shared" si="49"/>
        <v>BAR046002150010528</v>
      </c>
      <c r="C147" s="40"/>
      <c r="D147" s="39" t="s">
        <v>283</v>
      </c>
      <c r="E147" s="37" t="s">
        <v>286</v>
      </c>
      <c r="F147" s="38">
        <v>10528</v>
      </c>
      <c r="G147" s="37" t="s">
        <v>783</v>
      </c>
      <c r="H147" s="40" t="str">
        <f t="shared" si="56"/>
        <v>ELC--Miscellaneous--10528</v>
      </c>
      <c r="I147" s="27"/>
      <c r="J147" s="27"/>
      <c r="K147" s="27"/>
      <c r="L147" s="1" t="str">
        <f t="shared" si="53"/>
        <v>BAR04VPSA</v>
      </c>
      <c r="M147" s="1">
        <v>60021</v>
      </c>
      <c r="N147" s="1">
        <v>999999</v>
      </c>
      <c r="O147" s="1">
        <v>10528</v>
      </c>
      <c r="P147" s="1">
        <v>500</v>
      </c>
      <c r="Q147" s="1">
        <v>9999</v>
      </c>
      <c r="R147" s="1">
        <v>22</v>
      </c>
      <c r="S147" s="1">
        <v>9999</v>
      </c>
      <c r="T147" s="2"/>
      <c r="U147" s="2"/>
      <c r="V147"/>
      <c r="W147" t="s">
        <v>472</v>
      </c>
      <c r="X147" t="str">
        <f t="shared" si="54"/>
        <v>n/a</v>
      </c>
      <c r="Y147" t="str">
        <f t="shared" si="55"/>
        <v>n/a</v>
      </c>
      <c r="AA147" s="1"/>
      <c r="AB147" s="1" t="s">
        <v>934</v>
      </c>
    </row>
    <row r="148" spans="1:34" x14ac:dyDescent="0.25">
      <c r="A148" s="1" t="str">
        <f>D148&amp;M148&amp;P148&amp;N148&amp;MasterData_[[#This Row],[Program Code]]</f>
        <v>BAR046002150099999910529</v>
      </c>
      <c r="B148" s="1" t="str">
        <f t="shared" si="49"/>
        <v>BAR046002150010529</v>
      </c>
      <c r="C148" s="40"/>
      <c r="D148" s="39" t="s">
        <v>283</v>
      </c>
      <c r="E148" s="37" t="s">
        <v>286</v>
      </c>
      <c r="F148" s="38">
        <v>10529</v>
      </c>
      <c r="G148" s="37" t="s">
        <v>764</v>
      </c>
      <c r="H148" s="40" t="str">
        <f t="shared" si="56"/>
        <v>ELC--Office Supplies--10529</v>
      </c>
      <c r="I148" s="27"/>
      <c r="J148" s="27"/>
      <c r="K148" s="27"/>
      <c r="L148" s="1" t="str">
        <f t="shared" si="53"/>
        <v>BAR04VPSA</v>
      </c>
      <c r="M148" s="1">
        <v>60021</v>
      </c>
      <c r="N148" s="1">
        <v>999999</v>
      </c>
      <c r="O148" s="1">
        <v>10529</v>
      </c>
      <c r="P148" s="1">
        <v>500</v>
      </c>
      <c r="Q148" s="1">
        <v>9999</v>
      </c>
      <c r="R148" s="1">
        <v>22</v>
      </c>
      <c r="S148" s="1">
        <v>9999</v>
      </c>
      <c r="T148" s="2"/>
      <c r="U148" s="2"/>
      <c r="V148"/>
      <c r="W148" t="s">
        <v>472</v>
      </c>
      <c r="X148" t="str">
        <f t="shared" si="54"/>
        <v>n/a</v>
      </c>
      <c r="Y148" t="str">
        <f t="shared" si="55"/>
        <v>n/a</v>
      </c>
      <c r="AA148" s="1"/>
      <c r="AB148" s="1" t="s">
        <v>934</v>
      </c>
    </row>
    <row r="149" spans="1:34" x14ac:dyDescent="0.25">
      <c r="A149" s="1" t="str">
        <f>D149&amp;M149&amp;P149&amp;N149&amp;MasterData_[[#This Row],[Program Code]]</f>
        <v>BAR046002150099999910530</v>
      </c>
      <c r="B149" s="1" t="str">
        <f t="shared" si="49"/>
        <v>BAR046002150010530</v>
      </c>
      <c r="C149" s="40"/>
      <c r="D149" s="39" t="s">
        <v>283</v>
      </c>
      <c r="E149" s="37" t="s">
        <v>286</v>
      </c>
      <c r="F149" s="38">
        <v>10530</v>
      </c>
      <c r="G149" s="37" t="s">
        <v>769</v>
      </c>
      <c r="H149" s="40" t="str">
        <f t="shared" si="56"/>
        <v>ELC--Postage--10530</v>
      </c>
      <c r="I149" s="27"/>
      <c r="J149" s="27"/>
      <c r="K149" s="27"/>
      <c r="L149" s="1" t="str">
        <f t="shared" si="53"/>
        <v>BAR04VPSA</v>
      </c>
      <c r="M149" s="1">
        <v>60021</v>
      </c>
      <c r="N149" s="1">
        <v>999999</v>
      </c>
      <c r="O149" s="1">
        <v>10530</v>
      </c>
      <c r="P149" s="1">
        <v>500</v>
      </c>
      <c r="Q149" s="1">
        <v>9999</v>
      </c>
      <c r="R149" s="1">
        <v>22</v>
      </c>
      <c r="S149" s="1">
        <v>9999</v>
      </c>
      <c r="T149" s="2"/>
      <c r="U149" s="2"/>
      <c r="V149"/>
      <c r="W149" t="s">
        <v>472</v>
      </c>
      <c r="X149" t="str">
        <f t="shared" si="54"/>
        <v>n/a</v>
      </c>
      <c r="Y149" t="str">
        <f t="shared" si="55"/>
        <v>n/a</v>
      </c>
      <c r="AA149" s="1"/>
      <c r="AB149" s="1" t="s">
        <v>934</v>
      </c>
    </row>
    <row r="150" spans="1:34" x14ac:dyDescent="0.25">
      <c r="A150" s="1" t="str">
        <f>D150&amp;M150&amp;P150&amp;N150&amp;MasterData_[[#This Row],[Program Code]]</f>
        <v>BAR046002150099999910531</v>
      </c>
      <c r="B150" s="1" t="str">
        <f t="shared" si="49"/>
        <v>BAR046002150010531</v>
      </c>
      <c r="C150" s="40"/>
      <c r="D150" s="39" t="s">
        <v>283</v>
      </c>
      <c r="E150" s="37" t="s">
        <v>286</v>
      </c>
      <c r="F150" s="38">
        <v>10531</v>
      </c>
      <c r="G150" s="37" t="s">
        <v>746</v>
      </c>
      <c r="H150" s="40" t="str">
        <f t="shared" si="56"/>
        <v>ELC--Professional Fees-Auditing--10531</v>
      </c>
      <c r="I150" s="27"/>
      <c r="J150" s="27"/>
      <c r="K150" s="27"/>
      <c r="L150" s="1" t="str">
        <f t="shared" si="53"/>
        <v>BAR04VPSA</v>
      </c>
      <c r="M150" s="1">
        <v>60021</v>
      </c>
      <c r="N150" s="1">
        <v>999999</v>
      </c>
      <c r="O150" s="1">
        <v>10531</v>
      </c>
      <c r="P150" s="1">
        <v>500</v>
      </c>
      <c r="Q150" s="1">
        <v>9999</v>
      </c>
      <c r="R150" s="1">
        <v>22</v>
      </c>
      <c r="S150" s="1">
        <v>9999</v>
      </c>
      <c r="T150" s="2"/>
      <c r="U150" s="2"/>
      <c r="V150"/>
      <c r="W150" t="s">
        <v>472</v>
      </c>
      <c r="X150" t="str">
        <f t="shared" si="54"/>
        <v>n/a</v>
      </c>
      <c r="Y150" t="str">
        <f t="shared" si="55"/>
        <v>n/a</v>
      </c>
      <c r="AA150" s="1"/>
      <c r="AB150" s="1" t="s">
        <v>934</v>
      </c>
    </row>
    <row r="151" spans="1:34" x14ac:dyDescent="0.25">
      <c r="A151" s="1" t="str">
        <f>D151&amp;M151&amp;P151&amp;N151&amp;MasterData_[[#This Row],[Program Code]]</f>
        <v>BAR046002150099999910532</v>
      </c>
      <c r="B151" s="1" t="str">
        <f t="shared" si="49"/>
        <v>BAR046002150010532</v>
      </c>
      <c r="C151" s="40"/>
      <c r="D151" s="39" t="s">
        <v>283</v>
      </c>
      <c r="E151" s="37" t="s">
        <v>286</v>
      </c>
      <c r="F151" s="38">
        <v>10532</v>
      </c>
      <c r="G151" s="37" t="s">
        <v>784</v>
      </c>
      <c r="H151" s="40" t="str">
        <f t="shared" si="56"/>
        <v>ELC--Refreshments--10532</v>
      </c>
      <c r="I151" s="27"/>
      <c r="J151" s="27"/>
      <c r="K151" s="27"/>
      <c r="L151" s="1" t="str">
        <f t="shared" si="53"/>
        <v>BAR04VPSA</v>
      </c>
      <c r="M151" s="1">
        <v>60021</v>
      </c>
      <c r="N151" s="1">
        <v>999999</v>
      </c>
      <c r="O151" s="1">
        <v>10532</v>
      </c>
      <c r="P151" s="1">
        <v>500</v>
      </c>
      <c r="Q151" s="1">
        <v>9999</v>
      </c>
      <c r="R151" s="1">
        <v>22</v>
      </c>
      <c r="S151" s="1">
        <v>9999</v>
      </c>
      <c r="T151" s="2"/>
      <c r="U151" s="2"/>
      <c r="V151"/>
      <c r="W151" t="s">
        <v>472</v>
      </c>
      <c r="X151" t="str">
        <f t="shared" si="54"/>
        <v>n/a</v>
      </c>
      <c r="Y151" t="str">
        <f t="shared" si="55"/>
        <v>n/a</v>
      </c>
      <c r="AA151" s="1"/>
      <c r="AB151" s="1" t="s">
        <v>934</v>
      </c>
    </row>
    <row r="152" spans="1:34" x14ac:dyDescent="0.25">
      <c r="A152" s="1" t="str">
        <f>D152&amp;M152&amp;P152&amp;N152&amp;MasterData_[[#This Row],[Program Code]]</f>
        <v>BAR046002150099999910533</v>
      </c>
      <c r="B152" s="1" t="str">
        <f t="shared" si="49"/>
        <v>BAR046002150010533</v>
      </c>
      <c r="C152" s="40"/>
      <c r="D152" s="39" t="s">
        <v>283</v>
      </c>
      <c r="E152" s="37" t="s">
        <v>286</v>
      </c>
      <c r="F152" s="38">
        <v>10533</v>
      </c>
      <c r="G152" s="37" t="s">
        <v>770</v>
      </c>
      <c r="H152" s="40" t="str">
        <f t="shared" si="56"/>
        <v>ELC--Subscriptions/Memberships--10533</v>
      </c>
      <c r="I152" s="27"/>
      <c r="J152" s="27"/>
      <c r="K152" s="27"/>
      <c r="L152" s="1" t="str">
        <f t="shared" si="53"/>
        <v>BAR04VPSA</v>
      </c>
      <c r="M152" s="1">
        <v>60021</v>
      </c>
      <c r="N152" s="1">
        <v>999999</v>
      </c>
      <c r="O152" s="1">
        <v>10533</v>
      </c>
      <c r="P152" s="1">
        <v>500</v>
      </c>
      <c r="Q152" s="1">
        <v>9999</v>
      </c>
      <c r="R152" s="1">
        <v>22</v>
      </c>
      <c r="S152" s="1">
        <v>9999</v>
      </c>
      <c r="T152" s="2"/>
      <c r="U152" s="2"/>
      <c r="V152"/>
      <c r="W152" t="s">
        <v>472</v>
      </c>
      <c r="X152" t="str">
        <f t="shared" si="54"/>
        <v>n/a</v>
      </c>
      <c r="Y152" t="str">
        <f t="shared" si="55"/>
        <v>n/a</v>
      </c>
      <c r="AA152" s="1"/>
      <c r="AB152" s="1" t="s">
        <v>934</v>
      </c>
    </row>
    <row r="153" spans="1:34" x14ac:dyDescent="0.25">
      <c r="A153" s="1" t="str">
        <f>D153&amp;M153&amp;P153&amp;N153&amp;MasterData_[[#This Row],[Program Code]]</f>
        <v>BAR046002150099999910534</v>
      </c>
      <c r="B153" s="1" t="str">
        <f t="shared" si="49"/>
        <v>BAR046002150010534</v>
      </c>
      <c r="C153" s="40"/>
      <c r="D153" s="39" t="s">
        <v>283</v>
      </c>
      <c r="E153" s="37" t="s">
        <v>286</v>
      </c>
      <c r="F153" s="38">
        <v>10534</v>
      </c>
      <c r="G153" s="37" t="s">
        <v>785</v>
      </c>
      <c r="H153" s="40" t="str">
        <f t="shared" si="56"/>
        <v>ELC--Time Warner--10534</v>
      </c>
      <c r="I153" s="27"/>
      <c r="J153" s="27"/>
      <c r="K153" s="27"/>
      <c r="L153" s="1" t="str">
        <f t="shared" si="53"/>
        <v>BAR04VPSA</v>
      </c>
      <c r="M153" s="1">
        <v>60021</v>
      </c>
      <c r="N153" s="1">
        <v>999999</v>
      </c>
      <c r="O153" s="1">
        <v>10534</v>
      </c>
      <c r="P153" s="1">
        <v>500</v>
      </c>
      <c r="Q153" s="1">
        <v>9999</v>
      </c>
      <c r="R153" s="1">
        <v>22</v>
      </c>
      <c r="S153" s="1">
        <v>9999</v>
      </c>
      <c r="T153" s="2"/>
      <c r="U153" s="2"/>
      <c r="V153"/>
      <c r="W153" t="s">
        <v>472</v>
      </c>
      <c r="X153" t="str">
        <f t="shared" si="54"/>
        <v>n/a</v>
      </c>
      <c r="Y153" t="str">
        <f t="shared" si="55"/>
        <v>n/a</v>
      </c>
      <c r="AA153" s="1"/>
      <c r="AB153" s="1" t="s">
        <v>934</v>
      </c>
    </row>
    <row r="154" spans="1:34" x14ac:dyDescent="0.25">
      <c r="A154" s="1" t="str">
        <f>D154&amp;M154&amp;P154&amp;N154&amp;MasterData_[[#This Row],[Program Code]]</f>
        <v>BAR046002150099999910804</v>
      </c>
      <c r="B154" s="1" t="str">
        <f t="shared" si="49"/>
        <v>BAR046002150010804</v>
      </c>
      <c r="C154" s="40"/>
      <c r="D154" s="39" t="s">
        <v>283</v>
      </c>
      <c r="E154" s="37" t="s">
        <v>286</v>
      </c>
      <c r="F154" s="38">
        <v>10804</v>
      </c>
      <c r="G154" s="37" t="s">
        <v>786</v>
      </c>
      <c r="H154" s="40" t="str">
        <f t="shared" si="56"/>
        <v>ELC--Grant-Travel--10804</v>
      </c>
      <c r="I154" s="27"/>
      <c r="J154" s="27"/>
      <c r="K154" s="27"/>
      <c r="L154" s="1" t="str">
        <f t="shared" si="53"/>
        <v>BAR04VPSA</v>
      </c>
      <c r="M154" s="1">
        <v>60021</v>
      </c>
      <c r="N154" s="1">
        <v>999999</v>
      </c>
      <c r="O154" s="1">
        <v>10804</v>
      </c>
      <c r="P154" s="1">
        <v>500</v>
      </c>
      <c r="Q154" s="1">
        <v>9999</v>
      </c>
      <c r="R154" s="1">
        <v>22</v>
      </c>
      <c r="S154" s="1">
        <v>9999</v>
      </c>
      <c r="T154" s="2"/>
      <c r="U154" s="2"/>
      <c r="V154"/>
      <c r="W154" t="s">
        <v>472</v>
      </c>
      <c r="X154" t="str">
        <f t="shared" si="54"/>
        <v>n/a</v>
      </c>
      <c r="Y154" t="str">
        <f t="shared" si="55"/>
        <v>n/a</v>
      </c>
      <c r="AA154" s="1"/>
      <c r="AB154" s="1" t="s">
        <v>934</v>
      </c>
    </row>
    <row r="155" spans="1:34" x14ac:dyDescent="0.25">
      <c r="A155" s="1" t="str">
        <f>D155&amp;M155&amp;P155&amp;N155&amp;MasterData_[[#This Row],[Program Code]]</f>
        <v>BAR046002150099999910807</v>
      </c>
      <c r="B155" s="1" t="str">
        <f t="shared" si="49"/>
        <v>BAR046002150010807</v>
      </c>
      <c r="C155" s="40"/>
      <c r="D155" s="39" t="s">
        <v>283</v>
      </c>
      <c r="E155" s="37" t="s">
        <v>286</v>
      </c>
      <c r="F155" s="38">
        <v>10807</v>
      </c>
      <c r="G155" s="37" t="s">
        <v>789</v>
      </c>
      <c r="H155" s="40" t="str">
        <f t="shared" si="56"/>
        <v>ELC--Grant-Indirect Cost--10807</v>
      </c>
      <c r="I155" s="27"/>
      <c r="J155" s="27"/>
      <c r="K155" s="27"/>
      <c r="L155" s="1" t="str">
        <f t="shared" si="53"/>
        <v>BAR04VPSA</v>
      </c>
      <c r="M155" s="1">
        <v>60021</v>
      </c>
      <c r="N155" s="1">
        <v>999999</v>
      </c>
      <c r="O155" s="1">
        <v>10807</v>
      </c>
      <c r="P155" s="1">
        <v>500</v>
      </c>
      <c r="Q155" s="1">
        <v>9999</v>
      </c>
      <c r="R155" s="1">
        <v>22</v>
      </c>
      <c r="S155" s="1">
        <v>9999</v>
      </c>
      <c r="T155" s="2"/>
      <c r="U155" s="2"/>
      <c r="V155"/>
      <c r="W155" t="s">
        <v>472</v>
      </c>
      <c r="X155" t="str">
        <f t="shared" si="54"/>
        <v>n/a</v>
      </c>
      <c r="Y155" t="str">
        <f t="shared" si="55"/>
        <v>n/a</v>
      </c>
      <c r="AA155" s="1"/>
      <c r="AB155" s="1" t="s">
        <v>934</v>
      </c>
    </row>
    <row r="156" spans="1:34" ht="15.75" thickBot="1" x14ac:dyDescent="0.3">
      <c r="A156" s="1" t="str">
        <f>D156&amp;M156&amp;P156&amp;N156&amp;MasterData_[[#This Row],[Program Code]]</f>
        <v>BAR046002150099999910803</v>
      </c>
      <c r="B156" s="1" t="str">
        <f t="shared" si="49"/>
        <v>BAR046002150010803</v>
      </c>
      <c r="C156" s="53" t="s">
        <v>301</v>
      </c>
      <c r="D156" s="55" t="s">
        <v>283</v>
      </c>
      <c r="E156" s="57" t="s">
        <v>286</v>
      </c>
      <c r="F156" s="59">
        <v>10803</v>
      </c>
      <c r="G156" s="57" t="s">
        <v>294</v>
      </c>
      <c r="H156" s="53" t="s">
        <v>301</v>
      </c>
      <c r="I156" s="27" t="str">
        <f>D156&amp;M156</f>
        <v>BAR0460021</v>
      </c>
      <c r="J156" s="27" t="str">
        <f>D156&amp;M156&amp;N156</f>
        <v>BAR0460021999999</v>
      </c>
      <c r="K156" s="27" t="str">
        <f>D156&amp;M156&amp;G156</f>
        <v>BAR0460021Grant-Project Assistant</v>
      </c>
      <c r="L156" s="1" t="str">
        <f t="shared" si="53"/>
        <v>BAR04VPSA</v>
      </c>
      <c r="M156" s="1">
        <v>60021</v>
      </c>
      <c r="N156" s="1">
        <v>999999</v>
      </c>
      <c r="O156" s="1">
        <v>10803</v>
      </c>
      <c r="P156" s="1">
        <v>500</v>
      </c>
      <c r="Q156" s="1">
        <v>9999</v>
      </c>
      <c r="R156" s="1">
        <v>22</v>
      </c>
      <c r="S156" s="1">
        <v>9999</v>
      </c>
      <c r="T156" s="2" t="s">
        <v>309</v>
      </c>
      <c r="U156" s="2" t="s">
        <v>309</v>
      </c>
      <c r="V156" t="str">
        <f>IFERROR(VLOOKUP(M156,#REF!,2,FALSE),"N/A")</f>
        <v>N/A</v>
      </c>
      <c r="W156" t="s">
        <v>472</v>
      </c>
      <c r="X156" t="str">
        <f t="shared" si="54"/>
        <v>n/a</v>
      </c>
      <c r="Y156" t="str">
        <f t="shared" si="55"/>
        <v>n/a</v>
      </c>
      <c r="Z156" s="1">
        <f>VLOOKUP(K156,ConsolidatedTreeData!D:M,10,FALSE)</f>
        <v>10803</v>
      </c>
      <c r="AA156" s="1" t="b">
        <f>Z156=O156</f>
        <v>1</v>
      </c>
      <c r="AD156" s="1" t="str">
        <f>D156&amp;M156&amp;O156</f>
        <v>BAR046002110803</v>
      </c>
      <c r="AE156" s="1">
        <f>VLOOKUP(AD156,ConsolidatedTreeData!U:V,2,FALSE)</f>
        <v>999999</v>
      </c>
      <c r="AF156" s="1" t="b">
        <f>AE156=N156</f>
        <v>1</v>
      </c>
      <c r="AG156" s="1">
        <f>VLOOKUP(I156,ConsolidatedTreeData!A:P,16,FALSE)</f>
        <v>999999</v>
      </c>
      <c r="AH156" s="1" t="b">
        <f>AG156=N156</f>
        <v>1</v>
      </c>
    </row>
    <row r="157" spans="1:34" ht="15.75" thickBot="1" x14ac:dyDescent="0.3">
      <c r="A157" s="1" t="str">
        <f>D157&amp;M157&amp;P157&amp;N157&amp;MasterData_[[#This Row],[Program Code]]</f>
        <v>BAR021039330080103499999</v>
      </c>
      <c r="B157" s="1" t="str">
        <f t="shared" si="49"/>
        <v>BAR021039330099999</v>
      </c>
      <c r="C157" s="53"/>
      <c r="D157" s="41" t="s">
        <v>281</v>
      </c>
      <c r="E157" s="42" t="s">
        <v>287</v>
      </c>
      <c r="F157" s="59">
        <v>99999</v>
      </c>
      <c r="G157" s="57" t="s">
        <v>749</v>
      </c>
      <c r="H157" s="53" t="str">
        <f t="shared" ref="H157:H168" si="57">"AUX"&amp;"--"&amp;G157&amp;"--"&amp;F157</f>
        <v>AUX--PC not applicable--99999</v>
      </c>
      <c r="I157" s="27"/>
      <c r="J157" s="27"/>
      <c r="K157" s="27"/>
      <c r="L157" s="1" t="str">
        <f t="shared" si="53"/>
        <v>BAR02VPAF</v>
      </c>
      <c r="M157" s="1">
        <v>10393</v>
      </c>
      <c r="N157" s="1">
        <v>801034</v>
      </c>
      <c r="O157" s="1">
        <v>99999</v>
      </c>
      <c r="P157" s="1">
        <v>300</v>
      </c>
      <c r="Q157" s="1">
        <v>9999</v>
      </c>
      <c r="R157" s="1">
        <v>12</v>
      </c>
      <c r="S157" s="1">
        <v>9999</v>
      </c>
      <c r="T157" s="2"/>
      <c r="U157" s="2"/>
      <c r="V157"/>
      <c r="W157" t="s">
        <v>511</v>
      </c>
      <c r="X157" t="str">
        <f t="shared" si="54"/>
        <v>n/a</v>
      </c>
      <c r="Y157" t="str">
        <f t="shared" si="55"/>
        <v>n/a</v>
      </c>
      <c r="AA157" s="1"/>
      <c r="AB157" s="1" t="s">
        <v>934</v>
      </c>
    </row>
    <row r="158" spans="1:34" ht="15.75" thickBot="1" x14ac:dyDescent="0.3">
      <c r="A158" s="1" t="str">
        <f>D158&amp;M158&amp;P158&amp;N158&amp;MasterData_[[#This Row],[Program Code]]</f>
        <v>BAR027505630080103499999</v>
      </c>
      <c r="B158" s="1" t="str">
        <f t="shared" si="49"/>
        <v>BAR027505630099999</v>
      </c>
      <c r="C158" s="53"/>
      <c r="D158" s="41" t="s">
        <v>281</v>
      </c>
      <c r="E158" s="42" t="s">
        <v>287</v>
      </c>
      <c r="F158" s="59">
        <v>99999</v>
      </c>
      <c r="G158" s="57" t="s">
        <v>749</v>
      </c>
      <c r="H158" s="53" t="str">
        <f t="shared" si="57"/>
        <v>AUX--PC not applicable--99999</v>
      </c>
      <c r="I158" s="27"/>
      <c r="J158" s="27"/>
      <c r="K158" s="27"/>
      <c r="L158" s="1" t="str">
        <f t="shared" si="53"/>
        <v>BAR02VPAF</v>
      </c>
      <c r="M158" s="1">
        <v>75056</v>
      </c>
      <c r="N158" s="1">
        <v>801034</v>
      </c>
      <c r="O158" s="1">
        <v>99999</v>
      </c>
      <c r="P158" s="1">
        <v>300</v>
      </c>
      <c r="Q158" s="1">
        <v>9999</v>
      </c>
      <c r="R158" s="1">
        <v>12</v>
      </c>
      <c r="S158" s="1">
        <v>9999</v>
      </c>
      <c r="T158" s="2"/>
      <c r="U158" s="2"/>
      <c r="V158"/>
      <c r="W158" t="s">
        <v>455</v>
      </c>
      <c r="X158" t="str">
        <f t="shared" si="54"/>
        <v>n/a</v>
      </c>
      <c r="Y158" t="str">
        <f t="shared" si="55"/>
        <v>n/a</v>
      </c>
      <c r="AA158" s="1"/>
      <c r="AB158" s="1" t="s">
        <v>934</v>
      </c>
    </row>
    <row r="159" spans="1:34" ht="15.75" thickBot="1" x14ac:dyDescent="0.3">
      <c r="A159" s="1" t="str">
        <f>D159&amp;M159&amp;P159&amp;N159&amp;MasterData_[[#This Row],[Program Code]]</f>
        <v>BAR027506030050000110127</v>
      </c>
      <c r="B159" s="1" t="str">
        <f t="shared" si="49"/>
        <v>BAR027506030010127</v>
      </c>
      <c r="C159" s="53"/>
      <c r="D159" s="41" t="s">
        <v>281</v>
      </c>
      <c r="E159" s="42" t="s">
        <v>287</v>
      </c>
      <c r="F159" s="59">
        <v>10127</v>
      </c>
      <c r="G159" s="57" t="s">
        <v>774</v>
      </c>
      <c r="H159" s="53" t="str">
        <f t="shared" si="57"/>
        <v>AUX--Commencement Ceremony--10127</v>
      </c>
      <c r="I159" s="27"/>
      <c r="J159" s="27"/>
      <c r="K159" s="27"/>
      <c r="L159" s="1" t="str">
        <f t="shared" si="53"/>
        <v>BAR02VPAF</v>
      </c>
      <c r="M159" s="1">
        <v>75060</v>
      </c>
      <c r="N159" s="1">
        <v>500001</v>
      </c>
      <c r="O159" s="1">
        <v>10127</v>
      </c>
      <c r="P159" s="1">
        <v>300</v>
      </c>
      <c r="Q159" s="1">
        <v>9999</v>
      </c>
      <c r="R159" s="1">
        <v>12</v>
      </c>
      <c r="S159" s="1">
        <v>9999</v>
      </c>
      <c r="T159" s="2"/>
      <c r="U159" s="2"/>
      <c r="V159"/>
      <c r="W159" t="s">
        <v>86</v>
      </c>
      <c r="X159" t="str">
        <f t="shared" si="54"/>
        <v>n/a</v>
      </c>
      <c r="Y159" t="str">
        <f t="shared" si="55"/>
        <v>n/a</v>
      </c>
      <c r="AA159" s="1"/>
      <c r="AB159" s="1" t="s">
        <v>934</v>
      </c>
    </row>
    <row r="160" spans="1:34" ht="15.75" thickBot="1" x14ac:dyDescent="0.3">
      <c r="A160" s="1" t="str">
        <f>D160&amp;M160&amp;P160&amp;N160&amp;MasterData_[[#This Row],[Program Code]]</f>
        <v>BAR028004535550000010294</v>
      </c>
      <c r="B160" s="1" t="str">
        <f t="shared" si="49"/>
        <v>BAR028004535510294</v>
      </c>
      <c r="C160" s="53"/>
      <c r="D160" s="41" t="s">
        <v>281</v>
      </c>
      <c r="E160" s="42" t="s">
        <v>287</v>
      </c>
      <c r="F160" s="59">
        <v>10294</v>
      </c>
      <c r="G160" s="57" t="s">
        <v>762</v>
      </c>
      <c r="H160" s="53" t="str">
        <f t="shared" si="57"/>
        <v>AUX--Legal Services--10294</v>
      </c>
      <c r="I160" s="27"/>
      <c r="J160" s="27"/>
      <c r="K160" s="27"/>
      <c r="L160" s="1" t="str">
        <f t="shared" si="53"/>
        <v>BAR02VPAF</v>
      </c>
      <c r="M160" s="1">
        <v>80045</v>
      </c>
      <c r="N160" s="1">
        <v>500000</v>
      </c>
      <c r="O160" s="1">
        <v>10294</v>
      </c>
      <c r="P160" s="1">
        <v>355</v>
      </c>
      <c r="Q160" s="1">
        <v>9999</v>
      </c>
      <c r="R160" s="1">
        <v>12</v>
      </c>
      <c r="S160" s="1">
        <v>9999</v>
      </c>
      <c r="T160" s="2"/>
      <c r="U160" s="2"/>
      <c r="V160"/>
      <c r="W160" t="s">
        <v>507</v>
      </c>
      <c r="X160" t="str">
        <f t="shared" si="54"/>
        <v>n/a</v>
      </c>
      <c r="Y160" t="str">
        <f t="shared" si="55"/>
        <v>n/a</v>
      </c>
      <c r="AA160" s="1"/>
      <c r="AB160" s="1" t="s">
        <v>934</v>
      </c>
    </row>
    <row r="161" spans="1:36" ht="15.75" thickBot="1" x14ac:dyDescent="0.3">
      <c r="A161" s="1" t="str">
        <f>D161&amp;M161&amp;P161&amp;N161&amp;MasterData_[[#This Row],[Program Code]]</f>
        <v>BAR028004535550000010510</v>
      </c>
      <c r="B161" s="1" t="str">
        <f t="shared" si="49"/>
        <v>BAR028004535510510</v>
      </c>
      <c r="C161" s="53"/>
      <c r="D161" s="41" t="s">
        <v>281</v>
      </c>
      <c r="E161" s="42" t="s">
        <v>287</v>
      </c>
      <c r="F161" s="59">
        <v>10510</v>
      </c>
      <c r="G161" s="57" t="s">
        <v>743</v>
      </c>
      <c r="H161" s="53" t="str">
        <f t="shared" si="57"/>
        <v>AUX--Fringe Benefits--10510</v>
      </c>
      <c r="I161" s="27"/>
      <c r="J161" s="27"/>
      <c r="K161" s="27"/>
      <c r="L161" s="1" t="str">
        <f t="shared" si="53"/>
        <v>BAR02VPAF</v>
      </c>
      <c r="M161" s="1">
        <v>80045</v>
      </c>
      <c r="N161" s="1">
        <v>500000</v>
      </c>
      <c r="O161" s="1">
        <v>10510</v>
      </c>
      <c r="P161" s="1">
        <v>355</v>
      </c>
      <c r="Q161" s="1">
        <v>9999</v>
      </c>
      <c r="R161" s="1">
        <v>12</v>
      </c>
      <c r="S161" s="1">
        <v>9999</v>
      </c>
      <c r="T161" s="2"/>
      <c r="U161" s="2"/>
      <c r="V161"/>
      <c r="W161" t="s">
        <v>507</v>
      </c>
      <c r="X161" t="str">
        <f t="shared" si="54"/>
        <v>n/a</v>
      </c>
      <c r="Y161" t="str">
        <f t="shared" si="55"/>
        <v>n/a</v>
      </c>
      <c r="AA161" s="1"/>
      <c r="AB161" s="1" t="s">
        <v>934</v>
      </c>
    </row>
    <row r="162" spans="1:36" ht="15.75" thickBot="1" x14ac:dyDescent="0.3">
      <c r="A162" s="1" t="str">
        <f>D162&amp;M162&amp;P162&amp;N162&amp;MasterData_[[#This Row],[Program Code]]</f>
        <v>BAR028004535550000010527</v>
      </c>
      <c r="B162" s="1" t="str">
        <f t="shared" si="49"/>
        <v>BAR028004535510527</v>
      </c>
      <c r="C162" s="53"/>
      <c r="D162" s="41" t="s">
        <v>281</v>
      </c>
      <c r="E162" s="42" t="s">
        <v>287</v>
      </c>
      <c r="F162" s="59">
        <v>10527</v>
      </c>
      <c r="G162" s="57" t="s">
        <v>745</v>
      </c>
      <c r="H162" s="53" t="str">
        <f t="shared" si="57"/>
        <v>AUX--Insurance--10527</v>
      </c>
      <c r="I162" s="27"/>
      <c r="J162" s="27"/>
      <c r="K162" s="27"/>
      <c r="L162" s="1" t="str">
        <f t="shared" si="53"/>
        <v>BAR02VPAF</v>
      </c>
      <c r="M162" s="1">
        <v>80045</v>
      </c>
      <c r="N162" s="1">
        <v>500000</v>
      </c>
      <c r="O162" s="1">
        <v>10527</v>
      </c>
      <c r="P162" s="1">
        <v>355</v>
      </c>
      <c r="Q162" s="1">
        <v>9999</v>
      </c>
      <c r="R162" s="1">
        <v>12</v>
      </c>
      <c r="S162" s="1">
        <v>9999</v>
      </c>
      <c r="T162" s="2"/>
      <c r="U162" s="2"/>
      <c r="V162"/>
      <c r="W162" t="s">
        <v>507</v>
      </c>
      <c r="X162" t="str">
        <f t="shared" si="54"/>
        <v>n/a</v>
      </c>
      <c r="Y162" t="str">
        <f t="shared" si="55"/>
        <v>n/a</v>
      </c>
      <c r="AA162" s="1"/>
      <c r="AB162" s="1" t="s">
        <v>934</v>
      </c>
    </row>
    <row r="163" spans="1:36" ht="15.75" thickBot="1" x14ac:dyDescent="0.3">
      <c r="A163" s="1" t="str">
        <f>D163&amp;M163&amp;P163&amp;N163&amp;MasterData_[[#This Row],[Program Code]]</f>
        <v>BAR028004535550000010529</v>
      </c>
      <c r="B163" s="1" t="str">
        <f t="shared" si="49"/>
        <v>BAR028004535510529</v>
      </c>
      <c r="C163" s="53"/>
      <c r="D163" s="41" t="s">
        <v>281</v>
      </c>
      <c r="E163" s="42" t="s">
        <v>287</v>
      </c>
      <c r="F163" s="59">
        <v>10529</v>
      </c>
      <c r="G163" s="57" t="s">
        <v>764</v>
      </c>
      <c r="H163" s="53" t="str">
        <f t="shared" si="57"/>
        <v>AUX--Office Supplies--10529</v>
      </c>
      <c r="I163" s="27"/>
      <c r="J163" s="27"/>
      <c r="K163" s="27"/>
      <c r="L163" s="1" t="str">
        <f t="shared" si="53"/>
        <v>BAR02VPAF</v>
      </c>
      <c r="M163" s="1">
        <v>80045</v>
      </c>
      <c r="N163" s="1">
        <v>500000</v>
      </c>
      <c r="O163" s="1">
        <v>10529</v>
      </c>
      <c r="P163" s="1">
        <v>355</v>
      </c>
      <c r="Q163" s="1">
        <v>9999</v>
      </c>
      <c r="R163" s="1">
        <v>12</v>
      </c>
      <c r="S163" s="1">
        <v>9999</v>
      </c>
      <c r="T163" s="2"/>
      <c r="U163" s="2"/>
      <c r="V163"/>
      <c r="W163" t="s">
        <v>507</v>
      </c>
      <c r="X163" t="str">
        <f t="shared" si="54"/>
        <v>n/a</v>
      </c>
      <c r="Y163" t="str">
        <f t="shared" si="55"/>
        <v>n/a</v>
      </c>
      <c r="AA163" s="1"/>
      <c r="AB163" s="1" t="s">
        <v>934</v>
      </c>
    </row>
    <row r="164" spans="1:36" ht="15.75" thickBot="1" x14ac:dyDescent="0.3">
      <c r="A164" s="1" t="str">
        <f>D164&amp;M164&amp;P164&amp;N164&amp;MasterData_[[#This Row],[Program Code]]</f>
        <v>BAR028004535550000010530</v>
      </c>
      <c r="B164" s="1" t="str">
        <f t="shared" si="49"/>
        <v>BAR028004535510530</v>
      </c>
      <c r="C164" s="53"/>
      <c r="D164" s="41" t="s">
        <v>281</v>
      </c>
      <c r="E164" s="42" t="s">
        <v>287</v>
      </c>
      <c r="F164" s="59">
        <v>10530</v>
      </c>
      <c r="G164" s="57" t="s">
        <v>769</v>
      </c>
      <c r="H164" s="53" t="str">
        <f t="shared" si="57"/>
        <v>AUX--Postage--10530</v>
      </c>
      <c r="I164" s="27"/>
      <c r="J164" s="27"/>
      <c r="K164" s="27"/>
      <c r="L164" s="1" t="str">
        <f t="shared" si="53"/>
        <v>BAR02VPAF</v>
      </c>
      <c r="M164" s="1">
        <v>80045</v>
      </c>
      <c r="N164" s="1">
        <v>500000</v>
      </c>
      <c r="O164" s="1">
        <v>10530</v>
      </c>
      <c r="P164" s="1">
        <v>355</v>
      </c>
      <c r="Q164" s="1">
        <v>9999</v>
      </c>
      <c r="R164" s="1">
        <v>12</v>
      </c>
      <c r="S164" s="1">
        <v>9999</v>
      </c>
      <c r="T164" s="2"/>
      <c r="U164" s="2"/>
      <c r="V164"/>
      <c r="W164" t="s">
        <v>507</v>
      </c>
      <c r="X164" t="str">
        <f t="shared" si="54"/>
        <v>n/a</v>
      </c>
      <c r="Y164" t="str">
        <f t="shared" si="55"/>
        <v>n/a</v>
      </c>
      <c r="AA164" s="1"/>
      <c r="AB164" s="1" t="s">
        <v>934</v>
      </c>
    </row>
    <row r="165" spans="1:36" ht="15.75" thickBot="1" x14ac:dyDescent="0.3">
      <c r="A165" s="1" t="str">
        <f>D165&amp;M165&amp;P165&amp;N165&amp;MasterData_[[#This Row],[Program Code]]</f>
        <v>BAR028004535550000010531</v>
      </c>
      <c r="B165" s="1" t="str">
        <f t="shared" si="49"/>
        <v>BAR028004535510531</v>
      </c>
      <c r="C165" s="53"/>
      <c r="D165" s="41" t="s">
        <v>281</v>
      </c>
      <c r="E165" s="42" t="s">
        <v>287</v>
      </c>
      <c r="F165" s="59">
        <v>10531</v>
      </c>
      <c r="G165" s="57" t="s">
        <v>746</v>
      </c>
      <c r="H165" s="53" t="str">
        <f t="shared" si="57"/>
        <v>AUX--Professional Fees-Auditing--10531</v>
      </c>
      <c r="I165" s="27"/>
      <c r="J165" s="27"/>
      <c r="K165" s="27"/>
      <c r="L165" s="1" t="str">
        <f t="shared" si="53"/>
        <v>BAR02VPAF</v>
      </c>
      <c r="M165" s="1">
        <v>80045</v>
      </c>
      <c r="N165" s="1">
        <v>500000</v>
      </c>
      <c r="O165" s="1">
        <v>10531</v>
      </c>
      <c r="P165" s="1">
        <v>355</v>
      </c>
      <c r="Q165" s="1">
        <v>9999</v>
      </c>
      <c r="R165" s="1">
        <v>12</v>
      </c>
      <c r="S165" s="1">
        <v>9999</v>
      </c>
      <c r="T165" s="2"/>
      <c r="U165" s="2"/>
      <c r="V165"/>
      <c r="W165" t="s">
        <v>507</v>
      </c>
      <c r="X165" t="str">
        <f t="shared" si="54"/>
        <v>n/a</v>
      </c>
      <c r="Y165" t="str">
        <f t="shared" si="55"/>
        <v>n/a</v>
      </c>
      <c r="AA165" s="1"/>
      <c r="AB165" s="1" t="s">
        <v>934</v>
      </c>
    </row>
    <row r="166" spans="1:36" ht="15.75" thickBot="1" x14ac:dyDescent="0.3">
      <c r="A166" s="1" t="str">
        <f>D166&amp;M166&amp;P166&amp;N166&amp;MasterData_[[#This Row],[Program Code]]</f>
        <v>BAR028004535550000010533</v>
      </c>
      <c r="B166" s="1" t="str">
        <f t="shared" si="49"/>
        <v>BAR028004535510533</v>
      </c>
      <c r="C166" s="53"/>
      <c r="D166" s="41" t="s">
        <v>281</v>
      </c>
      <c r="E166" s="42" t="s">
        <v>287</v>
      </c>
      <c r="F166" s="59">
        <v>10533</v>
      </c>
      <c r="G166" s="57" t="s">
        <v>770</v>
      </c>
      <c r="H166" s="53" t="str">
        <f t="shared" si="57"/>
        <v>AUX--Subscriptions/Memberships--10533</v>
      </c>
      <c r="I166" s="27"/>
      <c r="J166" s="27"/>
      <c r="K166" s="27"/>
      <c r="L166" s="1" t="str">
        <f t="shared" si="53"/>
        <v>BAR02VPAF</v>
      </c>
      <c r="M166" s="1">
        <v>80045</v>
      </c>
      <c r="N166" s="1">
        <v>500000</v>
      </c>
      <c r="O166" s="1">
        <v>10533</v>
      </c>
      <c r="P166" s="1">
        <v>355</v>
      </c>
      <c r="Q166" s="1">
        <v>9999</v>
      </c>
      <c r="R166" s="1">
        <v>12</v>
      </c>
      <c r="S166" s="1">
        <v>9999</v>
      </c>
      <c r="T166" s="2"/>
      <c r="U166" s="2"/>
      <c r="V166"/>
      <c r="W166" t="s">
        <v>507</v>
      </c>
      <c r="X166" t="str">
        <f t="shared" si="54"/>
        <v>n/a</v>
      </c>
      <c r="Y166" t="str">
        <f t="shared" si="55"/>
        <v>n/a</v>
      </c>
      <c r="AA166" s="1"/>
      <c r="AB166" s="1" t="s">
        <v>934</v>
      </c>
    </row>
    <row r="167" spans="1:36" ht="15.75" thickBot="1" x14ac:dyDescent="0.3">
      <c r="A167" s="1" t="str">
        <f>D167&amp;M167&amp;P167&amp;N167&amp;MasterData_[[#This Row],[Program Code]]</f>
        <v>BAR028004535550000010537</v>
      </c>
      <c r="B167" s="1" t="str">
        <f t="shared" si="49"/>
        <v>BAR028004535510537</v>
      </c>
      <c r="C167" s="53"/>
      <c r="D167" s="41" t="s">
        <v>281</v>
      </c>
      <c r="E167" s="42" t="s">
        <v>287</v>
      </c>
      <c r="F167" s="59">
        <v>10537</v>
      </c>
      <c r="G167" s="57" t="s">
        <v>771</v>
      </c>
      <c r="H167" s="53" t="str">
        <f t="shared" si="57"/>
        <v>AUX--Software--10537</v>
      </c>
      <c r="I167" s="27"/>
      <c r="J167" s="27"/>
      <c r="K167" s="27"/>
      <c r="L167" s="1" t="str">
        <f t="shared" si="53"/>
        <v>BAR02VPAF</v>
      </c>
      <c r="M167" s="1">
        <v>80045</v>
      </c>
      <c r="N167" s="1">
        <v>500000</v>
      </c>
      <c r="O167" s="1">
        <v>10537</v>
      </c>
      <c r="P167" s="1">
        <v>355</v>
      </c>
      <c r="Q167" s="1">
        <v>9999</v>
      </c>
      <c r="R167" s="1">
        <v>12</v>
      </c>
      <c r="S167" s="1">
        <v>9999</v>
      </c>
      <c r="T167" s="2"/>
      <c r="U167" s="2"/>
      <c r="V167"/>
      <c r="W167" t="s">
        <v>507</v>
      </c>
      <c r="X167" t="str">
        <f t="shared" si="54"/>
        <v>n/a</v>
      </c>
      <c r="Y167" t="str">
        <f t="shared" si="55"/>
        <v>n/a</v>
      </c>
      <c r="AA167" s="1"/>
      <c r="AB167" s="1" t="s">
        <v>934</v>
      </c>
    </row>
    <row r="168" spans="1:36" ht="15.75" thickBot="1" x14ac:dyDescent="0.3">
      <c r="A168" s="1" t="str">
        <f>D168&amp;M168&amp;P168&amp;N168&amp;MasterData_[[#This Row],[Program Code]]</f>
        <v>BAR028004535550000010542</v>
      </c>
      <c r="B168" s="1" t="str">
        <f t="shared" si="49"/>
        <v>BAR028004535510542</v>
      </c>
      <c r="C168" s="53"/>
      <c r="D168" s="41" t="s">
        <v>281</v>
      </c>
      <c r="E168" s="42" t="s">
        <v>287</v>
      </c>
      <c r="F168" s="59">
        <v>10542</v>
      </c>
      <c r="G168" s="57" t="s">
        <v>772</v>
      </c>
      <c r="H168" s="53" t="str">
        <f t="shared" si="57"/>
        <v>AUX--Payroll Service--10542</v>
      </c>
      <c r="I168" s="27"/>
      <c r="J168" s="27"/>
      <c r="K168" s="27"/>
      <c r="L168" s="1" t="str">
        <f t="shared" si="53"/>
        <v>BAR02VPAF</v>
      </c>
      <c r="M168" s="1">
        <v>80045</v>
      </c>
      <c r="N168" s="1">
        <v>500000</v>
      </c>
      <c r="O168" s="1">
        <v>10542</v>
      </c>
      <c r="P168" s="1">
        <v>355</v>
      </c>
      <c r="Q168" s="1">
        <v>9999</v>
      </c>
      <c r="R168" s="1">
        <v>12</v>
      </c>
      <c r="S168" s="1">
        <v>9999</v>
      </c>
      <c r="T168" s="2"/>
      <c r="U168" s="2"/>
      <c r="V168"/>
      <c r="W168" t="s">
        <v>507</v>
      </c>
      <c r="X168" t="str">
        <f t="shared" si="54"/>
        <v>n/a</v>
      </c>
      <c r="Y168" t="str">
        <f t="shared" si="55"/>
        <v>n/a</v>
      </c>
      <c r="AA168" s="1"/>
      <c r="AB168" s="1" t="s">
        <v>934</v>
      </c>
    </row>
    <row r="169" spans="1:36" ht="15.75" thickBot="1" x14ac:dyDescent="0.3">
      <c r="A169" s="1" t="str">
        <f>D169&amp;M169&amp;P169&amp;N169&amp;MasterData_[[#This Row],[Program Code]]</f>
        <v>BAR028004535550000099999</v>
      </c>
      <c r="B169" s="1" t="str">
        <f t="shared" si="49"/>
        <v>BAR028004535599999</v>
      </c>
      <c r="C169" s="44" t="s">
        <v>303</v>
      </c>
      <c r="D169" s="41" t="s">
        <v>281</v>
      </c>
      <c r="E169" s="42" t="s">
        <v>287</v>
      </c>
      <c r="F169" s="43">
        <v>99999</v>
      </c>
      <c r="G169" s="42" t="s">
        <v>302</v>
      </c>
      <c r="H169" s="44" t="s">
        <v>303</v>
      </c>
      <c r="I169" s="27" t="str">
        <f>D169&amp;M169</f>
        <v>BAR0280045</v>
      </c>
      <c r="J169" s="27" t="str">
        <f t="shared" ref="J169:J232" si="58">D169&amp;M169&amp;N169</f>
        <v>BAR0280045500000</v>
      </c>
      <c r="K169" s="27" t="str">
        <f t="shared" ref="K169:K232" si="59">D169&amp;M169&amp;G169</f>
        <v>BAR0280045SSAU Staff Salaries</v>
      </c>
      <c r="L169" s="1" t="str">
        <f t="shared" si="53"/>
        <v>BAR02VPAF</v>
      </c>
      <c r="M169" s="1">
        <v>80045</v>
      </c>
      <c r="N169" s="1">
        <v>500000</v>
      </c>
      <c r="O169" s="1">
        <v>99999</v>
      </c>
      <c r="P169" s="1">
        <v>355</v>
      </c>
      <c r="Q169" s="1">
        <v>9999</v>
      </c>
      <c r="R169" s="1">
        <v>12</v>
      </c>
      <c r="S169" s="1">
        <v>9999</v>
      </c>
      <c r="T169" s="2" t="s">
        <v>309</v>
      </c>
      <c r="U169" s="2" t="s">
        <v>309</v>
      </c>
      <c r="V169" t="str">
        <f>IFERROR(VLOOKUP(M169,#REF!,2,FALSE),"N/A")</f>
        <v>N/A</v>
      </c>
      <c r="W169" t="s">
        <v>507</v>
      </c>
      <c r="X169" t="str">
        <f t="shared" si="54"/>
        <v>n/a</v>
      </c>
      <c r="Y169" t="str">
        <f t="shared" si="55"/>
        <v>n/a</v>
      </c>
      <c r="Z169" s="1" t="e">
        <f>VLOOKUP(K169,ConsolidatedTreeData!D:M,10,FALSE)</f>
        <v>#N/A</v>
      </c>
      <c r="AA169" s="1" t="b">
        <v>1</v>
      </c>
      <c r="AC169" s="70" t="s">
        <v>862</v>
      </c>
      <c r="AD169" s="1" t="str">
        <f t="shared" ref="AD169:AD232" si="60">D169&amp;M169&amp;O169</f>
        <v>BAR028004599999</v>
      </c>
      <c r="AE169" s="1">
        <f>VLOOKUP(AD169,ConsolidatedTreeData!U:V,2,FALSE)</f>
        <v>500000</v>
      </c>
      <c r="AF169" s="1" t="b">
        <f>AE169=N169</f>
        <v>1</v>
      </c>
      <c r="AG169" s="1">
        <f>VLOOKUP(I169,ConsolidatedTreeData!A:P,16,FALSE)</f>
        <v>500000</v>
      </c>
      <c r="AH169" s="1" t="b">
        <f>AG169=N169</f>
        <v>1</v>
      </c>
    </row>
    <row r="170" spans="1:36" x14ac:dyDescent="0.25">
      <c r="A170" s="1" t="str">
        <f>D170&amp;M170&amp;P170&amp;N170&amp;MasterData_[[#This Row],[Program Code]]</f>
        <v>BAR037501230040000199999</v>
      </c>
      <c r="B170" s="1" t="str">
        <f t="shared" si="49"/>
        <v>BAR037501230099999</v>
      </c>
      <c r="C170" s="13" t="s">
        <v>330</v>
      </c>
      <c r="D170" s="10" t="s">
        <v>282</v>
      </c>
      <c r="E170" s="11" t="s">
        <v>286</v>
      </c>
      <c r="F170" s="12">
        <v>99999</v>
      </c>
      <c r="G170" s="11" t="s">
        <v>304</v>
      </c>
      <c r="H170" s="13" t="s">
        <v>330</v>
      </c>
      <c r="I170" s="27" t="str">
        <f>D170&amp;M170</f>
        <v>BAR0375012</v>
      </c>
      <c r="J170" s="27" t="str">
        <f t="shared" si="58"/>
        <v>BAR0375012400001</v>
      </c>
      <c r="K170" s="27" t="str">
        <f t="shared" si="59"/>
        <v>BAR0375012Association Salaries</v>
      </c>
      <c r="L170" s="1" t="str">
        <f t="shared" si="53"/>
        <v>BAR03VPSA</v>
      </c>
      <c r="M170" s="1">
        <v>75012</v>
      </c>
      <c r="N170" s="1">
        <v>400001</v>
      </c>
      <c r="O170" s="1">
        <v>99999</v>
      </c>
      <c r="P170" s="1">
        <v>300</v>
      </c>
      <c r="Q170" s="1">
        <v>9999</v>
      </c>
      <c r="R170" s="1">
        <v>12</v>
      </c>
      <c r="S170" s="1">
        <v>9999</v>
      </c>
      <c r="T170" s="2" t="s">
        <v>309</v>
      </c>
      <c r="U170" s="2" t="s">
        <v>309</v>
      </c>
      <c r="V170" t="str">
        <f>IFERROR(VLOOKUP(M170,#REF!,2,FALSE),"N/A")</f>
        <v>N/A</v>
      </c>
      <c r="W170" t="s">
        <v>466</v>
      </c>
      <c r="X170" t="str">
        <f t="shared" si="54"/>
        <v>n/a</v>
      </c>
      <c r="Y170" t="str">
        <f t="shared" si="55"/>
        <v>n/a</v>
      </c>
      <c r="Z170" s="1" t="e">
        <f>VLOOKUP(K170,ConsolidatedTreeData!D:M,10,FALSE)</f>
        <v>#N/A</v>
      </c>
      <c r="AA170" s="1" t="b">
        <v>1</v>
      </c>
      <c r="AC170" s="70" t="s">
        <v>862</v>
      </c>
      <c r="AD170" s="1" t="str">
        <f t="shared" si="60"/>
        <v>BAR037501299999</v>
      </c>
      <c r="AE170" s="1">
        <f>VLOOKUP(AD170,ConsolidatedTreeData!U:V,2,FALSE)</f>
        <v>400001</v>
      </c>
      <c r="AF170" s="1" t="b">
        <f>AE170=N170</f>
        <v>1</v>
      </c>
      <c r="AG170" s="1">
        <f>VLOOKUP(I170,ConsolidatedTreeData!A:P,16,FALSE)</f>
        <v>400001</v>
      </c>
      <c r="AH170" s="1" t="b">
        <f>AG170=N170</f>
        <v>1</v>
      </c>
    </row>
    <row r="171" spans="1:36" x14ac:dyDescent="0.25">
      <c r="A171" s="1" t="str">
        <f>D171&amp;M171&amp;P171&amp;N171&amp;MasterData_[[#This Row],[Program Code]]</f>
        <v>BAR037506030099999999999</v>
      </c>
      <c r="B171" s="1" t="str">
        <f t="shared" si="49"/>
        <v>BAR037506030099999</v>
      </c>
      <c r="C171" s="17" t="s">
        <v>331</v>
      </c>
      <c r="D171" s="14" t="s">
        <v>282</v>
      </c>
      <c r="E171" s="15" t="s">
        <v>286</v>
      </c>
      <c r="F171" s="16">
        <v>99999</v>
      </c>
      <c r="G171" s="15" t="s">
        <v>304</v>
      </c>
      <c r="H171" s="17" t="s">
        <v>331</v>
      </c>
      <c r="I171" s="27" t="str">
        <f>D171&amp;M171</f>
        <v>BAR0375060</v>
      </c>
      <c r="J171" s="27" t="str">
        <f t="shared" si="58"/>
        <v>BAR0375060999999</v>
      </c>
      <c r="K171" s="27" t="str">
        <f t="shared" si="59"/>
        <v>BAR0375060Association Salaries</v>
      </c>
      <c r="L171" s="1" t="str">
        <f t="shared" si="53"/>
        <v>BAR03VPSA</v>
      </c>
      <c r="M171" s="3">
        <v>75060</v>
      </c>
      <c r="N171" s="1">
        <v>999999</v>
      </c>
      <c r="O171" s="1">
        <v>99999</v>
      </c>
      <c r="P171" s="1">
        <v>300</v>
      </c>
      <c r="Q171" s="1">
        <v>9999</v>
      </c>
      <c r="R171" s="1">
        <v>12</v>
      </c>
      <c r="S171" s="1">
        <v>9999</v>
      </c>
      <c r="T171" s="2" t="s">
        <v>309</v>
      </c>
      <c r="U171" s="2" t="s">
        <v>309</v>
      </c>
      <c r="V171" t="str">
        <f>IFERROR(VLOOKUP(M171,#REF!,2,FALSE),"N/A")</f>
        <v>N/A</v>
      </c>
      <c r="W171" t="s">
        <v>86</v>
      </c>
      <c r="X171" t="str">
        <f t="shared" si="54"/>
        <v>n/a</v>
      </c>
      <c r="Y171" t="str">
        <f t="shared" si="55"/>
        <v>n/a</v>
      </c>
      <c r="Z171" s="1" t="e">
        <f>VLOOKUP(K171,ConsolidatedTreeData!D:M,10,FALSE)</f>
        <v>#N/A</v>
      </c>
      <c r="AA171" s="1" t="b">
        <v>1</v>
      </c>
      <c r="AC171" s="70" t="s">
        <v>862</v>
      </c>
      <c r="AD171" s="1" t="str">
        <f t="shared" si="60"/>
        <v>BAR037506099999</v>
      </c>
      <c r="AE171" s="1">
        <f>VLOOKUP(AD171,ConsolidatedTreeData!U:V,2,FALSE)</f>
        <v>999999</v>
      </c>
      <c r="AF171" s="1" t="b">
        <f>AE171=N171</f>
        <v>1</v>
      </c>
      <c r="AG171" s="1">
        <f>VLOOKUP(I171,ConsolidatedTreeData!A:P,16,FALSE)</f>
        <v>999999</v>
      </c>
      <c r="AH171" s="1" t="b">
        <f>AG171=N171</f>
        <v>1</v>
      </c>
    </row>
    <row r="172" spans="1:36" ht="15.75" thickBot="1" x14ac:dyDescent="0.3">
      <c r="A172" s="1" t="str">
        <f>D172&amp;M172&amp;P172&amp;N172&amp;MasterData_[[#This Row],[Program Code]]</f>
        <v>BAR037506630099999999999</v>
      </c>
      <c r="B172" s="1" t="str">
        <f t="shared" si="49"/>
        <v>BAR037506630099999</v>
      </c>
      <c r="C172" s="21" t="s">
        <v>863</v>
      </c>
      <c r="D172" s="18" t="s">
        <v>282</v>
      </c>
      <c r="E172" s="19" t="s">
        <v>286</v>
      </c>
      <c r="F172" s="20">
        <v>99999</v>
      </c>
      <c r="G172" s="19" t="s">
        <v>304</v>
      </c>
      <c r="H172" s="21" t="s">
        <v>863</v>
      </c>
      <c r="I172" s="27" t="str">
        <f>D172&amp;M172</f>
        <v>BAR0375066</v>
      </c>
      <c r="J172" s="27" t="str">
        <f t="shared" si="58"/>
        <v>BAR0375066999999</v>
      </c>
      <c r="K172" s="27" t="str">
        <f t="shared" si="59"/>
        <v>BAR0375066Association Salaries</v>
      </c>
      <c r="L172" s="1" t="str">
        <f t="shared" si="53"/>
        <v>BAR03VPSA</v>
      </c>
      <c r="M172" s="1">
        <v>75066</v>
      </c>
      <c r="N172" s="1">
        <v>999999</v>
      </c>
      <c r="O172" s="1">
        <v>99999</v>
      </c>
      <c r="P172" s="1">
        <v>300</v>
      </c>
      <c r="Q172" s="84">
        <v>9999</v>
      </c>
      <c r="R172" s="84">
        <v>12</v>
      </c>
      <c r="S172" s="84">
        <v>9999</v>
      </c>
      <c r="T172" s="2" t="s">
        <v>309</v>
      </c>
      <c r="U172" s="2" t="s">
        <v>309</v>
      </c>
      <c r="V172" t="s">
        <v>946</v>
      </c>
      <c r="W172" t="s">
        <v>946</v>
      </c>
      <c r="X172" t="str">
        <f t="shared" si="54"/>
        <v>n/a</v>
      </c>
      <c r="Y172" t="str">
        <f t="shared" si="55"/>
        <v>n/a</v>
      </c>
      <c r="Z172" s="84" t="e">
        <f>VLOOKUP(K172,ConsolidatedTreeData!D:M,10,FALSE)</f>
        <v>#N/A</v>
      </c>
      <c r="AA172" s="84" t="e">
        <f>Z172=O172</f>
        <v>#N/A</v>
      </c>
      <c r="AB172" s="84"/>
      <c r="AC172" s="84" t="s">
        <v>872</v>
      </c>
      <c r="AD172" s="1" t="str">
        <f t="shared" si="60"/>
        <v>BAR037506699999</v>
      </c>
      <c r="AE172" s="1">
        <f>VLOOKUP(AD172,ConsolidatedTreeData!U:V,2,FALSE)</f>
        <v>999999</v>
      </c>
      <c r="AF172" s="1" t="b">
        <f>AE172=N172</f>
        <v>1</v>
      </c>
      <c r="AG172" s="1">
        <f>VLOOKUP(I172,ConsolidatedTreeData!A:P,16,FALSE)</f>
        <v>999999</v>
      </c>
      <c r="AH172" s="84" t="b">
        <f>AG172=N172</f>
        <v>1</v>
      </c>
      <c r="AI172" s="84" t="s">
        <v>881</v>
      </c>
      <c r="AJ172" s="84" t="s">
        <v>896</v>
      </c>
    </row>
    <row r="173" spans="1:36" ht="15.75" thickBot="1" x14ac:dyDescent="0.3">
      <c r="A173" s="1" t="str">
        <f>D173&amp;M173&amp;P173&amp;N173&amp;MasterData_[[#This Row],[Program Code]]</f>
        <v>BAR037507530099999999999</v>
      </c>
      <c r="B173" s="1" t="str">
        <f t="shared" si="49"/>
        <v>BAR037507530099999</v>
      </c>
      <c r="C173" s="17" t="s">
        <v>864</v>
      </c>
      <c r="D173" s="14" t="s">
        <v>282</v>
      </c>
      <c r="E173" s="15" t="s">
        <v>286</v>
      </c>
      <c r="F173" s="20">
        <v>99999</v>
      </c>
      <c r="G173" s="19" t="s">
        <v>304</v>
      </c>
      <c r="H173" s="17" t="s">
        <v>864</v>
      </c>
      <c r="I173" s="27" t="str">
        <f>D173&amp;M173</f>
        <v>BAR0375075</v>
      </c>
      <c r="J173" s="27" t="str">
        <f t="shared" si="58"/>
        <v>BAR0375075999999</v>
      </c>
      <c r="K173" s="27" t="str">
        <f t="shared" si="59"/>
        <v>BAR0375075Association Salaries</v>
      </c>
      <c r="L173" s="1" t="str">
        <f t="shared" si="53"/>
        <v>BAR03VPSA</v>
      </c>
      <c r="M173" s="3">
        <v>75075</v>
      </c>
      <c r="N173" s="1">
        <v>999999</v>
      </c>
      <c r="O173" s="1">
        <v>99999</v>
      </c>
      <c r="P173" s="1">
        <v>300</v>
      </c>
      <c r="Q173" s="1">
        <v>9999</v>
      </c>
      <c r="R173" s="1">
        <v>12</v>
      </c>
      <c r="S173" s="1">
        <v>9999</v>
      </c>
      <c r="T173" s="2" t="s">
        <v>309</v>
      </c>
      <c r="U173" s="2" t="s">
        <v>309</v>
      </c>
      <c r="V173" t="s">
        <v>947</v>
      </c>
      <c r="W173" t="s">
        <v>947</v>
      </c>
      <c r="X173" t="str">
        <f t="shared" si="54"/>
        <v>n/a</v>
      </c>
      <c r="Y173" t="str">
        <f t="shared" si="55"/>
        <v>n/a</v>
      </c>
      <c r="Z173" s="1" t="e">
        <f>VLOOKUP(K173,ConsolidatedTreeData!D:M,10,FALSE)</f>
        <v>#N/A</v>
      </c>
      <c r="AA173" s="1" t="e">
        <f>Z173=O173</f>
        <v>#N/A</v>
      </c>
      <c r="AC173" s="70" t="s">
        <v>873</v>
      </c>
      <c r="AD173" s="1" t="str">
        <f t="shared" si="60"/>
        <v>BAR037507599999</v>
      </c>
      <c r="AE173" s="1">
        <f>VLOOKUP(AD173,ConsolidatedTreeData!U:V,2,FALSE)</f>
        <v>400099</v>
      </c>
      <c r="AF173" s="1" t="b">
        <f>AE173=N173</f>
        <v>0</v>
      </c>
      <c r="AG173" s="1">
        <f>VLOOKUP(I173,ConsolidatedTreeData!A:P,16,FALSE)</f>
        <v>999999</v>
      </c>
      <c r="AH173" s="1" t="b">
        <f>AG173=N173</f>
        <v>1</v>
      </c>
    </row>
    <row r="174" spans="1:36" x14ac:dyDescent="0.25">
      <c r="A174" s="1" t="str">
        <f>D174&amp;M174&amp;P174&amp;N174&amp;MasterData_[[#This Row],[Program Code]]</f>
        <v>BAR037501230040000110034</v>
      </c>
      <c r="B174" s="1" t="str">
        <f t="shared" si="49"/>
        <v>BAR037501230010034</v>
      </c>
      <c r="D174" s="14" t="s">
        <v>282</v>
      </c>
      <c r="E174" s="15" t="s">
        <v>286</v>
      </c>
      <c r="F174" s="7">
        <f t="shared" ref="F174:F237" si="61">O174</f>
        <v>10034</v>
      </c>
      <c r="G174" s="1" t="s">
        <v>726</v>
      </c>
      <c r="H174" s="1" t="str">
        <f t="shared" ref="H174:H237" si="62">"ASSN"&amp;"--"&amp;G174&amp;"--"&amp;F174</f>
        <v>ASSN--ATH-Athletic Office--10034</v>
      </c>
      <c r="J174" s="27" t="str">
        <f t="shared" si="58"/>
        <v>BAR0375012400001</v>
      </c>
      <c r="K174" s="27" t="str">
        <f t="shared" si="59"/>
        <v>BAR0375012ATH-Athletic Office</v>
      </c>
      <c r="L174" s="1" t="str">
        <f t="shared" si="53"/>
        <v>BAR03VPSA</v>
      </c>
      <c r="M174" s="1">
        <v>75012</v>
      </c>
      <c r="N174" s="1">
        <v>400001</v>
      </c>
      <c r="O174" s="1">
        <v>10034</v>
      </c>
      <c r="P174" s="1">
        <v>300</v>
      </c>
      <c r="Q174" s="1">
        <v>9999</v>
      </c>
      <c r="R174" s="1">
        <v>12</v>
      </c>
      <c r="S174" s="1">
        <v>9999</v>
      </c>
      <c r="V174"/>
      <c r="W174" t="s">
        <v>466</v>
      </c>
      <c r="X174" t="str">
        <f t="shared" si="54"/>
        <v>n/a</v>
      </c>
      <c r="Y174" t="str">
        <f t="shared" si="55"/>
        <v>n/a</v>
      </c>
      <c r="AA174" s="1"/>
      <c r="AB174" s="1" t="s">
        <v>934</v>
      </c>
      <c r="AD174" s="1" t="str">
        <f t="shared" si="60"/>
        <v>BAR037501210034</v>
      </c>
    </row>
    <row r="175" spans="1:36" x14ac:dyDescent="0.25">
      <c r="A175" s="1" t="str">
        <f>D175&amp;M175&amp;P175&amp;N175&amp;MasterData_[[#This Row],[Program Code]]</f>
        <v>BAR037501230040000010042</v>
      </c>
      <c r="B175" s="1" t="str">
        <f t="shared" si="49"/>
        <v>BAR037501230010042</v>
      </c>
      <c r="D175" s="14" t="s">
        <v>282</v>
      </c>
      <c r="E175" s="15" t="s">
        <v>286</v>
      </c>
      <c r="F175" s="7">
        <f t="shared" si="61"/>
        <v>10042</v>
      </c>
      <c r="G175" s="1" t="s">
        <v>727</v>
      </c>
      <c r="H175" s="1" t="str">
        <f t="shared" si="62"/>
        <v>ASSN--ATH-Men's Baseball--10042</v>
      </c>
      <c r="J175" s="27" t="str">
        <f t="shared" si="58"/>
        <v>BAR0375012400000</v>
      </c>
      <c r="K175" s="27" t="str">
        <f t="shared" si="59"/>
        <v>BAR0375012ATH-Men's Baseball</v>
      </c>
      <c r="L175" s="1" t="str">
        <f t="shared" si="53"/>
        <v>BAR03VPSA</v>
      </c>
      <c r="M175" s="1">
        <v>75012</v>
      </c>
      <c r="N175" s="1">
        <v>400000</v>
      </c>
      <c r="O175" s="1">
        <v>10042</v>
      </c>
      <c r="P175" s="1">
        <v>300</v>
      </c>
      <c r="Q175" s="1">
        <v>9999</v>
      </c>
      <c r="R175" s="1">
        <v>12</v>
      </c>
      <c r="S175" s="1">
        <v>9999</v>
      </c>
      <c r="V175"/>
      <c r="W175" t="s">
        <v>466</v>
      </c>
      <c r="X175" t="str">
        <f t="shared" si="54"/>
        <v>n/a</v>
      </c>
      <c r="Y175" t="str">
        <f t="shared" si="55"/>
        <v>n/a</v>
      </c>
      <c r="AA175" s="1"/>
      <c r="AB175" s="1" t="s">
        <v>934</v>
      </c>
      <c r="AD175" s="1" t="str">
        <f t="shared" si="60"/>
        <v>BAR037501210042</v>
      </c>
    </row>
    <row r="176" spans="1:36" x14ac:dyDescent="0.25">
      <c r="A176" s="1" t="str">
        <f>D176&amp;M176&amp;P176&amp;N176&amp;MasterData_[[#This Row],[Program Code]]</f>
        <v>BAR037501230040000010043</v>
      </c>
      <c r="B176" s="1" t="str">
        <f t="shared" si="49"/>
        <v>BAR037501230010043</v>
      </c>
      <c r="D176" s="14" t="s">
        <v>282</v>
      </c>
      <c r="E176" s="15" t="s">
        <v>286</v>
      </c>
      <c r="F176" s="7">
        <f t="shared" si="61"/>
        <v>10043</v>
      </c>
      <c r="G176" s="1" t="s">
        <v>728</v>
      </c>
      <c r="H176" s="1" t="str">
        <f t="shared" si="62"/>
        <v>ASSN--ATH-Men's Basketball--10043</v>
      </c>
      <c r="J176" s="27" t="str">
        <f t="shared" si="58"/>
        <v>BAR0375012400000</v>
      </c>
      <c r="K176" s="27" t="str">
        <f t="shared" si="59"/>
        <v>BAR0375012ATH-Men's Basketball</v>
      </c>
      <c r="L176" s="1" t="str">
        <f t="shared" si="53"/>
        <v>BAR03VPSA</v>
      </c>
      <c r="M176" s="1">
        <v>75012</v>
      </c>
      <c r="N176" s="1">
        <v>400000</v>
      </c>
      <c r="O176" s="1">
        <v>10043</v>
      </c>
      <c r="P176" s="1">
        <v>300</v>
      </c>
      <c r="Q176" s="1">
        <v>9999</v>
      </c>
      <c r="R176" s="1">
        <v>12</v>
      </c>
      <c r="S176" s="1">
        <v>9999</v>
      </c>
      <c r="V176"/>
      <c r="W176" t="s">
        <v>466</v>
      </c>
      <c r="X176" t="str">
        <f t="shared" si="54"/>
        <v>n/a</v>
      </c>
      <c r="Y176" t="str">
        <f t="shared" si="55"/>
        <v>n/a</v>
      </c>
      <c r="AA176" s="1"/>
      <c r="AB176" s="1" t="s">
        <v>934</v>
      </c>
      <c r="AD176" s="1" t="str">
        <f t="shared" si="60"/>
        <v>BAR037501210043</v>
      </c>
    </row>
    <row r="177" spans="1:30" x14ac:dyDescent="0.25">
      <c r="A177" s="1" t="str">
        <f>D177&amp;M177&amp;P177&amp;N177&amp;MasterData_[[#This Row],[Program Code]]</f>
        <v>BAR037501230040000010044</v>
      </c>
      <c r="B177" s="1" t="str">
        <f t="shared" si="49"/>
        <v>BAR037501230010044</v>
      </c>
      <c r="D177" s="14" t="s">
        <v>282</v>
      </c>
      <c r="E177" s="15" t="s">
        <v>286</v>
      </c>
      <c r="F177" s="7">
        <f t="shared" si="61"/>
        <v>10044</v>
      </c>
      <c r="G177" s="1" t="s">
        <v>729</v>
      </c>
      <c r="H177" s="1" t="str">
        <f t="shared" si="62"/>
        <v>ASSN--ATH-Men's cross country--10044</v>
      </c>
      <c r="J177" s="27" t="str">
        <f t="shared" si="58"/>
        <v>BAR0375012400000</v>
      </c>
      <c r="K177" s="27" t="str">
        <f t="shared" si="59"/>
        <v>BAR0375012ATH-Men's cross country</v>
      </c>
      <c r="L177" s="1" t="str">
        <f t="shared" si="53"/>
        <v>BAR03VPSA</v>
      </c>
      <c r="M177" s="1">
        <v>75012</v>
      </c>
      <c r="N177" s="1">
        <v>400000</v>
      </c>
      <c r="O177" s="1">
        <v>10044</v>
      </c>
      <c r="P177" s="1">
        <v>300</v>
      </c>
      <c r="Q177" s="1">
        <v>9999</v>
      </c>
      <c r="R177" s="1">
        <v>12</v>
      </c>
      <c r="S177" s="1">
        <v>9999</v>
      </c>
      <c r="V177"/>
      <c r="W177" t="s">
        <v>466</v>
      </c>
      <c r="X177" t="str">
        <f t="shared" si="54"/>
        <v>n/a</v>
      </c>
      <c r="Y177" t="str">
        <f t="shared" si="55"/>
        <v>n/a</v>
      </c>
      <c r="AA177" s="1"/>
      <c r="AB177" s="1" t="s">
        <v>934</v>
      </c>
      <c r="AD177" s="1" t="str">
        <f t="shared" si="60"/>
        <v>BAR037501210044</v>
      </c>
    </row>
    <row r="178" spans="1:30" x14ac:dyDescent="0.25">
      <c r="A178" s="1" t="str">
        <f>D178&amp;M178&amp;P178&amp;N178&amp;MasterData_[[#This Row],[Program Code]]</f>
        <v>BAR037501230040000010046</v>
      </c>
      <c r="B178" s="1" t="str">
        <f t="shared" si="49"/>
        <v>BAR037501230010046</v>
      </c>
      <c r="D178" s="14" t="s">
        <v>282</v>
      </c>
      <c r="E178" s="15" t="s">
        <v>286</v>
      </c>
      <c r="F178" s="7">
        <f t="shared" si="61"/>
        <v>10046</v>
      </c>
      <c r="G178" s="1" t="s">
        <v>730</v>
      </c>
      <c r="H178" s="1" t="str">
        <f t="shared" si="62"/>
        <v>ASSN--ATH-Men's Soccer--10046</v>
      </c>
      <c r="J178" s="27" t="str">
        <f t="shared" si="58"/>
        <v>BAR0375012400000</v>
      </c>
      <c r="K178" s="27" t="str">
        <f t="shared" si="59"/>
        <v>BAR0375012ATH-Men's Soccer</v>
      </c>
      <c r="L178" s="1" t="str">
        <f t="shared" si="53"/>
        <v>BAR03VPSA</v>
      </c>
      <c r="M178" s="1">
        <v>75012</v>
      </c>
      <c r="N178" s="1">
        <v>400000</v>
      </c>
      <c r="O178" s="1">
        <v>10046</v>
      </c>
      <c r="P178" s="1">
        <v>300</v>
      </c>
      <c r="Q178" s="1">
        <v>9999</v>
      </c>
      <c r="R178" s="1">
        <v>12</v>
      </c>
      <c r="S178" s="1">
        <v>9999</v>
      </c>
      <c r="V178"/>
      <c r="W178" t="s">
        <v>466</v>
      </c>
      <c r="X178" t="str">
        <f t="shared" si="54"/>
        <v>n/a</v>
      </c>
      <c r="Y178" t="str">
        <f t="shared" si="55"/>
        <v>n/a</v>
      </c>
      <c r="AA178" s="1"/>
      <c r="AB178" s="1" t="s">
        <v>934</v>
      </c>
      <c r="AD178" s="1" t="str">
        <f t="shared" si="60"/>
        <v>BAR037501210046</v>
      </c>
    </row>
    <row r="179" spans="1:30" x14ac:dyDescent="0.25">
      <c r="A179" s="1" t="str">
        <f>D179&amp;M179&amp;P179&amp;N179&amp;MasterData_[[#This Row],[Program Code]]</f>
        <v>BAR037501230040000010047</v>
      </c>
      <c r="B179" s="1" t="str">
        <f t="shared" si="49"/>
        <v>BAR037501230010047</v>
      </c>
      <c r="D179" s="14" t="s">
        <v>282</v>
      </c>
      <c r="E179" s="15" t="s">
        <v>286</v>
      </c>
      <c r="F179" s="7">
        <f t="shared" si="61"/>
        <v>10047</v>
      </c>
      <c r="G179" s="1" t="s">
        <v>731</v>
      </c>
      <c r="H179" s="1" t="str">
        <f t="shared" si="62"/>
        <v>ASSN--ATH-Men's Swimming--10047</v>
      </c>
      <c r="J179" s="27" t="str">
        <f t="shared" si="58"/>
        <v>BAR0375012400000</v>
      </c>
      <c r="K179" s="27" t="str">
        <f t="shared" si="59"/>
        <v>BAR0375012ATH-Men's Swimming</v>
      </c>
      <c r="L179" s="1" t="str">
        <f t="shared" si="53"/>
        <v>BAR03VPSA</v>
      </c>
      <c r="M179" s="1">
        <v>75012</v>
      </c>
      <c r="N179" s="1">
        <v>400000</v>
      </c>
      <c r="O179" s="1">
        <v>10047</v>
      </c>
      <c r="P179" s="1">
        <v>300</v>
      </c>
      <c r="Q179" s="1">
        <v>9999</v>
      </c>
      <c r="R179" s="1">
        <v>12</v>
      </c>
      <c r="S179" s="1">
        <v>9999</v>
      </c>
      <c r="V179"/>
      <c r="W179" t="s">
        <v>466</v>
      </c>
      <c r="X179" t="str">
        <f t="shared" si="54"/>
        <v>n/a</v>
      </c>
      <c r="Y179" t="str">
        <f t="shared" si="55"/>
        <v>n/a</v>
      </c>
      <c r="AA179" s="1"/>
      <c r="AB179" s="1" t="s">
        <v>934</v>
      </c>
      <c r="AD179" s="1" t="str">
        <f t="shared" si="60"/>
        <v>BAR037501210047</v>
      </c>
    </row>
    <row r="180" spans="1:30" x14ac:dyDescent="0.25">
      <c r="A180" s="1" t="str">
        <f>D180&amp;M180&amp;P180&amp;N180&amp;MasterData_[[#This Row],[Program Code]]</f>
        <v>BAR037501230040000010048</v>
      </c>
      <c r="B180" s="1" t="str">
        <f t="shared" si="49"/>
        <v>BAR037501230010048</v>
      </c>
      <c r="D180" s="14" t="s">
        <v>282</v>
      </c>
      <c r="E180" s="15" t="s">
        <v>286</v>
      </c>
      <c r="F180" s="7">
        <f t="shared" si="61"/>
        <v>10048</v>
      </c>
      <c r="G180" s="1" t="s">
        <v>732</v>
      </c>
      <c r="H180" s="1" t="str">
        <f t="shared" si="62"/>
        <v>ASSN--ATH-Men's Tennis--10048</v>
      </c>
      <c r="J180" s="27" t="str">
        <f t="shared" si="58"/>
        <v>BAR0375012400000</v>
      </c>
      <c r="K180" s="27" t="str">
        <f t="shared" si="59"/>
        <v>BAR0375012ATH-Men's Tennis</v>
      </c>
      <c r="L180" s="1" t="str">
        <f t="shared" si="53"/>
        <v>BAR03VPSA</v>
      </c>
      <c r="M180" s="1">
        <v>75012</v>
      </c>
      <c r="N180" s="1">
        <v>400000</v>
      </c>
      <c r="O180" s="1">
        <v>10048</v>
      </c>
      <c r="P180" s="1">
        <v>300</v>
      </c>
      <c r="Q180" s="1">
        <v>9999</v>
      </c>
      <c r="R180" s="1">
        <v>12</v>
      </c>
      <c r="S180" s="1">
        <v>9999</v>
      </c>
      <c r="V180"/>
      <c r="W180" t="s">
        <v>466</v>
      </c>
      <c r="X180" t="str">
        <f t="shared" si="54"/>
        <v>n/a</v>
      </c>
      <c r="Y180" t="str">
        <f t="shared" si="55"/>
        <v>n/a</v>
      </c>
      <c r="AA180" s="1"/>
      <c r="AB180" s="1" t="s">
        <v>934</v>
      </c>
      <c r="AD180" s="1" t="str">
        <f t="shared" si="60"/>
        <v>BAR037501210048</v>
      </c>
    </row>
    <row r="181" spans="1:30" x14ac:dyDescent="0.25">
      <c r="A181" s="1" t="str">
        <f>D181&amp;M181&amp;P181&amp;N181&amp;MasterData_[[#This Row],[Program Code]]</f>
        <v>BAR037501230040000010049</v>
      </c>
      <c r="B181" s="1" t="str">
        <f t="shared" si="49"/>
        <v>BAR037501230010049</v>
      </c>
      <c r="D181" s="14" t="s">
        <v>282</v>
      </c>
      <c r="E181" s="15" t="s">
        <v>286</v>
      </c>
      <c r="F181" s="7">
        <f t="shared" si="61"/>
        <v>10049</v>
      </c>
      <c r="G181" s="1" t="s">
        <v>733</v>
      </c>
      <c r="H181" s="1" t="str">
        <f t="shared" si="62"/>
        <v>ASSN--ATH-Men's Volleyball--10049</v>
      </c>
      <c r="J181" s="27" t="str">
        <f t="shared" si="58"/>
        <v>BAR0375012400000</v>
      </c>
      <c r="K181" s="27" t="str">
        <f t="shared" si="59"/>
        <v>BAR0375012ATH-Men's Volleyball</v>
      </c>
      <c r="L181" s="1" t="str">
        <f t="shared" si="53"/>
        <v>BAR03VPSA</v>
      </c>
      <c r="M181" s="1">
        <v>75012</v>
      </c>
      <c r="N181" s="1">
        <v>400000</v>
      </c>
      <c r="O181" s="1">
        <v>10049</v>
      </c>
      <c r="P181" s="1">
        <v>300</v>
      </c>
      <c r="Q181" s="1">
        <v>9999</v>
      </c>
      <c r="R181" s="1">
        <v>12</v>
      </c>
      <c r="S181" s="1">
        <v>9999</v>
      </c>
      <c r="V181"/>
      <c r="W181" t="s">
        <v>466</v>
      </c>
      <c r="X181" t="str">
        <f t="shared" si="54"/>
        <v>n/a</v>
      </c>
      <c r="Y181" t="str">
        <f t="shared" si="55"/>
        <v>n/a</v>
      </c>
      <c r="AA181" s="1"/>
      <c r="AB181" s="1" t="s">
        <v>934</v>
      </c>
      <c r="AD181" s="1" t="str">
        <f t="shared" si="60"/>
        <v>BAR037501210049</v>
      </c>
    </row>
    <row r="182" spans="1:30" x14ac:dyDescent="0.25">
      <c r="A182" s="1" t="str">
        <f>D182&amp;M182&amp;P182&amp;N182&amp;MasterData_[[#This Row],[Program Code]]</f>
        <v>BAR037501230040000110051</v>
      </c>
      <c r="B182" s="1" t="str">
        <f t="shared" si="49"/>
        <v>BAR037501230010051</v>
      </c>
      <c r="D182" s="14" t="s">
        <v>282</v>
      </c>
      <c r="E182" s="15" t="s">
        <v>286</v>
      </c>
      <c r="F182" s="7">
        <f t="shared" si="61"/>
        <v>10051</v>
      </c>
      <c r="G182" s="1" t="s">
        <v>734</v>
      </c>
      <c r="H182" s="1" t="str">
        <f t="shared" si="62"/>
        <v>ASSN--ATH-Recreation/Intramurals--10051</v>
      </c>
      <c r="J182" s="27" t="str">
        <f t="shared" si="58"/>
        <v>BAR0375012400001</v>
      </c>
      <c r="K182" s="27" t="str">
        <f t="shared" si="59"/>
        <v>BAR0375012ATH-Recreation/Intramurals</v>
      </c>
      <c r="L182" s="1" t="str">
        <f t="shared" si="53"/>
        <v>BAR03VPSA</v>
      </c>
      <c r="M182" s="1">
        <v>75012</v>
      </c>
      <c r="N182" s="1">
        <v>400001</v>
      </c>
      <c r="O182" s="1">
        <v>10051</v>
      </c>
      <c r="P182" s="1">
        <v>300</v>
      </c>
      <c r="Q182" s="1">
        <v>9999</v>
      </c>
      <c r="R182" s="1">
        <v>12</v>
      </c>
      <c r="S182" s="1">
        <v>9999</v>
      </c>
      <c r="V182"/>
      <c r="W182" t="s">
        <v>466</v>
      </c>
      <c r="X182" t="str">
        <f t="shared" si="54"/>
        <v>n/a</v>
      </c>
      <c r="Y182" t="str">
        <f t="shared" si="55"/>
        <v>n/a</v>
      </c>
      <c r="AA182" s="1"/>
      <c r="AB182" s="1" t="s">
        <v>934</v>
      </c>
      <c r="AD182" s="1" t="str">
        <f t="shared" si="60"/>
        <v>BAR037501210051</v>
      </c>
    </row>
    <row r="183" spans="1:30" x14ac:dyDescent="0.25">
      <c r="A183" s="1" t="str">
        <f>D183&amp;M183&amp;P183&amp;N183&amp;MasterData_[[#This Row],[Program Code]]</f>
        <v>BAR037501230040000110052</v>
      </c>
      <c r="B183" s="1" t="str">
        <f t="shared" si="49"/>
        <v>BAR037501230010052</v>
      </c>
      <c r="D183" s="14" t="s">
        <v>282</v>
      </c>
      <c r="E183" s="15" t="s">
        <v>286</v>
      </c>
      <c r="F183" s="7">
        <f t="shared" si="61"/>
        <v>10052</v>
      </c>
      <c r="G183" s="1" t="s">
        <v>735</v>
      </c>
      <c r="H183" s="1" t="str">
        <f t="shared" si="62"/>
        <v>ASSN--ATH-Student Aide Services--10052</v>
      </c>
      <c r="J183" s="27" t="str">
        <f t="shared" si="58"/>
        <v>BAR0375012400001</v>
      </c>
      <c r="K183" s="27" t="str">
        <f t="shared" si="59"/>
        <v>BAR0375012ATH-Student Aide Services</v>
      </c>
      <c r="L183" s="1" t="str">
        <f t="shared" si="53"/>
        <v>BAR03VPSA</v>
      </c>
      <c r="M183" s="1">
        <v>75012</v>
      </c>
      <c r="N183" s="1">
        <v>400001</v>
      </c>
      <c r="O183" s="1">
        <v>10052</v>
      </c>
      <c r="P183" s="1">
        <v>300</v>
      </c>
      <c r="Q183" s="1">
        <v>9999</v>
      </c>
      <c r="R183" s="1">
        <v>12</v>
      </c>
      <c r="S183" s="1">
        <v>9999</v>
      </c>
      <c r="V183"/>
      <c r="W183" t="s">
        <v>466</v>
      </c>
      <c r="X183" t="str">
        <f t="shared" si="54"/>
        <v>n/a</v>
      </c>
      <c r="Y183" t="str">
        <f t="shared" si="55"/>
        <v>n/a</v>
      </c>
      <c r="AA183" s="1"/>
      <c r="AB183" s="1" t="s">
        <v>934</v>
      </c>
      <c r="AD183" s="1" t="str">
        <f t="shared" si="60"/>
        <v>BAR037501210052</v>
      </c>
    </row>
    <row r="184" spans="1:30" x14ac:dyDescent="0.25">
      <c r="A184" s="1" t="str">
        <f>D184&amp;M184&amp;P184&amp;N184&amp;MasterData_[[#This Row],[Program Code]]</f>
        <v>BAR037501230040000110053</v>
      </c>
      <c r="B184" s="1" t="str">
        <f t="shared" si="49"/>
        <v>BAR037501230010053</v>
      </c>
      <c r="D184" s="14" t="s">
        <v>282</v>
      </c>
      <c r="E184" s="15" t="s">
        <v>286</v>
      </c>
      <c r="F184" s="7">
        <f t="shared" si="61"/>
        <v>10053</v>
      </c>
      <c r="G184" s="1" t="s">
        <v>736</v>
      </c>
      <c r="H184" s="1" t="str">
        <f t="shared" si="62"/>
        <v>ASSN--ATH-Student Trainer--10053</v>
      </c>
      <c r="J184" s="27" t="str">
        <f t="shared" si="58"/>
        <v>BAR0375012400001</v>
      </c>
      <c r="K184" s="27" t="str">
        <f t="shared" si="59"/>
        <v>BAR0375012ATH-Student Trainer</v>
      </c>
      <c r="L184" s="1" t="str">
        <f t="shared" si="53"/>
        <v>BAR03VPSA</v>
      </c>
      <c r="M184" s="1">
        <v>75012</v>
      </c>
      <c r="N184" s="1">
        <v>400001</v>
      </c>
      <c r="O184" s="1">
        <v>10053</v>
      </c>
      <c r="P184" s="1">
        <v>300</v>
      </c>
      <c r="Q184" s="1">
        <v>9999</v>
      </c>
      <c r="R184" s="1">
        <v>12</v>
      </c>
      <c r="S184" s="1">
        <v>9999</v>
      </c>
      <c r="V184"/>
      <c r="W184" t="s">
        <v>466</v>
      </c>
      <c r="X184" t="str">
        <f t="shared" si="54"/>
        <v>n/a</v>
      </c>
      <c r="Y184" t="str">
        <f t="shared" si="55"/>
        <v>n/a</v>
      </c>
      <c r="AA184" s="1"/>
      <c r="AB184" s="1" t="s">
        <v>934</v>
      </c>
      <c r="AD184" s="1" t="str">
        <f t="shared" si="60"/>
        <v>BAR037501210053</v>
      </c>
    </row>
    <row r="185" spans="1:30" x14ac:dyDescent="0.25">
      <c r="A185" s="1" t="str">
        <f>D185&amp;M185&amp;P185&amp;N185&amp;MasterData_[[#This Row],[Program Code]]</f>
        <v>BAR037501230040000010055</v>
      </c>
      <c r="B185" s="1" t="str">
        <f t="shared" si="49"/>
        <v>BAR037501230010055</v>
      </c>
      <c r="D185" s="14" t="s">
        <v>282</v>
      </c>
      <c r="E185" s="15" t="s">
        <v>286</v>
      </c>
      <c r="F185" s="7">
        <f t="shared" si="61"/>
        <v>10055</v>
      </c>
      <c r="G185" s="1" t="s">
        <v>737</v>
      </c>
      <c r="H185" s="1" t="str">
        <f t="shared" si="62"/>
        <v>ASSN--ATH-Women's Basketball--10055</v>
      </c>
      <c r="J185" s="27" t="str">
        <f t="shared" si="58"/>
        <v>BAR0375012400000</v>
      </c>
      <c r="K185" s="27" t="str">
        <f t="shared" si="59"/>
        <v>BAR0375012ATH-Women's Basketball</v>
      </c>
      <c r="L185" s="1" t="str">
        <f t="shared" si="53"/>
        <v>BAR03VPSA</v>
      </c>
      <c r="M185" s="1">
        <v>75012</v>
      </c>
      <c r="N185" s="1">
        <v>400000</v>
      </c>
      <c r="O185" s="1">
        <v>10055</v>
      </c>
      <c r="P185" s="1">
        <v>300</v>
      </c>
      <c r="Q185" s="1">
        <v>9999</v>
      </c>
      <c r="R185" s="1">
        <v>12</v>
      </c>
      <c r="S185" s="1">
        <v>9999</v>
      </c>
      <c r="V185"/>
      <c r="W185" t="s">
        <v>466</v>
      </c>
      <c r="X185" t="str">
        <f t="shared" si="54"/>
        <v>n/a</v>
      </c>
      <c r="Y185" t="str">
        <f t="shared" si="55"/>
        <v>n/a</v>
      </c>
      <c r="AA185" s="1"/>
      <c r="AB185" s="1" t="s">
        <v>934</v>
      </c>
      <c r="AD185" s="1" t="str">
        <f t="shared" si="60"/>
        <v>BAR037501210055</v>
      </c>
    </row>
    <row r="186" spans="1:30" x14ac:dyDescent="0.25">
      <c r="A186" s="1" t="str">
        <f>D186&amp;M186&amp;P186&amp;N186&amp;MasterData_[[#This Row],[Program Code]]</f>
        <v>BAR037501230040000010056</v>
      </c>
      <c r="B186" s="1" t="str">
        <f t="shared" si="49"/>
        <v>BAR037501230010056</v>
      </c>
      <c r="D186" s="14" t="s">
        <v>282</v>
      </c>
      <c r="E186" s="15" t="s">
        <v>286</v>
      </c>
      <c r="F186" s="7">
        <f t="shared" si="61"/>
        <v>10056</v>
      </c>
      <c r="G186" s="1" t="s">
        <v>738</v>
      </c>
      <c r="H186" s="1" t="str">
        <f t="shared" si="62"/>
        <v>ASSN--ATH-Women's Cross Country--10056</v>
      </c>
      <c r="J186" s="27" t="str">
        <f t="shared" si="58"/>
        <v>BAR0375012400000</v>
      </c>
      <c r="K186" s="27" t="str">
        <f t="shared" si="59"/>
        <v>BAR0375012ATH-Women's Cross Country</v>
      </c>
      <c r="L186" s="1" t="str">
        <f t="shared" si="53"/>
        <v>BAR03VPSA</v>
      </c>
      <c r="M186" s="1">
        <v>75012</v>
      </c>
      <c r="N186" s="1">
        <v>400000</v>
      </c>
      <c r="O186" s="1">
        <v>10056</v>
      </c>
      <c r="P186" s="1">
        <v>300</v>
      </c>
      <c r="Q186" s="1">
        <v>9999</v>
      </c>
      <c r="R186" s="1">
        <v>12</v>
      </c>
      <c r="S186" s="1">
        <v>9999</v>
      </c>
      <c r="V186"/>
      <c r="W186" t="s">
        <v>466</v>
      </c>
      <c r="X186" t="str">
        <f t="shared" si="54"/>
        <v>n/a</v>
      </c>
      <c r="Y186" t="str">
        <f t="shared" si="55"/>
        <v>n/a</v>
      </c>
      <c r="AA186" s="1"/>
      <c r="AB186" s="1" t="s">
        <v>934</v>
      </c>
      <c r="AD186" s="1" t="str">
        <f t="shared" si="60"/>
        <v>BAR037501210056</v>
      </c>
    </row>
    <row r="187" spans="1:30" x14ac:dyDescent="0.25">
      <c r="A187" s="1" t="str">
        <f>D187&amp;M187&amp;P187&amp;N187&amp;MasterData_[[#This Row],[Program Code]]</f>
        <v>BAR037501230040000010058</v>
      </c>
      <c r="B187" s="1" t="str">
        <f t="shared" si="49"/>
        <v>BAR037501230010058</v>
      </c>
      <c r="D187" s="14" t="s">
        <v>282</v>
      </c>
      <c r="E187" s="15" t="s">
        <v>286</v>
      </c>
      <c r="F187" s="7">
        <f t="shared" si="61"/>
        <v>10058</v>
      </c>
      <c r="G187" s="1" t="s">
        <v>739</v>
      </c>
      <c r="H187" s="1" t="str">
        <f t="shared" si="62"/>
        <v>ASSN--ATH-Women's Softball--10058</v>
      </c>
      <c r="J187" s="27" t="str">
        <f t="shared" si="58"/>
        <v>BAR0375012400000</v>
      </c>
      <c r="K187" s="27" t="str">
        <f t="shared" si="59"/>
        <v>BAR0375012ATH-Women's Softball</v>
      </c>
      <c r="L187" s="1" t="str">
        <f t="shared" si="53"/>
        <v>BAR03VPSA</v>
      </c>
      <c r="M187" s="1">
        <v>75012</v>
      </c>
      <c r="N187" s="1">
        <v>400000</v>
      </c>
      <c r="O187" s="1">
        <v>10058</v>
      </c>
      <c r="P187" s="1">
        <v>300</v>
      </c>
      <c r="Q187" s="1">
        <v>9999</v>
      </c>
      <c r="R187" s="1">
        <v>12</v>
      </c>
      <c r="S187" s="1">
        <v>9999</v>
      </c>
      <c r="V187"/>
      <c r="W187" t="s">
        <v>466</v>
      </c>
      <c r="X187" t="str">
        <f t="shared" si="54"/>
        <v>n/a</v>
      </c>
      <c r="Y187" t="str">
        <f t="shared" si="55"/>
        <v>n/a</v>
      </c>
      <c r="AA187" s="1"/>
      <c r="AB187" s="1" t="s">
        <v>934</v>
      </c>
      <c r="AD187" s="1" t="str">
        <f t="shared" si="60"/>
        <v>BAR037501210058</v>
      </c>
    </row>
    <row r="188" spans="1:30" x14ac:dyDescent="0.25">
      <c r="A188" s="1" t="str">
        <f>D188&amp;M188&amp;P188&amp;N188&amp;MasterData_[[#This Row],[Program Code]]</f>
        <v>BAR037501230040000010059</v>
      </c>
      <c r="B188" s="1" t="str">
        <f t="shared" si="49"/>
        <v>BAR037501230010059</v>
      </c>
      <c r="D188" s="14" t="s">
        <v>282</v>
      </c>
      <c r="E188" s="15" t="s">
        <v>286</v>
      </c>
      <c r="F188" s="7">
        <f t="shared" si="61"/>
        <v>10059</v>
      </c>
      <c r="G188" s="1" t="s">
        <v>740</v>
      </c>
      <c r="H188" s="1" t="str">
        <f t="shared" si="62"/>
        <v>ASSN--ATH-Women's Swimming--10059</v>
      </c>
      <c r="J188" s="27" t="str">
        <f t="shared" si="58"/>
        <v>BAR0375012400000</v>
      </c>
      <c r="K188" s="27" t="str">
        <f t="shared" si="59"/>
        <v>BAR0375012ATH-Women's Swimming</v>
      </c>
      <c r="L188" s="1" t="str">
        <f t="shared" si="53"/>
        <v>BAR03VPSA</v>
      </c>
      <c r="M188" s="1">
        <v>75012</v>
      </c>
      <c r="N188" s="1">
        <v>400000</v>
      </c>
      <c r="O188" s="1">
        <v>10059</v>
      </c>
      <c r="P188" s="1">
        <v>300</v>
      </c>
      <c r="Q188" s="1">
        <v>9999</v>
      </c>
      <c r="R188" s="1">
        <v>12</v>
      </c>
      <c r="S188" s="1">
        <v>9999</v>
      </c>
      <c r="V188"/>
      <c r="W188" t="s">
        <v>466</v>
      </c>
      <c r="X188" t="str">
        <f t="shared" si="54"/>
        <v>n/a</v>
      </c>
      <c r="Y188" t="str">
        <f t="shared" si="55"/>
        <v>n/a</v>
      </c>
      <c r="AA188" s="1"/>
      <c r="AB188" s="1" t="s">
        <v>934</v>
      </c>
      <c r="AD188" s="1" t="str">
        <f t="shared" si="60"/>
        <v>BAR037501210059</v>
      </c>
    </row>
    <row r="189" spans="1:30" x14ac:dyDescent="0.25">
      <c r="A189" s="1" t="str">
        <f>D189&amp;M189&amp;P189&amp;N189&amp;MasterData_[[#This Row],[Program Code]]</f>
        <v>BAR037501230040000010060</v>
      </c>
      <c r="B189" s="1" t="str">
        <f t="shared" si="49"/>
        <v>BAR037501230010060</v>
      </c>
      <c r="D189" s="14" t="s">
        <v>282</v>
      </c>
      <c r="E189" s="15" t="s">
        <v>286</v>
      </c>
      <c r="F189" s="7">
        <f t="shared" si="61"/>
        <v>10060</v>
      </c>
      <c r="G189" s="1" t="s">
        <v>741</v>
      </c>
      <c r="H189" s="1" t="str">
        <f t="shared" si="62"/>
        <v>ASSN--ATH-Women's Tennis--10060</v>
      </c>
      <c r="J189" s="27" t="str">
        <f t="shared" si="58"/>
        <v>BAR0375012400000</v>
      </c>
      <c r="K189" s="27" t="str">
        <f t="shared" si="59"/>
        <v>BAR0375012ATH-Women's Tennis</v>
      </c>
      <c r="L189" s="1" t="str">
        <f t="shared" si="53"/>
        <v>BAR03VPSA</v>
      </c>
      <c r="M189" s="1">
        <v>75012</v>
      </c>
      <c r="N189" s="1">
        <v>400000</v>
      </c>
      <c r="O189" s="1">
        <v>10060</v>
      </c>
      <c r="P189" s="1">
        <v>300</v>
      </c>
      <c r="Q189" s="1">
        <v>9999</v>
      </c>
      <c r="R189" s="1">
        <v>12</v>
      </c>
      <c r="S189" s="1">
        <v>9999</v>
      </c>
      <c r="V189"/>
      <c r="W189" t="s">
        <v>466</v>
      </c>
      <c r="X189" t="str">
        <f t="shared" si="54"/>
        <v>n/a</v>
      </c>
      <c r="Y189" t="str">
        <f t="shared" si="55"/>
        <v>n/a</v>
      </c>
      <c r="AA189" s="1"/>
      <c r="AB189" s="1" t="s">
        <v>934</v>
      </c>
      <c r="AD189" s="1" t="str">
        <f t="shared" si="60"/>
        <v>BAR037501210060</v>
      </c>
    </row>
    <row r="190" spans="1:30" x14ac:dyDescent="0.25">
      <c r="A190" s="1" t="str">
        <f>D190&amp;M190&amp;P190&amp;N190&amp;MasterData_[[#This Row],[Program Code]]</f>
        <v>BAR037501230040000010061</v>
      </c>
      <c r="B190" s="1" t="str">
        <f t="shared" si="49"/>
        <v>BAR037501230010061</v>
      </c>
      <c r="D190" s="14" t="s">
        <v>282</v>
      </c>
      <c r="E190" s="15" t="s">
        <v>286</v>
      </c>
      <c r="F190" s="7">
        <f t="shared" si="61"/>
        <v>10061</v>
      </c>
      <c r="G190" s="1" t="s">
        <v>742</v>
      </c>
      <c r="H190" s="1" t="str">
        <f t="shared" si="62"/>
        <v>ASSN--ATH-Women's Volleyball--10061</v>
      </c>
      <c r="J190" s="27" t="str">
        <f t="shared" si="58"/>
        <v>BAR0375012400000</v>
      </c>
      <c r="K190" s="27" t="str">
        <f t="shared" si="59"/>
        <v>BAR0375012ATH-Women's Volleyball</v>
      </c>
      <c r="L190" s="1" t="str">
        <f t="shared" si="53"/>
        <v>BAR03VPSA</v>
      </c>
      <c r="M190" s="1">
        <v>75012</v>
      </c>
      <c r="N190" s="1">
        <v>400000</v>
      </c>
      <c r="O190" s="1">
        <v>10061</v>
      </c>
      <c r="P190" s="1">
        <v>300</v>
      </c>
      <c r="Q190" s="1">
        <v>9999</v>
      </c>
      <c r="R190" s="1">
        <v>12</v>
      </c>
      <c r="S190" s="1">
        <v>9999</v>
      </c>
      <c r="V190"/>
      <c r="W190" t="s">
        <v>466</v>
      </c>
      <c r="X190" t="str">
        <f t="shared" si="54"/>
        <v>n/a</v>
      </c>
      <c r="Y190" t="str">
        <f t="shared" si="55"/>
        <v>n/a</v>
      </c>
      <c r="AA190" s="1"/>
      <c r="AB190" s="1" t="s">
        <v>934</v>
      </c>
      <c r="AD190" s="1" t="str">
        <f t="shared" si="60"/>
        <v>BAR037501210061</v>
      </c>
    </row>
    <row r="191" spans="1:30" x14ac:dyDescent="0.25">
      <c r="A191" s="1" t="str">
        <f>D191&amp;M191&amp;P191&amp;N191&amp;MasterData_[[#This Row],[Program Code]]</f>
        <v>BAR037501230040000110510</v>
      </c>
      <c r="B191" s="1" t="str">
        <f t="shared" si="49"/>
        <v>BAR037501230010510</v>
      </c>
      <c r="D191" s="14" t="s">
        <v>282</v>
      </c>
      <c r="E191" s="15" t="s">
        <v>286</v>
      </c>
      <c r="F191" s="7">
        <f t="shared" si="61"/>
        <v>10510</v>
      </c>
      <c r="G191" s="1" t="s">
        <v>743</v>
      </c>
      <c r="H191" s="1" t="str">
        <f t="shared" si="62"/>
        <v>ASSN--Fringe Benefits--10510</v>
      </c>
      <c r="J191" s="27" t="str">
        <f t="shared" si="58"/>
        <v>BAR0375012400001</v>
      </c>
      <c r="K191" s="27" t="str">
        <f t="shared" si="59"/>
        <v>BAR0375012Fringe Benefits</v>
      </c>
      <c r="L191" s="1" t="str">
        <f t="shared" si="53"/>
        <v>BAR03VPSA</v>
      </c>
      <c r="M191" s="1">
        <v>75012</v>
      </c>
      <c r="N191" s="1">
        <v>400001</v>
      </c>
      <c r="O191" s="1">
        <v>10510</v>
      </c>
      <c r="P191" s="1">
        <v>300</v>
      </c>
      <c r="Q191" s="1">
        <v>9999</v>
      </c>
      <c r="R191" s="1">
        <v>12</v>
      </c>
      <c r="S191" s="1">
        <v>9999</v>
      </c>
      <c r="V191"/>
      <c r="W191" t="s">
        <v>466</v>
      </c>
      <c r="X191" t="str">
        <f t="shared" si="54"/>
        <v>n/a</v>
      </c>
      <c r="Y191" t="str">
        <f t="shared" si="55"/>
        <v>n/a</v>
      </c>
      <c r="AA191" s="1"/>
      <c r="AB191" s="1" t="s">
        <v>934</v>
      </c>
      <c r="AD191" s="1" t="str">
        <f t="shared" si="60"/>
        <v>BAR037501210510</v>
      </c>
    </row>
    <row r="192" spans="1:30" x14ac:dyDescent="0.25">
      <c r="A192" s="1" t="str">
        <f>D192&amp;M192&amp;P192&amp;N192&amp;MasterData_[[#This Row],[Program Code]]</f>
        <v>BAR037501230099999910521</v>
      </c>
      <c r="B192" s="1" t="str">
        <f t="shared" si="49"/>
        <v>BAR037501230010521</v>
      </c>
      <c r="D192" s="14" t="s">
        <v>282</v>
      </c>
      <c r="E192" s="15" t="s">
        <v>286</v>
      </c>
      <c r="F192" s="7">
        <f t="shared" si="61"/>
        <v>10521</v>
      </c>
      <c r="G192" s="1" t="s">
        <v>744</v>
      </c>
      <c r="H192" s="1" t="str">
        <f t="shared" si="62"/>
        <v>ASSN--Accounting Unit Support--10521</v>
      </c>
      <c r="J192" s="27" t="str">
        <f t="shared" si="58"/>
        <v>BAR0375012999999</v>
      </c>
      <c r="K192" s="27" t="str">
        <f t="shared" si="59"/>
        <v>BAR0375012Accounting Unit Support</v>
      </c>
      <c r="L192" s="1" t="str">
        <f t="shared" si="53"/>
        <v>BAR03VPSA</v>
      </c>
      <c r="M192" s="1">
        <v>75012</v>
      </c>
      <c r="N192" s="1">
        <v>999999</v>
      </c>
      <c r="O192" s="1">
        <v>10521</v>
      </c>
      <c r="P192" s="1">
        <v>300</v>
      </c>
      <c r="Q192" s="1">
        <v>9999</v>
      </c>
      <c r="R192" s="1">
        <v>12</v>
      </c>
      <c r="S192" s="1">
        <v>9999</v>
      </c>
      <c r="V192"/>
      <c r="W192" t="s">
        <v>466</v>
      </c>
      <c r="X192" t="str">
        <f t="shared" si="54"/>
        <v>n/a</v>
      </c>
      <c r="Y192" t="str">
        <f t="shared" si="55"/>
        <v>n/a</v>
      </c>
      <c r="AA192" s="1"/>
      <c r="AB192" s="1" t="s">
        <v>934</v>
      </c>
      <c r="AD192" s="1" t="str">
        <f t="shared" si="60"/>
        <v>BAR037501210521</v>
      </c>
    </row>
    <row r="193" spans="1:30" x14ac:dyDescent="0.25">
      <c r="A193" s="1" t="str">
        <f>D193&amp;M193&amp;P193&amp;N193&amp;MasterData_[[#This Row],[Program Code]]</f>
        <v>BAR037501230040000110527</v>
      </c>
      <c r="B193" s="1" t="str">
        <f t="shared" si="49"/>
        <v>BAR037501230010527</v>
      </c>
      <c r="D193" s="14" t="s">
        <v>282</v>
      </c>
      <c r="E193" s="15" t="s">
        <v>286</v>
      </c>
      <c r="F193" s="7">
        <f t="shared" si="61"/>
        <v>10527</v>
      </c>
      <c r="G193" s="1" t="s">
        <v>745</v>
      </c>
      <c r="H193" s="1" t="str">
        <f t="shared" si="62"/>
        <v>ASSN--Insurance--10527</v>
      </c>
      <c r="J193" s="27" t="str">
        <f t="shared" si="58"/>
        <v>BAR0375012400001</v>
      </c>
      <c r="K193" s="27" t="str">
        <f t="shared" si="59"/>
        <v>BAR0375012Insurance</v>
      </c>
      <c r="L193" s="1" t="str">
        <f t="shared" si="53"/>
        <v>BAR03VPSA</v>
      </c>
      <c r="M193" s="1">
        <v>75012</v>
      </c>
      <c r="N193" s="1">
        <v>400001</v>
      </c>
      <c r="O193" s="1">
        <v>10527</v>
      </c>
      <c r="P193" s="1">
        <v>300</v>
      </c>
      <c r="Q193" s="1">
        <v>9999</v>
      </c>
      <c r="R193" s="1">
        <v>12</v>
      </c>
      <c r="S193" s="1">
        <v>9999</v>
      </c>
      <c r="V193"/>
      <c r="W193" t="s">
        <v>466</v>
      </c>
      <c r="X193" t="str">
        <f t="shared" si="54"/>
        <v>n/a</v>
      </c>
      <c r="Y193" t="str">
        <f t="shared" si="55"/>
        <v>n/a</v>
      </c>
      <c r="AA193" s="1"/>
      <c r="AB193" s="1" t="s">
        <v>934</v>
      </c>
      <c r="AD193" s="1" t="str">
        <f t="shared" si="60"/>
        <v>BAR037501210527</v>
      </c>
    </row>
    <row r="194" spans="1:30" x14ac:dyDescent="0.25">
      <c r="A194" s="1" t="str">
        <f>D194&amp;M194&amp;P194&amp;N194&amp;MasterData_[[#This Row],[Program Code]]</f>
        <v>BAR037501230099999910531</v>
      </c>
      <c r="B194" s="1" t="str">
        <f t="shared" ref="B194:B257" si="63">D194&amp;M194&amp;P194&amp;O194</f>
        <v>BAR037501230010531</v>
      </c>
      <c r="D194" s="14" t="s">
        <v>282</v>
      </c>
      <c r="E194" s="15" t="s">
        <v>286</v>
      </c>
      <c r="F194" s="7">
        <f t="shared" si="61"/>
        <v>10531</v>
      </c>
      <c r="G194" s="1" t="s">
        <v>746</v>
      </c>
      <c r="H194" s="1" t="str">
        <f t="shared" si="62"/>
        <v>ASSN--Professional Fees-Auditing--10531</v>
      </c>
      <c r="J194" s="27" t="str">
        <f t="shared" si="58"/>
        <v>BAR0375012999999</v>
      </c>
      <c r="K194" s="27" t="str">
        <f t="shared" si="59"/>
        <v>BAR0375012Professional Fees-Auditing</v>
      </c>
      <c r="L194" s="1" t="str">
        <f t="shared" ref="L194:L257" si="64">D194&amp;E194</f>
        <v>BAR03VPSA</v>
      </c>
      <c r="M194" s="1">
        <v>75012</v>
      </c>
      <c r="N194" s="1">
        <v>999999</v>
      </c>
      <c r="O194" s="1">
        <v>10531</v>
      </c>
      <c r="P194" s="1">
        <v>300</v>
      </c>
      <c r="Q194" s="1">
        <v>9999</v>
      </c>
      <c r="R194" s="1">
        <v>12</v>
      </c>
      <c r="S194" s="1">
        <v>9999</v>
      </c>
      <c r="V194"/>
      <c r="W194" t="s">
        <v>466</v>
      </c>
      <c r="X194" t="str">
        <f t="shared" si="54"/>
        <v>n/a</v>
      </c>
      <c r="Y194" t="str">
        <f t="shared" si="55"/>
        <v>n/a</v>
      </c>
      <c r="AA194" s="1"/>
      <c r="AB194" s="1" t="s">
        <v>934</v>
      </c>
      <c r="AD194" s="1" t="str">
        <f t="shared" si="60"/>
        <v>BAR037501210531</v>
      </c>
    </row>
    <row r="195" spans="1:30" x14ac:dyDescent="0.25">
      <c r="A195" s="1" t="str">
        <f>D195&amp;M195&amp;P195&amp;N195&amp;MasterData_[[#This Row],[Program Code]]</f>
        <v>BAR037501230040000110535</v>
      </c>
      <c r="B195" s="1" t="str">
        <f t="shared" si="63"/>
        <v>BAR037501230010535</v>
      </c>
      <c r="D195" s="14" t="s">
        <v>282</v>
      </c>
      <c r="E195" s="15" t="s">
        <v>286</v>
      </c>
      <c r="F195" s="7">
        <f t="shared" si="61"/>
        <v>10535</v>
      </c>
      <c r="G195" s="1" t="s">
        <v>747</v>
      </c>
      <c r="H195" s="1" t="str">
        <f t="shared" si="62"/>
        <v>ASSN--Photography--10535</v>
      </c>
      <c r="J195" s="27" t="str">
        <f t="shared" si="58"/>
        <v>BAR0375012400001</v>
      </c>
      <c r="K195" s="27" t="str">
        <f t="shared" si="59"/>
        <v>BAR0375012Photography</v>
      </c>
      <c r="L195" s="1" t="str">
        <f t="shared" si="64"/>
        <v>BAR03VPSA</v>
      </c>
      <c r="M195" s="1">
        <v>75012</v>
      </c>
      <c r="N195" s="1">
        <v>400001</v>
      </c>
      <c r="O195" s="1">
        <v>10535</v>
      </c>
      <c r="P195" s="1">
        <v>300</v>
      </c>
      <c r="Q195" s="1">
        <v>9999</v>
      </c>
      <c r="R195" s="1">
        <v>12</v>
      </c>
      <c r="S195" s="1">
        <v>9999</v>
      </c>
      <c r="V195"/>
      <c r="W195" t="s">
        <v>466</v>
      </c>
      <c r="X195" t="str">
        <f t="shared" ref="X195:X258" si="65">IF(U195="", "n/a",T195)</f>
        <v>n/a</v>
      </c>
      <c r="Y195" t="str">
        <f t="shared" ref="Y195:Y258" si="66">IF(U195="","n/a",U195)</f>
        <v>n/a</v>
      </c>
      <c r="AA195" s="1"/>
      <c r="AB195" s="1" t="s">
        <v>934</v>
      </c>
      <c r="AD195" s="1" t="str">
        <f t="shared" si="60"/>
        <v>BAR037501210535</v>
      </c>
    </row>
    <row r="196" spans="1:30" x14ac:dyDescent="0.25">
      <c r="A196" s="1" t="str">
        <f>D196&amp;M196&amp;P196&amp;N196&amp;MasterData_[[#This Row],[Program Code]]</f>
        <v>BAR037501230040000110541</v>
      </c>
      <c r="B196" s="1" t="str">
        <f t="shared" si="63"/>
        <v>BAR037501230010541</v>
      </c>
      <c r="D196" s="14" t="s">
        <v>282</v>
      </c>
      <c r="E196" s="15" t="s">
        <v>286</v>
      </c>
      <c r="F196" s="7">
        <f t="shared" si="61"/>
        <v>10541</v>
      </c>
      <c r="G196" s="1" t="s">
        <v>748</v>
      </c>
      <c r="H196" s="1" t="str">
        <f t="shared" si="62"/>
        <v>ASSN--Student-Athlete Advisory Comm--10541</v>
      </c>
      <c r="J196" s="27" t="str">
        <f t="shared" si="58"/>
        <v>BAR0375012400001</v>
      </c>
      <c r="K196" s="27" t="str">
        <f t="shared" si="59"/>
        <v>BAR0375012Student-Athlete Advisory Comm</v>
      </c>
      <c r="L196" s="1" t="str">
        <f t="shared" si="64"/>
        <v>BAR03VPSA</v>
      </c>
      <c r="M196" s="1">
        <v>75012</v>
      </c>
      <c r="N196" s="1">
        <v>400001</v>
      </c>
      <c r="O196" s="1">
        <v>10541</v>
      </c>
      <c r="P196" s="1">
        <v>300</v>
      </c>
      <c r="Q196" s="1">
        <v>9999</v>
      </c>
      <c r="R196" s="1">
        <v>12</v>
      </c>
      <c r="S196" s="1">
        <v>9999</v>
      </c>
      <c r="V196"/>
      <c r="W196" t="s">
        <v>466</v>
      </c>
      <c r="X196" t="str">
        <f t="shared" si="65"/>
        <v>n/a</v>
      </c>
      <c r="Y196" t="str">
        <f t="shared" si="66"/>
        <v>n/a</v>
      </c>
      <c r="AA196" s="1"/>
      <c r="AB196" s="1" t="s">
        <v>934</v>
      </c>
      <c r="AD196" s="1" t="str">
        <f t="shared" si="60"/>
        <v>BAR037501210541</v>
      </c>
    </row>
    <row r="197" spans="1:30" x14ac:dyDescent="0.25">
      <c r="A197" s="1" t="str">
        <f>D197&amp;M197&amp;P197&amp;N197&amp;MasterData_[[#This Row],[Program Code]]</f>
        <v>BAR037501230099999940003</v>
      </c>
      <c r="B197" s="1" t="str">
        <f t="shared" si="63"/>
        <v>BAR037501230040003</v>
      </c>
      <c r="D197" s="14" t="s">
        <v>282</v>
      </c>
      <c r="E197" s="15" t="s">
        <v>286</v>
      </c>
      <c r="F197" s="7">
        <f t="shared" si="61"/>
        <v>40003</v>
      </c>
      <c r="G197" s="1" t="s">
        <v>350</v>
      </c>
      <c r="H197" s="1" t="str">
        <f t="shared" si="62"/>
        <v>ASSN--Administrative Overhead--40003</v>
      </c>
      <c r="J197" s="27" t="str">
        <f t="shared" si="58"/>
        <v>BAR0375012999999</v>
      </c>
      <c r="K197" s="27" t="str">
        <f t="shared" si="59"/>
        <v>BAR0375012Administrative Overhead</v>
      </c>
      <c r="L197" s="1" t="str">
        <f t="shared" si="64"/>
        <v>BAR03VPSA</v>
      </c>
      <c r="M197" s="1">
        <v>75012</v>
      </c>
      <c r="N197" s="1">
        <v>999999</v>
      </c>
      <c r="O197" s="1">
        <v>40003</v>
      </c>
      <c r="P197" s="1">
        <v>300</v>
      </c>
      <c r="Q197" s="1">
        <v>9999</v>
      </c>
      <c r="R197" s="1">
        <v>12</v>
      </c>
      <c r="S197" s="1">
        <v>9999</v>
      </c>
      <c r="V197"/>
      <c r="W197" t="s">
        <v>466</v>
      </c>
      <c r="X197" t="str">
        <f t="shared" si="65"/>
        <v>n/a</v>
      </c>
      <c r="Y197" t="str">
        <f t="shared" si="66"/>
        <v>n/a</v>
      </c>
      <c r="AA197" s="1"/>
      <c r="AB197" s="1" t="s">
        <v>934</v>
      </c>
      <c r="AD197" s="1" t="str">
        <f t="shared" si="60"/>
        <v>BAR037501240003</v>
      </c>
    </row>
    <row r="198" spans="1:30" x14ac:dyDescent="0.25">
      <c r="A198" s="1" t="str">
        <f>D198&amp;M198&amp;P198&amp;N198&amp;MasterData_[[#This Row],[Program Code]]</f>
        <v>BAR037501230040000140083</v>
      </c>
      <c r="B198" s="1" t="str">
        <f t="shared" si="63"/>
        <v>BAR037501230040083</v>
      </c>
      <c r="D198" s="14" t="s">
        <v>282</v>
      </c>
      <c r="E198" s="15" t="s">
        <v>286</v>
      </c>
      <c r="F198" s="7">
        <f t="shared" si="61"/>
        <v>40083</v>
      </c>
      <c r="G198" s="1" t="s">
        <v>357</v>
      </c>
      <c r="H198" s="1" t="str">
        <f t="shared" si="62"/>
        <v>ASSN--Athletics &amp; Recreation Complex--40083</v>
      </c>
      <c r="J198" s="27" t="str">
        <f t="shared" si="58"/>
        <v>BAR0375012400001</v>
      </c>
      <c r="K198" s="27" t="str">
        <f t="shared" si="59"/>
        <v>BAR0375012Athletics &amp; Recreation Complex</v>
      </c>
      <c r="L198" s="1" t="str">
        <f t="shared" si="64"/>
        <v>BAR03VPSA</v>
      </c>
      <c r="M198" s="1">
        <v>75012</v>
      </c>
      <c r="N198" s="1">
        <v>400001</v>
      </c>
      <c r="O198" s="1">
        <v>40083</v>
      </c>
      <c r="P198" s="1">
        <v>300</v>
      </c>
      <c r="Q198" s="1">
        <v>9999</v>
      </c>
      <c r="R198" s="1">
        <v>12</v>
      </c>
      <c r="S198" s="1">
        <v>9999</v>
      </c>
      <c r="V198"/>
      <c r="W198" t="s">
        <v>466</v>
      </c>
      <c r="X198" t="str">
        <f t="shared" si="65"/>
        <v>n/a</v>
      </c>
      <c r="Y198" t="str">
        <f t="shared" si="66"/>
        <v>n/a</v>
      </c>
      <c r="AA198" s="1"/>
      <c r="AB198" s="1" t="s">
        <v>934</v>
      </c>
      <c r="AD198" s="1" t="str">
        <f t="shared" si="60"/>
        <v>BAR037501240083</v>
      </c>
    </row>
    <row r="199" spans="1:30" x14ac:dyDescent="0.25">
      <c r="A199" s="1" t="str">
        <f>D199&amp;M199&amp;P199&amp;N199&amp;MasterData_[[#This Row],[Program Code]]</f>
        <v>BAR037504630040005810510</v>
      </c>
      <c r="B199" s="1" t="str">
        <f t="shared" si="63"/>
        <v>BAR037504630010510</v>
      </c>
      <c r="D199" s="14" t="s">
        <v>282</v>
      </c>
      <c r="E199" s="15" t="s">
        <v>286</v>
      </c>
      <c r="F199" s="7">
        <f t="shared" si="61"/>
        <v>10510</v>
      </c>
      <c r="G199" s="1" t="s">
        <v>743</v>
      </c>
      <c r="H199" s="1" t="str">
        <f t="shared" si="62"/>
        <v>ASSN--Fringe Benefits--10510</v>
      </c>
      <c r="J199" s="27" t="str">
        <f t="shared" si="58"/>
        <v>BAR0375046400058</v>
      </c>
      <c r="K199" s="27" t="str">
        <f t="shared" si="59"/>
        <v>BAR0375046Fringe Benefits</v>
      </c>
      <c r="L199" s="1" t="str">
        <f t="shared" si="64"/>
        <v>BAR03VPSA</v>
      </c>
      <c r="M199" s="1">
        <v>75046</v>
      </c>
      <c r="N199" s="1">
        <v>400058</v>
      </c>
      <c r="O199" s="1">
        <v>10510</v>
      </c>
      <c r="P199" s="1">
        <v>300</v>
      </c>
      <c r="Q199" s="1">
        <v>9999</v>
      </c>
      <c r="R199" s="1">
        <v>12</v>
      </c>
      <c r="S199" s="1">
        <v>9999</v>
      </c>
      <c r="V199"/>
      <c r="W199" t="s">
        <v>941</v>
      </c>
      <c r="X199" t="str">
        <f t="shared" si="65"/>
        <v>n/a</v>
      </c>
      <c r="Y199" t="str">
        <f t="shared" si="66"/>
        <v>n/a</v>
      </c>
      <c r="AA199" s="1"/>
      <c r="AB199" s="1" t="s">
        <v>934</v>
      </c>
      <c r="AD199" s="1" t="str">
        <f t="shared" si="60"/>
        <v>BAR037504610510</v>
      </c>
    </row>
    <row r="200" spans="1:30" x14ac:dyDescent="0.25">
      <c r="A200" s="1" t="str">
        <f>D200&amp;M200&amp;P200&amp;N200&amp;MasterData_[[#This Row],[Program Code]]</f>
        <v>BAR037504630099999910521</v>
      </c>
      <c r="B200" s="1" t="str">
        <f t="shared" si="63"/>
        <v>BAR037504630010521</v>
      </c>
      <c r="D200" s="14" t="s">
        <v>282</v>
      </c>
      <c r="E200" s="15" t="s">
        <v>286</v>
      </c>
      <c r="F200" s="7">
        <f t="shared" si="61"/>
        <v>10521</v>
      </c>
      <c r="G200" s="1" t="s">
        <v>744</v>
      </c>
      <c r="H200" s="1" t="str">
        <f t="shared" si="62"/>
        <v>ASSN--Accounting Unit Support--10521</v>
      </c>
      <c r="J200" s="27" t="str">
        <f t="shared" si="58"/>
        <v>BAR0375046999999</v>
      </c>
      <c r="K200" s="27" t="str">
        <f t="shared" si="59"/>
        <v>BAR0375046Accounting Unit Support</v>
      </c>
      <c r="L200" s="1" t="str">
        <f t="shared" si="64"/>
        <v>BAR03VPSA</v>
      </c>
      <c r="M200" s="1">
        <v>75046</v>
      </c>
      <c r="N200" s="1">
        <v>999999</v>
      </c>
      <c r="O200" s="1">
        <v>10521</v>
      </c>
      <c r="P200" s="1">
        <v>300</v>
      </c>
      <c r="Q200" s="1">
        <v>9999</v>
      </c>
      <c r="R200" s="1">
        <v>12</v>
      </c>
      <c r="S200" s="1">
        <v>9999</v>
      </c>
      <c r="V200"/>
      <c r="W200" t="s">
        <v>941</v>
      </c>
      <c r="X200" t="str">
        <f t="shared" si="65"/>
        <v>n/a</v>
      </c>
      <c r="Y200" t="str">
        <f t="shared" si="66"/>
        <v>n/a</v>
      </c>
      <c r="AA200" s="1"/>
      <c r="AB200" s="1" t="s">
        <v>934</v>
      </c>
      <c r="AD200" s="1" t="str">
        <f t="shared" si="60"/>
        <v>BAR037504610521</v>
      </c>
    </row>
    <row r="201" spans="1:30" x14ac:dyDescent="0.25">
      <c r="A201" s="1" t="str">
        <f>D201&amp;M201&amp;P201&amp;N201&amp;MasterData_[[#This Row],[Program Code]]</f>
        <v>BAR037504630099999910531</v>
      </c>
      <c r="B201" s="1" t="str">
        <f t="shared" si="63"/>
        <v>BAR037504630010531</v>
      </c>
      <c r="D201" s="14" t="s">
        <v>282</v>
      </c>
      <c r="E201" s="15" t="s">
        <v>286</v>
      </c>
      <c r="F201" s="7">
        <f t="shared" si="61"/>
        <v>10531</v>
      </c>
      <c r="G201" s="1" t="s">
        <v>746</v>
      </c>
      <c r="H201" s="1" t="str">
        <f t="shared" si="62"/>
        <v>ASSN--Professional Fees-Auditing--10531</v>
      </c>
      <c r="J201" s="27" t="str">
        <f t="shared" si="58"/>
        <v>BAR0375046999999</v>
      </c>
      <c r="K201" s="27" t="str">
        <f t="shared" si="59"/>
        <v>BAR0375046Professional Fees-Auditing</v>
      </c>
      <c r="L201" s="1" t="str">
        <f t="shared" si="64"/>
        <v>BAR03VPSA</v>
      </c>
      <c r="M201" s="1">
        <v>75046</v>
      </c>
      <c r="N201" s="1">
        <v>999999</v>
      </c>
      <c r="O201" s="1">
        <v>10531</v>
      </c>
      <c r="P201" s="1">
        <v>300</v>
      </c>
      <c r="Q201" s="1">
        <v>9999</v>
      </c>
      <c r="R201" s="1">
        <v>12</v>
      </c>
      <c r="S201" s="1">
        <v>9999</v>
      </c>
      <c r="V201"/>
      <c r="W201" t="s">
        <v>941</v>
      </c>
      <c r="X201" t="str">
        <f t="shared" si="65"/>
        <v>n/a</v>
      </c>
      <c r="Y201" t="str">
        <f t="shared" si="66"/>
        <v>n/a</v>
      </c>
      <c r="AA201" s="1"/>
      <c r="AB201" s="1" t="s">
        <v>934</v>
      </c>
      <c r="AD201" s="1" t="str">
        <f t="shared" si="60"/>
        <v>BAR037504610531</v>
      </c>
    </row>
    <row r="202" spans="1:30" x14ac:dyDescent="0.25">
      <c r="A202" s="1" t="str">
        <f>D202&amp;M202&amp;P202&amp;N202&amp;MasterData_[[#This Row],[Program Code]]</f>
        <v>BAR037504630099999940003</v>
      </c>
      <c r="B202" s="1" t="str">
        <f t="shared" si="63"/>
        <v>BAR037504630040003</v>
      </c>
      <c r="D202" s="14" t="s">
        <v>282</v>
      </c>
      <c r="E202" s="15" t="s">
        <v>286</v>
      </c>
      <c r="F202" s="7">
        <f t="shared" si="61"/>
        <v>40003</v>
      </c>
      <c r="G202" s="1" t="s">
        <v>350</v>
      </c>
      <c r="H202" s="1" t="str">
        <f t="shared" si="62"/>
        <v>ASSN--Administrative Overhead--40003</v>
      </c>
      <c r="J202" s="27" t="str">
        <f t="shared" si="58"/>
        <v>BAR0375046999999</v>
      </c>
      <c r="K202" s="27" t="str">
        <f t="shared" si="59"/>
        <v>BAR0375046Administrative Overhead</v>
      </c>
      <c r="L202" s="1" t="str">
        <f t="shared" si="64"/>
        <v>BAR03VPSA</v>
      </c>
      <c r="M202" s="1">
        <v>75046</v>
      </c>
      <c r="N202" s="1">
        <v>999999</v>
      </c>
      <c r="O202" s="1">
        <v>40003</v>
      </c>
      <c r="P202" s="1">
        <v>300</v>
      </c>
      <c r="Q202" s="1">
        <v>9999</v>
      </c>
      <c r="R202" s="1">
        <v>12</v>
      </c>
      <c r="S202" s="1">
        <v>9999</v>
      </c>
      <c r="V202"/>
      <c r="W202" t="s">
        <v>941</v>
      </c>
      <c r="X202" t="str">
        <f t="shared" si="65"/>
        <v>n/a</v>
      </c>
      <c r="Y202" t="str">
        <f t="shared" si="66"/>
        <v>n/a</v>
      </c>
      <c r="AA202" s="1"/>
      <c r="AB202" s="1" t="s">
        <v>934</v>
      </c>
      <c r="AD202" s="1" t="str">
        <f t="shared" si="60"/>
        <v>BAR037504640003</v>
      </c>
    </row>
    <row r="203" spans="1:30" x14ac:dyDescent="0.25">
      <c r="A203" s="1" t="str">
        <f>D203&amp;M203&amp;P203&amp;N203&amp;MasterData_[[#This Row],[Program Code]]</f>
        <v>BAR037504630040005899999</v>
      </c>
      <c r="B203" s="1" t="str">
        <f t="shared" si="63"/>
        <v>BAR037504630099999</v>
      </c>
      <c r="D203" s="14" t="s">
        <v>282</v>
      </c>
      <c r="E203" s="15" t="s">
        <v>286</v>
      </c>
      <c r="F203" s="7">
        <f t="shared" si="61"/>
        <v>99999</v>
      </c>
      <c r="G203" s="1" t="s">
        <v>749</v>
      </c>
      <c r="H203" s="1" t="str">
        <f t="shared" si="62"/>
        <v>ASSN--PC not applicable--99999</v>
      </c>
      <c r="J203" s="27" t="str">
        <f t="shared" si="58"/>
        <v>BAR0375046400058</v>
      </c>
      <c r="K203" s="27" t="str">
        <f t="shared" si="59"/>
        <v>BAR0375046PC not applicable</v>
      </c>
      <c r="L203" s="1" t="str">
        <f t="shared" si="64"/>
        <v>BAR03VPSA</v>
      </c>
      <c r="M203" s="1">
        <v>75046</v>
      </c>
      <c r="N203" s="1">
        <v>400058</v>
      </c>
      <c r="O203" s="1">
        <v>99999</v>
      </c>
      <c r="P203" s="1">
        <v>300</v>
      </c>
      <c r="Q203" s="1">
        <v>9999</v>
      </c>
      <c r="R203" s="1">
        <v>12</v>
      </c>
      <c r="S203" s="1">
        <v>9999</v>
      </c>
      <c r="V203"/>
      <c r="W203" t="s">
        <v>941</v>
      </c>
      <c r="X203" t="str">
        <f t="shared" si="65"/>
        <v>n/a</v>
      </c>
      <c r="Y203" t="str">
        <f t="shared" si="66"/>
        <v>n/a</v>
      </c>
      <c r="AA203" s="1"/>
      <c r="AB203" s="1" t="s">
        <v>934</v>
      </c>
      <c r="AD203" s="1" t="str">
        <f t="shared" si="60"/>
        <v>BAR037504699999</v>
      </c>
    </row>
    <row r="204" spans="1:30" x14ac:dyDescent="0.25">
      <c r="A204" s="1" t="str">
        <f>D204&amp;M204&amp;P204&amp;N204&amp;MasterData_[[#This Row],[Program Code]]</f>
        <v>BAR037505030099999910521</v>
      </c>
      <c r="B204" s="1" t="str">
        <f t="shared" si="63"/>
        <v>BAR037505030010521</v>
      </c>
      <c r="D204" s="14" t="s">
        <v>282</v>
      </c>
      <c r="E204" s="15" t="s">
        <v>286</v>
      </c>
      <c r="F204" s="7">
        <f t="shared" si="61"/>
        <v>10521</v>
      </c>
      <c r="G204" s="1" t="s">
        <v>744</v>
      </c>
      <c r="H204" s="1" t="str">
        <f t="shared" si="62"/>
        <v>ASSN--Accounting Unit Support--10521</v>
      </c>
      <c r="J204" s="27" t="str">
        <f t="shared" si="58"/>
        <v>BAR0375050999999</v>
      </c>
      <c r="K204" s="27" t="str">
        <f t="shared" si="59"/>
        <v>BAR0375050Accounting Unit Support</v>
      </c>
      <c r="L204" s="1" t="str">
        <f t="shared" si="64"/>
        <v>BAR03VPSA</v>
      </c>
      <c r="M204" s="1">
        <v>75050</v>
      </c>
      <c r="N204" s="1">
        <v>999999</v>
      </c>
      <c r="O204" s="1">
        <v>10521</v>
      </c>
      <c r="P204" s="1">
        <v>300</v>
      </c>
      <c r="Q204" s="1">
        <v>9999</v>
      </c>
      <c r="R204" s="1">
        <v>12</v>
      </c>
      <c r="S204" s="1">
        <v>9999</v>
      </c>
      <c r="V204"/>
      <c r="W204" t="s">
        <v>942</v>
      </c>
      <c r="X204" t="str">
        <f t="shared" si="65"/>
        <v>n/a</v>
      </c>
      <c r="Y204" t="str">
        <f t="shared" si="66"/>
        <v>n/a</v>
      </c>
      <c r="AA204" s="1"/>
      <c r="AB204" s="1" t="s">
        <v>934</v>
      </c>
      <c r="AD204" s="1" t="str">
        <f t="shared" si="60"/>
        <v>BAR037505010521</v>
      </c>
    </row>
    <row r="205" spans="1:30" x14ac:dyDescent="0.25">
      <c r="A205" s="1" t="str">
        <f>D205&amp;M205&amp;P205&amp;N205&amp;MasterData_[[#This Row],[Program Code]]</f>
        <v>BAR037505030099999910531</v>
      </c>
      <c r="B205" s="1" t="str">
        <f t="shared" si="63"/>
        <v>BAR037505030010531</v>
      </c>
      <c r="D205" s="14" t="s">
        <v>282</v>
      </c>
      <c r="E205" s="15" t="s">
        <v>286</v>
      </c>
      <c r="F205" s="7">
        <f t="shared" si="61"/>
        <v>10531</v>
      </c>
      <c r="G205" s="1" t="s">
        <v>746</v>
      </c>
      <c r="H205" s="1" t="str">
        <f t="shared" si="62"/>
        <v>ASSN--Professional Fees-Auditing--10531</v>
      </c>
      <c r="J205" s="27" t="str">
        <f t="shared" si="58"/>
        <v>BAR0375050999999</v>
      </c>
      <c r="K205" s="27" t="str">
        <f t="shared" si="59"/>
        <v>BAR0375050Professional Fees-Auditing</v>
      </c>
      <c r="L205" s="1" t="str">
        <f t="shared" si="64"/>
        <v>BAR03VPSA</v>
      </c>
      <c r="M205" s="1">
        <v>75050</v>
      </c>
      <c r="N205" s="1">
        <v>999999</v>
      </c>
      <c r="O205" s="1">
        <v>10531</v>
      </c>
      <c r="P205" s="1">
        <v>300</v>
      </c>
      <c r="Q205" s="1">
        <v>9999</v>
      </c>
      <c r="R205" s="1">
        <v>12</v>
      </c>
      <c r="S205" s="1">
        <v>9999</v>
      </c>
      <c r="V205"/>
      <c r="W205" t="s">
        <v>942</v>
      </c>
      <c r="X205" t="str">
        <f t="shared" si="65"/>
        <v>n/a</v>
      </c>
      <c r="Y205" t="str">
        <f t="shared" si="66"/>
        <v>n/a</v>
      </c>
      <c r="AA205" s="1"/>
      <c r="AB205" s="1" t="s">
        <v>934</v>
      </c>
      <c r="AD205" s="1" t="str">
        <f t="shared" si="60"/>
        <v>BAR037505010531</v>
      </c>
    </row>
    <row r="206" spans="1:30" x14ac:dyDescent="0.25">
      <c r="A206" s="1" t="str">
        <f>D206&amp;M206&amp;P206&amp;N206&amp;MasterData_[[#This Row],[Program Code]]</f>
        <v>BAR037505030099999940003</v>
      </c>
      <c r="B206" s="1" t="str">
        <f t="shared" si="63"/>
        <v>BAR037505030040003</v>
      </c>
      <c r="D206" s="14" t="s">
        <v>282</v>
      </c>
      <c r="E206" s="15" t="s">
        <v>286</v>
      </c>
      <c r="F206" s="7">
        <f t="shared" si="61"/>
        <v>40003</v>
      </c>
      <c r="G206" s="1" t="s">
        <v>350</v>
      </c>
      <c r="H206" s="1" t="str">
        <f t="shared" si="62"/>
        <v>ASSN--Administrative Overhead--40003</v>
      </c>
      <c r="J206" s="27" t="str">
        <f t="shared" si="58"/>
        <v>BAR0375050999999</v>
      </c>
      <c r="K206" s="27" t="str">
        <f t="shared" si="59"/>
        <v>BAR0375050Administrative Overhead</v>
      </c>
      <c r="L206" s="1" t="str">
        <f t="shared" si="64"/>
        <v>BAR03VPSA</v>
      </c>
      <c r="M206" s="1">
        <v>75050</v>
      </c>
      <c r="N206" s="1">
        <v>999999</v>
      </c>
      <c r="O206" s="1">
        <v>40003</v>
      </c>
      <c r="P206" s="1">
        <v>300</v>
      </c>
      <c r="Q206" s="1">
        <v>9999</v>
      </c>
      <c r="R206" s="1">
        <v>12</v>
      </c>
      <c r="S206" s="1">
        <v>9999</v>
      </c>
      <c r="V206"/>
      <c r="W206" t="s">
        <v>942</v>
      </c>
      <c r="X206" t="str">
        <f t="shared" si="65"/>
        <v>n/a</v>
      </c>
      <c r="Y206" t="str">
        <f t="shared" si="66"/>
        <v>n/a</v>
      </c>
      <c r="AA206" s="1"/>
      <c r="AB206" s="1" t="s">
        <v>934</v>
      </c>
      <c r="AD206" s="1" t="str">
        <f t="shared" si="60"/>
        <v>BAR037505040003</v>
      </c>
    </row>
    <row r="207" spans="1:30" x14ac:dyDescent="0.25">
      <c r="A207" s="1" t="str">
        <f>D207&amp;M207&amp;P207&amp;N207&amp;MasterData_[[#This Row],[Program Code]]</f>
        <v>BAR037505030040004799999</v>
      </c>
      <c r="B207" s="1" t="str">
        <f t="shared" si="63"/>
        <v>BAR037505030099999</v>
      </c>
      <c r="D207" s="14" t="s">
        <v>282</v>
      </c>
      <c r="E207" s="15" t="s">
        <v>286</v>
      </c>
      <c r="F207" s="7">
        <f t="shared" si="61"/>
        <v>99999</v>
      </c>
      <c r="G207" s="1" t="s">
        <v>749</v>
      </c>
      <c r="H207" s="1" t="str">
        <f t="shared" si="62"/>
        <v>ASSN--PC not applicable--99999</v>
      </c>
      <c r="J207" s="27" t="str">
        <f t="shared" si="58"/>
        <v>BAR0375050400047</v>
      </c>
      <c r="K207" s="27" t="str">
        <f t="shared" si="59"/>
        <v>BAR0375050PC not applicable</v>
      </c>
      <c r="L207" s="1" t="str">
        <f t="shared" si="64"/>
        <v>BAR03VPSA</v>
      </c>
      <c r="M207" s="1">
        <v>75050</v>
      </c>
      <c r="N207" s="1">
        <v>400047</v>
      </c>
      <c r="O207" s="1">
        <v>99999</v>
      </c>
      <c r="P207" s="1">
        <v>300</v>
      </c>
      <c r="Q207" s="1">
        <v>9999</v>
      </c>
      <c r="R207" s="1">
        <v>12</v>
      </c>
      <c r="S207" s="1">
        <v>9999</v>
      </c>
      <c r="V207"/>
      <c r="W207" t="s">
        <v>942</v>
      </c>
      <c r="X207" t="str">
        <f t="shared" si="65"/>
        <v>n/a</v>
      </c>
      <c r="Y207" t="str">
        <f t="shared" si="66"/>
        <v>n/a</v>
      </c>
      <c r="AA207" s="1"/>
      <c r="AB207" s="1" t="s">
        <v>934</v>
      </c>
      <c r="AD207" s="1" t="str">
        <f t="shared" si="60"/>
        <v>BAR037505099999</v>
      </c>
    </row>
    <row r="208" spans="1:30" x14ac:dyDescent="0.25">
      <c r="A208" s="1" t="str">
        <f>D208&amp;M208&amp;P208&amp;N208&amp;MasterData_[[#This Row],[Program Code]]</f>
        <v>BAR037505030040004999999</v>
      </c>
      <c r="B208" s="1" t="str">
        <f t="shared" si="63"/>
        <v>BAR037505030099999</v>
      </c>
      <c r="D208" s="14" t="s">
        <v>282</v>
      </c>
      <c r="E208" s="15" t="s">
        <v>286</v>
      </c>
      <c r="F208" s="7">
        <f t="shared" si="61"/>
        <v>99999</v>
      </c>
      <c r="G208" s="1" t="s">
        <v>749</v>
      </c>
      <c r="H208" s="1" t="str">
        <f t="shared" si="62"/>
        <v>ASSN--PC not applicable--99999</v>
      </c>
      <c r="J208" s="27" t="str">
        <f t="shared" si="58"/>
        <v>BAR0375050400049</v>
      </c>
      <c r="K208" s="27" t="str">
        <f t="shared" si="59"/>
        <v>BAR0375050PC not applicable</v>
      </c>
      <c r="L208" s="1" t="str">
        <f t="shared" si="64"/>
        <v>BAR03VPSA</v>
      </c>
      <c r="M208" s="1">
        <v>75050</v>
      </c>
      <c r="N208" s="1">
        <v>400049</v>
      </c>
      <c r="O208" s="1">
        <v>99999</v>
      </c>
      <c r="P208" s="1">
        <v>300</v>
      </c>
      <c r="Q208" s="1">
        <v>9999</v>
      </c>
      <c r="R208" s="1">
        <v>12</v>
      </c>
      <c r="S208" s="1">
        <v>9999</v>
      </c>
      <c r="V208"/>
      <c r="W208" t="s">
        <v>942</v>
      </c>
      <c r="X208" t="str">
        <f t="shared" si="65"/>
        <v>n/a</v>
      </c>
      <c r="Y208" t="str">
        <f t="shared" si="66"/>
        <v>n/a</v>
      </c>
      <c r="AA208" s="1"/>
      <c r="AB208" s="1" t="s">
        <v>934</v>
      </c>
      <c r="AD208" s="1" t="str">
        <f t="shared" si="60"/>
        <v>BAR037505099999</v>
      </c>
    </row>
    <row r="209" spans="1:30" x14ac:dyDescent="0.25">
      <c r="A209" s="1" t="str">
        <f>D209&amp;M209&amp;P209&amp;N209&amp;MasterData_[[#This Row],[Program Code]]</f>
        <v>BAR037505030040005199999</v>
      </c>
      <c r="B209" s="1" t="str">
        <f t="shared" si="63"/>
        <v>BAR037505030099999</v>
      </c>
      <c r="D209" s="14" t="s">
        <v>282</v>
      </c>
      <c r="E209" s="15" t="s">
        <v>286</v>
      </c>
      <c r="F209" s="7">
        <f t="shared" si="61"/>
        <v>99999</v>
      </c>
      <c r="G209" s="1" t="s">
        <v>749</v>
      </c>
      <c r="H209" s="1" t="str">
        <f t="shared" si="62"/>
        <v>ASSN--PC not applicable--99999</v>
      </c>
      <c r="J209" s="27" t="str">
        <f t="shared" si="58"/>
        <v>BAR0375050400051</v>
      </c>
      <c r="K209" s="27" t="str">
        <f t="shared" si="59"/>
        <v>BAR0375050PC not applicable</v>
      </c>
      <c r="L209" s="1" t="str">
        <f t="shared" si="64"/>
        <v>BAR03VPSA</v>
      </c>
      <c r="M209" s="1">
        <v>75050</v>
      </c>
      <c r="N209" s="1">
        <v>400051</v>
      </c>
      <c r="O209" s="1">
        <v>99999</v>
      </c>
      <c r="P209" s="1">
        <v>300</v>
      </c>
      <c r="Q209" s="1">
        <v>9999</v>
      </c>
      <c r="R209" s="1">
        <v>12</v>
      </c>
      <c r="S209" s="1">
        <v>9999</v>
      </c>
      <c r="V209"/>
      <c r="W209" t="s">
        <v>942</v>
      </c>
      <c r="X209" t="str">
        <f t="shared" si="65"/>
        <v>n/a</v>
      </c>
      <c r="Y209" t="str">
        <f t="shared" si="66"/>
        <v>n/a</v>
      </c>
      <c r="AA209" s="1"/>
      <c r="AB209" s="1" t="s">
        <v>934</v>
      </c>
      <c r="AD209" s="1" t="str">
        <f t="shared" si="60"/>
        <v>BAR037505099999</v>
      </c>
    </row>
    <row r="210" spans="1:30" x14ac:dyDescent="0.25">
      <c r="A210" s="1" t="str">
        <f>D210&amp;M210&amp;P210&amp;N210&amp;MasterData_[[#This Row],[Program Code]]</f>
        <v>BAR037505030040005299999</v>
      </c>
      <c r="B210" s="1" t="str">
        <f t="shared" si="63"/>
        <v>BAR037505030099999</v>
      </c>
      <c r="D210" s="14" t="s">
        <v>282</v>
      </c>
      <c r="E210" s="15" t="s">
        <v>286</v>
      </c>
      <c r="F210" s="7">
        <f t="shared" si="61"/>
        <v>99999</v>
      </c>
      <c r="G210" s="1" t="s">
        <v>749</v>
      </c>
      <c r="H210" s="1" t="str">
        <f t="shared" si="62"/>
        <v>ASSN--PC not applicable--99999</v>
      </c>
      <c r="J210" s="27" t="str">
        <f t="shared" si="58"/>
        <v>BAR0375050400052</v>
      </c>
      <c r="K210" s="27" t="str">
        <f t="shared" si="59"/>
        <v>BAR0375050PC not applicable</v>
      </c>
      <c r="L210" s="1" t="str">
        <f t="shared" si="64"/>
        <v>BAR03VPSA</v>
      </c>
      <c r="M210" s="1">
        <v>75050</v>
      </c>
      <c r="N210" s="1">
        <v>400052</v>
      </c>
      <c r="O210" s="1">
        <v>99999</v>
      </c>
      <c r="P210" s="1">
        <v>300</v>
      </c>
      <c r="Q210" s="1">
        <v>9999</v>
      </c>
      <c r="R210" s="1">
        <v>12</v>
      </c>
      <c r="S210" s="1">
        <v>9999</v>
      </c>
      <c r="V210"/>
      <c r="W210" t="s">
        <v>942</v>
      </c>
      <c r="X210" t="str">
        <f t="shared" si="65"/>
        <v>n/a</v>
      </c>
      <c r="Y210" t="str">
        <f t="shared" si="66"/>
        <v>n/a</v>
      </c>
      <c r="AA210" s="1"/>
      <c r="AB210" s="1" t="s">
        <v>934</v>
      </c>
      <c r="AD210" s="1" t="str">
        <f t="shared" si="60"/>
        <v>BAR037505099999</v>
      </c>
    </row>
    <row r="211" spans="1:30" x14ac:dyDescent="0.25">
      <c r="A211" s="1" t="str">
        <f>D211&amp;M211&amp;P211&amp;N211&amp;MasterData_[[#This Row],[Program Code]]</f>
        <v>BAR037505030040005399999</v>
      </c>
      <c r="B211" s="1" t="str">
        <f t="shared" si="63"/>
        <v>BAR037505030099999</v>
      </c>
      <c r="D211" s="14" t="s">
        <v>282</v>
      </c>
      <c r="E211" s="15" t="s">
        <v>286</v>
      </c>
      <c r="F211" s="7">
        <f t="shared" si="61"/>
        <v>99999</v>
      </c>
      <c r="G211" s="1" t="s">
        <v>749</v>
      </c>
      <c r="H211" s="1" t="str">
        <f t="shared" si="62"/>
        <v>ASSN--PC not applicable--99999</v>
      </c>
      <c r="J211" s="27" t="str">
        <f t="shared" si="58"/>
        <v>BAR0375050400053</v>
      </c>
      <c r="K211" s="27" t="str">
        <f t="shared" si="59"/>
        <v>BAR0375050PC not applicable</v>
      </c>
      <c r="L211" s="1" t="str">
        <f t="shared" si="64"/>
        <v>BAR03VPSA</v>
      </c>
      <c r="M211" s="1">
        <v>75050</v>
      </c>
      <c r="N211" s="1">
        <v>400053</v>
      </c>
      <c r="O211" s="1">
        <v>99999</v>
      </c>
      <c r="P211" s="1">
        <v>300</v>
      </c>
      <c r="Q211" s="1">
        <v>9999</v>
      </c>
      <c r="R211" s="1">
        <v>12</v>
      </c>
      <c r="S211" s="1">
        <v>9999</v>
      </c>
      <c r="V211"/>
      <c r="W211" t="s">
        <v>942</v>
      </c>
      <c r="X211" t="str">
        <f t="shared" si="65"/>
        <v>n/a</v>
      </c>
      <c r="Y211" t="str">
        <f t="shared" si="66"/>
        <v>n/a</v>
      </c>
      <c r="AA211" s="1"/>
      <c r="AB211" s="1" t="s">
        <v>934</v>
      </c>
      <c r="AD211" s="1" t="str">
        <f t="shared" si="60"/>
        <v>BAR037505099999</v>
      </c>
    </row>
    <row r="212" spans="1:30" x14ac:dyDescent="0.25">
      <c r="A212" s="1" t="str">
        <f>D212&amp;M212&amp;P212&amp;N212&amp;MasterData_[[#This Row],[Program Code]]</f>
        <v>BAR037505030040005599999</v>
      </c>
      <c r="B212" s="1" t="str">
        <f t="shared" si="63"/>
        <v>BAR037505030099999</v>
      </c>
      <c r="D212" s="14" t="s">
        <v>282</v>
      </c>
      <c r="E212" s="15" t="s">
        <v>286</v>
      </c>
      <c r="F212" s="7">
        <f t="shared" si="61"/>
        <v>99999</v>
      </c>
      <c r="G212" s="1" t="s">
        <v>749</v>
      </c>
      <c r="H212" s="1" t="str">
        <f t="shared" si="62"/>
        <v>ASSN--PC not applicable--99999</v>
      </c>
      <c r="J212" s="27" t="str">
        <f t="shared" si="58"/>
        <v>BAR0375050400055</v>
      </c>
      <c r="K212" s="27" t="str">
        <f t="shared" si="59"/>
        <v>BAR0375050PC not applicable</v>
      </c>
      <c r="L212" s="1" t="str">
        <f t="shared" si="64"/>
        <v>BAR03VPSA</v>
      </c>
      <c r="M212" s="1">
        <v>75050</v>
      </c>
      <c r="N212" s="1">
        <v>400055</v>
      </c>
      <c r="O212" s="1">
        <v>99999</v>
      </c>
      <c r="P212" s="1">
        <v>300</v>
      </c>
      <c r="Q212" s="1">
        <v>9999</v>
      </c>
      <c r="R212" s="1">
        <v>12</v>
      </c>
      <c r="S212" s="1">
        <v>9999</v>
      </c>
      <c r="V212"/>
      <c r="W212" t="s">
        <v>942</v>
      </c>
      <c r="X212" t="str">
        <f t="shared" si="65"/>
        <v>n/a</v>
      </c>
      <c r="Y212" t="str">
        <f t="shared" si="66"/>
        <v>n/a</v>
      </c>
      <c r="AA212" s="1"/>
      <c r="AB212" s="1" t="s">
        <v>934</v>
      </c>
      <c r="AD212" s="1" t="str">
        <f t="shared" si="60"/>
        <v>BAR037505099999</v>
      </c>
    </row>
    <row r="213" spans="1:30" x14ac:dyDescent="0.25">
      <c r="A213" s="1" t="str">
        <f>D213&amp;M213&amp;P213&amp;N213&amp;MasterData_[[#This Row],[Program Code]]</f>
        <v>BAR037505030040005699999</v>
      </c>
      <c r="B213" s="1" t="str">
        <f t="shared" si="63"/>
        <v>BAR037505030099999</v>
      </c>
      <c r="D213" s="14" t="s">
        <v>282</v>
      </c>
      <c r="E213" s="15" t="s">
        <v>286</v>
      </c>
      <c r="F213" s="7">
        <f t="shared" si="61"/>
        <v>99999</v>
      </c>
      <c r="G213" s="1" t="s">
        <v>749</v>
      </c>
      <c r="H213" s="1" t="str">
        <f t="shared" si="62"/>
        <v>ASSN--PC not applicable--99999</v>
      </c>
      <c r="J213" s="27" t="str">
        <f t="shared" si="58"/>
        <v>BAR0375050400056</v>
      </c>
      <c r="K213" s="27" t="str">
        <f t="shared" si="59"/>
        <v>BAR0375050PC not applicable</v>
      </c>
      <c r="L213" s="1" t="str">
        <f t="shared" si="64"/>
        <v>BAR03VPSA</v>
      </c>
      <c r="M213" s="1">
        <v>75050</v>
      </c>
      <c r="N213" s="1">
        <v>400056</v>
      </c>
      <c r="O213" s="1">
        <v>99999</v>
      </c>
      <c r="P213" s="1">
        <v>300</v>
      </c>
      <c r="Q213" s="1">
        <v>9999</v>
      </c>
      <c r="R213" s="1">
        <v>12</v>
      </c>
      <c r="S213" s="1">
        <v>9999</v>
      </c>
      <c r="V213"/>
      <c r="W213" t="s">
        <v>942</v>
      </c>
      <c r="X213" t="str">
        <f t="shared" si="65"/>
        <v>n/a</v>
      </c>
      <c r="Y213" t="str">
        <f t="shared" si="66"/>
        <v>n/a</v>
      </c>
      <c r="AA213" s="1"/>
      <c r="AB213" s="1" t="s">
        <v>934</v>
      </c>
      <c r="AD213" s="1" t="str">
        <f t="shared" si="60"/>
        <v>BAR037505099999</v>
      </c>
    </row>
    <row r="214" spans="1:30" x14ac:dyDescent="0.25">
      <c r="A214" s="1" t="str">
        <f>D214&amp;M214&amp;P214&amp;N214&amp;MasterData_[[#This Row],[Program Code]]</f>
        <v>BAR037505030040005899999</v>
      </c>
      <c r="B214" s="1" t="str">
        <f t="shared" si="63"/>
        <v>BAR037505030099999</v>
      </c>
      <c r="D214" s="14" t="s">
        <v>282</v>
      </c>
      <c r="E214" s="15" t="s">
        <v>286</v>
      </c>
      <c r="F214" s="7">
        <f t="shared" si="61"/>
        <v>99999</v>
      </c>
      <c r="G214" s="1" t="s">
        <v>749</v>
      </c>
      <c r="H214" s="1" t="str">
        <f t="shared" si="62"/>
        <v>ASSN--PC not applicable--99999</v>
      </c>
      <c r="J214" s="27" t="str">
        <f t="shared" si="58"/>
        <v>BAR0375050400058</v>
      </c>
      <c r="K214" s="27" t="str">
        <f t="shared" si="59"/>
        <v>BAR0375050PC not applicable</v>
      </c>
      <c r="L214" s="1" t="str">
        <f t="shared" si="64"/>
        <v>BAR03VPSA</v>
      </c>
      <c r="M214" s="1">
        <v>75050</v>
      </c>
      <c r="N214" s="1">
        <v>400058</v>
      </c>
      <c r="O214" s="1">
        <v>99999</v>
      </c>
      <c r="P214" s="1">
        <v>300</v>
      </c>
      <c r="Q214" s="1">
        <v>9999</v>
      </c>
      <c r="R214" s="1">
        <v>12</v>
      </c>
      <c r="S214" s="1">
        <v>9999</v>
      </c>
      <c r="V214"/>
      <c r="W214" t="s">
        <v>942</v>
      </c>
      <c r="X214" t="str">
        <f t="shared" si="65"/>
        <v>n/a</v>
      </c>
      <c r="Y214" t="str">
        <f t="shared" si="66"/>
        <v>n/a</v>
      </c>
      <c r="AA214" s="1"/>
      <c r="AB214" s="1" t="s">
        <v>934</v>
      </c>
      <c r="AD214" s="1" t="str">
        <f t="shared" si="60"/>
        <v>BAR037505099999</v>
      </c>
    </row>
    <row r="215" spans="1:30" x14ac:dyDescent="0.25">
      <c r="A215" s="1" t="str">
        <f>D215&amp;M215&amp;P215&amp;N215&amp;MasterData_[[#This Row],[Program Code]]</f>
        <v>BAR037505030040011399999</v>
      </c>
      <c r="B215" s="1" t="str">
        <f t="shared" si="63"/>
        <v>BAR037505030099999</v>
      </c>
      <c r="D215" s="14" t="s">
        <v>282</v>
      </c>
      <c r="E215" s="15" t="s">
        <v>286</v>
      </c>
      <c r="F215" s="7">
        <f t="shared" si="61"/>
        <v>99999</v>
      </c>
      <c r="G215" s="1" t="s">
        <v>749</v>
      </c>
      <c r="H215" s="1" t="str">
        <f t="shared" si="62"/>
        <v>ASSN--PC not applicable--99999</v>
      </c>
      <c r="J215" s="27" t="str">
        <f t="shared" si="58"/>
        <v>BAR0375050400113</v>
      </c>
      <c r="K215" s="27" t="str">
        <f t="shared" si="59"/>
        <v>BAR0375050PC not applicable</v>
      </c>
      <c r="L215" s="1" t="str">
        <f t="shared" si="64"/>
        <v>BAR03VPSA</v>
      </c>
      <c r="M215" s="1">
        <v>75050</v>
      </c>
      <c r="N215" s="1">
        <v>400113</v>
      </c>
      <c r="O215" s="1">
        <v>99999</v>
      </c>
      <c r="P215" s="1">
        <v>300</v>
      </c>
      <c r="Q215" s="1">
        <v>9999</v>
      </c>
      <c r="R215" s="1">
        <v>12</v>
      </c>
      <c r="S215" s="1">
        <v>9999</v>
      </c>
      <c r="V215"/>
      <c r="W215" t="s">
        <v>942</v>
      </c>
      <c r="X215" t="str">
        <f t="shared" si="65"/>
        <v>n/a</v>
      </c>
      <c r="Y215" t="str">
        <f t="shared" si="66"/>
        <v>n/a</v>
      </c>
      <c r="AA215" s="1"/>
      <c r="AB215" s="1" t="s">
        <v>934</v>
      </c>
      <c r="AD215" s="1" t="str">
        <f t="shared" si="60"/>
        <v>BAR037505099999</v>
      </c>
    </row>
    <row r="216" spans="1:30" x14ac:dyDescent="0.25">
      <c r="A216" s="1" t="str">
        <f>D216&amp;M216&amp;P216&amp;N216&amp;MasterData_[[#This Row],[Program Code]]</f>
        <v>BAR037505030040011499999</v>
      </c>
      <c r="B216" s="1" t="str">
        <f t="shared" si="63"/>
        <v>BAR037505030099999</v>
      </c>
      <c r="D216" s="14" t="s">
        <v>282</v>
      </c>
      <c r="E216" s="15" t="s">
        <v>286</v>
      </c>
      <c r="F216" s="7">
        <f t="shared" si="61"/>
        <v>99999</v>
      </c>
      <c r="G216" s="1" t="s">
        <v>749</v>
      </c>
      <c r="H216" s="1" t="str">
        <f t="shared" si="62"/>
        <v>ASSN--PC not applicable--99999</v>
      </c>
      <c r="J216" s="27" t="str">
        <f t="shared" si="58"/>
        <v>BAR0375050400114</v>
      </c>
      <c r="K216" s="27" t="str">
        <f t="shared" si="59"/>
        <v>BAR0375050PC not applicable</v>
      </c>
      <c r="L216" s="1" t="str">
        <f t="shared" si="64"/>
        <v>BAR03VPSA</v>
      </c>
      <c r="M216" s="1">
        <v>75050</v>
      </c>
      <c r="N216" s="1">
        <v>400114</v>
      </c>
      <c r="O216" s="1">
        <v>99999</v>
      </c>
      <c r="P216" s="1">
        <v>300</v>
      </c>
      <c r="Q216" s="1">
        <v>9999</v>
      </c>
      <c r="R216" s="1">
        <v>12</v>
      </c>
      <c r="S216" s="1">
        <v>9999</v>
      </c>
      <c r="V216"/>
      <c r="W216" t="s">
        <v>942</v>
      </c>
      <c r="X216" t="str">
        <f t="shared" si="65"/>
        <v>n/a</v>
      </c>
      <c r="Y216" t="str">
        <f t="shared" si="66"/>
        <v>n/a</v>
      </c>
      <c r="AA216" s="1"/>
      <c r="AB216" s="1" t="s">
        <v>934</v>
      </c>
      <c r="AD216" s="1" t="str">
        <f t="shared" si="60"/>
        <v>BAR037505099999</v>
      </c>
    </row>
    <row r="217" spans="1:30" x14ac:dyDescent="0.25">
      <c r="A217" s="1" t="str">
        <f>D217&amp;M217&amp;P217&amp;N217&amp;MasterData_[[#This Row],[Program Code]]</f>
        <v>BAR037505030040011599999</v>
      </c>
      <c r="B217" s="1" t="str">
        <f t="shared" si="63"/>
        <v>BAR037505030099999</v>
      </c>
      <c r="D217" s="14" t="s">
        <v>282</v>
      </c>
      <c r="E217" s="15" t="s">
        <v>286</v>
      </c>
      <c r="F217" s="7">
        <f t="shared" si="61"/>
        <v>99999</v>
      </c>
      <c r="G217" s="1" t="s">
        <v>749</v>
      </c>
      <c r="H217" s="1" t="str">
        <f t="shared" si="62"/>
        <v>ASSN--PC not applicable--99999</v>
      </c>
      <c r="J217" s="27" t="str">
        <f t="shared" si="58"/>
        <v>BAR0375050400115</v>
      </c>
      <c r="K217" s="27" t="str">
        <f t="shared" si="59"/>
        <v>BAR0375050PC not applicable</v>
      </c>
      <c r="L217" s="1" t="str">
        <f t="shared" si="64"/>
        <v>BAR03VPSA</v>
      </c>
      <c r="M217" s="1">
        <v>75050</v>
      </c>
      <c r="N217" s="1">
        <v>400115</v>
      </c>
      <c r="O217" s="1">
        <v>99999</v>
      </c>
      <c r="P217" s="1">
        <v>300</v>
      </c>
      <c r="Q217" s="1">
        <v>9999</v>
      </c>
      <c r="R217" s="1">
        <v>12</v>
      </c>
      <c r="S217" s="1">
        <v>9999</v>
      </c>
      <c r="V217"/>
      <c r="W217" t="s">
        <v>942</v>
      </c>
      <c r="X217" t="str">
        <f t="shared" si="65"/>
        <v>n/a</v>
      </c>
      <c r="Y217" t="str">
        <f t="shared" si="66"/>
        <v>n/a</v>
      </c>
      <c r="AA217" s="1"/>
      <c r="AB217" s="1" t="s">
        <v>934</v>
      </c>
      <c r="AD217" s="1" t="str">
        <f t="shared" si="60"/>
        <v>BAR037505099999</v>
      </c>
    </row>
    <row r="218" spans="1:30" x14ac:dyDescent="0.25">
      <c r="A218" s="1" t="str">
        <f>D218&amp;M218&amp;P218&amp;N218&amp;MasterData_[[#This Row],[Program Code]]</f>
        <v>BAR037505030040011799999</v>
      </c>
      <c r="B218" s="1" t="str">
        <f t="shared" si="63"/>
        <v>BAR037505030099999</v>
      </c>
      <c r="D218" s="14" t="s">
        <v>282</v>
      </c>
      <c r="E218" s="15" t="s">
        <v>286</v>
      </c>
      <c r="F218" s="7">
        <f t="shared" si="61"/>
        <v>99999</v>
      </c>
      <c r="G218" s="1" t="s">
        <v>749</v>
      </c>
      <c r="H218" s="1" t="str">
        <f t="shared" si="62"/>
        <v>ASSN--PC not applicable--99999</v>
      </c>
      <c r="J218" s="27" t="str">
        <f t="shared" si="58"/>
        <v>BAR0375050400117</v>
      </c>
      <c r="K218" s="27" t="str">
        <f t="shared" si="59"/>
        <v>BAR0375050PC not applicable</v>
      </c>
      <c r="L218" s="1" t="str">
        <f t="shared" si="64"/>
        <v>BAR03VPSA</v>
      </c>
      <c r="M218" s="1">
        <v>75050</v>
      </c>
      <c r="N218" s="1">
        <v>400117</v>
      </c>
      <c r="O218" s="1">
        <v>99999</v>
      </c>
      <c r="P218" s="1">
        <v>300</v>
      </c>
      <c r="Q218" s="1">
        <v>9999</v>
      </c>
      <c r="R218" s="1">
        <v>12</v>
      </c>
      <c r="S218" s="1">
        <v>9999</v>
      </c>
      <c r="V218"/>
      <c r="W218" t="s">
        <v>942</v>
      </c>
      <c r="X218" t="str">
        <f t="shared" si="65"/>
        <v>n/a</v>
      </c>
      <c r="Y218" t="str">
        <f t="shared" si="66"/>
        <v>n/a</v>
      </c>
      <c r="AA218" s="1"/>
      <c r="AB218" s="1" t="s">
        <v>934</v>
      </c>
      <c r="AD218" s="1" t="str">
        <f t="shared" si="60"/>
        <v>BAR037505099999</v>
      </c>
    </row>
    <row r="219" spans="1:30" x14ac:dyDescent="0.25">
      <c r="A219" s="1" t="str">
        <f>D219&amp;M219&amp;P219&amp;N219&amp;MasterData_[[#This Row],[Program Code]]</f>
        <v>BAR037505030040012299999</v>
      </c>
      <c r="B219" s="1" t="str">
        <f t="shared" si="63"/>
        <v>BAR037505030099999</v>
      </c>
      <c r="D219" s="14" t="s">
        <v>282</v>
      </c>
      <c r="E219" s="15" t="s">
        <v>286</v>
      </c>
      <c r="F219" s="7">
        <f t="shared" si="61"/>
        <v>99999</v>
      </c>
      <c r="G219" s="1" t="s">
        <v>749</v>
      </c>
      <c r="H219" s="1" t="str">
        <f t="shared" si="62"/>
        <v>ASSN--PC not applicable--99999</v>
      </c>
      <c r="J219" s="27" t="str">
        <f t="shared" si="58"/>
        <v>BAR0375050400122</v>
      </c>
      <c r="K219" s="27" t="str">
        <f t="shared" si="59"/>
        <v>BAR0375050PC not applicable</v>
      </c>
      <c r="L219" s="1" t="str">
        <f t="shared" si="64"/>
        <v>BAR03VPSA</v>
      </c>
      <c r="M219" s="1">
        <v>75050</v>
      </c>
      <c r="N219" s="1">
        <v>400122</v>
      </c>
      <c r="O219" s="1">
        <v>99999</v>
      </c>
      <c r="P219" s="1">
        <v>300</v>
      </c>
      <c r="Q219" s="1">
        <v>9999</v>
      </c>
      <c r="R219" s="1">
        <v>12</v>
      </c>
      <c r="S219" s="1">
        <v>9999</v>
      </c>
      <c r="V219"/>
      <c r="W219" t="s">
        <v>942</v>
      </c>
      <c r="X219" t="str">
        <f t="shared" si="65"/>
        <v>n/a</v>
      </c>
      <c r="Y219" t="str">
        <f t="shared" si="66"/>
        <v>n/a</v>
      </c>
      <c r="AA219" s="1"/>
      <c r="AB219" s="1" t="s">
        <v>934</v>
      </c>
      <c r="AD219" s="1" t="str">
        <f t="shared" si="60"/>
        <v>BAR037505099999</v>
      </c>
    </row>
    <row r="220" spans="1:30" x14ac:dyDescent="0.25">
      <c r="A220" s="1" t="str">
        <f>D220&amp;M220&amp;P220&amp;N220&amp;MasterData_[[#This Row],[Program Code]]</f>
        <v>BAR037505130040000010042</v>
      </c>
      <c r="B220" s="1" t="str">
        <f t="shared" si="63"/>
        <v>BAR037505130010042</v>
      </c>
      <c r="D220" s="14" t="s">
        <v>282</v>
      </c>
      <c r="E220" s="15" t="s">
        <v>286</v>
      </c>
      <c r="F220" s="7">
        <f t="shared" si="61"/>
        <v>10042</v>
      </c>
      <c r="G220" s="1" t="s">
        <v>727</v>
      </c>
      <c r="H220" s="1" t="str">
        <f t="shared" si="62"/>
        <v>ASSN--ATH-Men's Baseball--10042</v>
      </c>
      <c r="J220" s="27" t="str">
        <f t="shared" si="58"/>
        <v>BAR0375051400000</v>
      </c>
      <c r="K220" s="27" t="str">
        <f t="shared" si="59"/>
        <v>BAR0375051ATH-Men's Baseball</v>
      </c>
      <c r="L220" s="1" t="str">
        <f t="shared" si="64"/>
        <v>BAR03VPSA</v>
      </c>
      <c r="M220" s="1">
        <v>75051</v>
      </c>
      <c r="N220" s="1">
        <v>400000</v>
      </c>
      <c r="O220" s="1">
        <v>10042</v>
      </c>
      <c r="P220" s="1">
        <v>300</v>
      </c>
      <c r="Q220" s="1">
        <v>9999</v>
      </c>
      <c r="R220" s="1">
        <v>12</v>
      </c>
      <c r="S220" s="1">
        <v>9999</v>
      </c>
      <c r="V220"/>
      <c r="W220" t="s">
        <v>940</v>
      </c>
      <c r="X220" t="str">
        <f t="shared" si="65"/>
        <v>n/a</v>
      </c>
      <c r="Y220" t="str">
        <f t="shared" si="66"/>
        <v>n/a</v>
      </c>
      <c r="AA220" s="1"/>
      <c r="AB220" s="1" t="s">
        <v>934</v>
      </c>
      <c r="AD220" s="1" t="str">
        <f t="shared" si="60"/>
        <v>BAR037505110042</v>
      </c>
    </row>
    <row r="221" spans="1:30" x14ac:dyDescent="0.25">
      <c r="A221" s="1" t="str">
        <f>D221&amp;M221&amp;P221&amp;N221&amp;MasterData_[[#This Row],[Program Code]]</f>
        <v>BAR037505130040000010043</v>
      </c>
      <c r="B221" s="1" t="str">
        <f t="shared" si="63"/>
        <v>BAR037505130010043</v>
      </c>
      <c r="D221" s="14" t="s">
        <v>282</v>
      </c>
      <c r="E221" s="15" t="s">
        <v>286</v>
      </c>
      <c r="F221" s="7">
        <f t="shared" si="61"/>
        <v>10043</v>
      </c>
      <c r="G221" s="1" t="s">
        <v>728</v>
      </c>
      <c r="H221" s="1" t="str">
        <f t="shared" si="62"/>
        <v>ASSN--ATH-Men's Basketball--10043</v>
      </c>
      <c r="J221" s="27" t="str">
        <f t="shared" si="58"/>
        <v>BAR0375051400000</v>
      </c>
      <c r="K221" s="27" t="str">
        <f t="shared" si="59"/>
        <v>BAR0375051ATH-Men's Basketball</v>
      </c>
      <c r="L221" s="1" t="str">
        <f t="shared" si="64"/>
        <v>BAR03VPSA</v>
      </c>
      <c r="M221" s="1">
        <v>75051</v>
      </c>
      <c r="N221" s="1">
        <v>400000</v>
      </c>
      <c r="O221" s="1">
        <v>10043</v>
      </c>
      <c r="P221" s="1">
        <v>300</v>
      </c>
      <c r="Q221" s="1">
        <v>9999</v>
      </c>
      <c r="R221" s="1">
        <v>12</v>
      </c>
      <c r="S221" s="1">
        <v>9999</v>
      </c>
      <c r="V221"/>
      <c r="W221" t="s">
        <v>940</v>
      </c>
      <c r="X221" t="str">
        <f t="shared" si="65"/>
        <v>n/a</v>
      </c>
      <c r="Y221" t="str">
        <f t="shared" si="66"/>
        <v>n/a</v>
      </c>
      <c r="AA221" s="1"/>
      <c r="AB221" s="1" t="s">
        <v>934</v>
      </c>
      <c r="AD221" s="1" t="str">
        <f t="shared" si="60"/>
        <v>BAR037505110043</v>
      </c>
    </row>
    <row r="222" spans="1:30" x14ac:dyDescent="0.25">
      <c r="A222" s="1" t="str">
        <f>D222&amp;M222&amp;P222&amp;N222&amp;MasterData_[[#This Row],[Program Code]]</f>
        <v>BAR037505130040000010044</v>
      </c>
      <c r="B222" s="1" t="str">
        <f t="shared" si="63"/>
        <v>BAR037505130010044</v>
      </c>
      <c r="D222" s="14" t="s">
        <v>282</v>
      </c>
      <c r="E222" s="15" t="s">
        <v>286</v>
      </c>
      <c r="F222" s="7">
        <f t="shared" si="61"/>
        <v>10044</v>
      </c>
      <c r="G222" s="1" t="s">
        <v>729</v>
      </c>
      <c r="H222" s="1" t="str">
        <f t="shared" si="62"/>
        <v>ASSN--ATH-Men's cross country--10044</v>
      </c>
      <c r="J222" s="27" t="str">
        <f t="shared" si="58"/>
        <v>BAR0375051400000</v>
      </c>
      <c r="K222" s="27" t="str">
        <f t="shared" si="59"/>
        <v>BAR0375051ATH-Men's cross country</v>
      </c>
      <c r="L222" s="1" t="str">
        <f t="shared" si="64"/>
        <v>BAR03VPSA</v>
      </c>
      <c r="M222" s="1">
        <v>75051</v>
      </c>
      <c r="N222" s="1">
        <v>400000</v>
      </c>
      <c r="O222" s="1">
        <v>10044</v>
      </c>
      <c r="P222" s="1">
        <v>300</v>
      </c>
      <c r="Q222" s="1">
        <v>9999</v>
      </c>
      <c r="R222" s="1">
        <v>12</v>
      </c>
      <c r="S222" s="1">
        <v>9999</v>
      </c>
      <c r="V222"/>
      <c r="W222" t="s">
        <v>940</v>
      </c>
      <c r="X222" t="str">
        <f t="shared" si="65"/>
        <v>n/a</v>
      </c>
      <c r="Y222" t="str">
        <f t="shared" si="66"/>
        <v>n/a</v>
      </c>
      <c r="AA222" s="1"/>
      <c r="AB222" s="1" t="s">
        <v>934</v>
      </c>
      <c r="AD222" s="1" t="str">
        <f t="shared" si="60"/>
        <v>BAR037505110044</v>
      </c>
    </row>
    <row r="223" spans="1:30" x14ac:dyDescent="0.25">
      <c r="A223" s="1" t="str">
        <f>D223&amp;M223&amp;P223&amp;N223&amp;MasterData_[[#This Row],[Program Code]]</f>
        <v>BAR037505130040000010046</v>
      </c>
      <c r="B223" s="1" t="str">
        <f t="shared" si="63"/>
        <v>BAR037505130010046</v>
      </c>
      <c r="D223" s="14" t="s">
        <v>282</v>
      </c>
      <c r="E223" s="15" t="s">
        <v>286</v>
      </c>
      <c r="F223" s="7">
        <f t="shared" si="61"/>
        <v>10046</v>
      </c>
      <c r="G223" s="1" t="s">
        <v>730</v>
      </c>
      <c r="H223" s="1" t="str">
        <f t="shared" si="62"/>
        <v>ASSN--ATH-Men's Soccer--10046</v>
      </c>
      <c r="J223" s="27" t="str">
        <f t="shared" si="58"/>
        <v>BAR0375051400000</v>
      </c>
      <c r="K223" s="27" t="str">
        <f t="shared" si="59"/>
        <v>BAR0375051ATH-Men's Soccer</v>
      </c>
      <c r="L223" s="1" t="str">
        <f t="shared" si="64"/>
        <v>BAR03VPSA</v>
      </c>
      <c r="M223" s="1">
        <v>75051</v>
      </c>
      <c r="N223" s="1">
        <v>400000</v>
      </c>
      <c r="O223" s="1">
        <v>10046</v>
      </c>
      <c r="P223" s="1">
        <v>300</v>
      </c>
      <c r="Q223" s="1">
        <v>9999</v>
      </c>
      <c r="R223" s="1">
        <v>12</v>
      </c>
      <c r="S223" s="1">
        <v>9999</v>
      </c>
      <c r="V223"/>
      <c r="W223" t="s">
        <v>940</v>
      </c>
      <c r="X223" t="str">
        <f t="shared" si="65"/>
        <v>n/a</v>
      </c>
      <c r="Y223" t="str">
        <f t="shared" si="66"/>
        <v>n/a</v>
      </c>
      <c r="AA223" s="1"/>
      <c r="AB223" s="1" t="s">
        <v>934</v>
      </c>
      <c r="AD223" s="1" t="str">
        <f t="shared" si="60"/>
        <v>BAR037505110046</v>
      </c>
    </row>
    <row r="224" spans="1:30" x14ac:dyDescent="0.25">
      <c r="A224" s="1" t="str">
        <f>D224&amp;M224&amp;P224&amp;N224&amp;MasterData_[[#This Row],[Program Code]]</f>
        <v>BAR037505130040000010047</v>
      </c>
      <c r="B224" s="1" t="str">
        <f t="shared" si="63"/>
        <v>BAR037505130010047</v>
      </c>
      <c r="D224" s="14" t="s">
        <v>282</v>
      </c>
      <c r="E224" s="15" t="s">
        <v>286</v>
      </c>
      <c r="F224" s="7">
        <f t="shared" si="61"/>
        <v>10047</v>
      </c>
      <c r="G224" s="1" t="s">
        <v>731</v>
      </c>
      <c r="H224" s="1" t="str">
        <f t="shared" si="62"/>
        <v>ASSN--ATH-Men's Swimming--10047</v>
      </c>
      <c r="J224" s="27" t="str">
        <f t="shared" si="58"/>
        <v>BAR0375051400000</v>
      </c>
      <c r="K224" s="27" t="str">
        <f t="shared" si="59"/>
        <v>BAR0375051ATH-Men's Swimming</v>
      </c>
      <c r="L224" s="1" t="str">
        <f t="shared" si="64"/>
        <v>BAR03VPSA</v>
      </c>
      <c r="M224" s="1">
        <v>75051</v>
      </c>
      <c r="N224" s="1">
        <v>400000</v>
      </c>
      <c r="O224" s="1">
        <v>10047</v>
      </c>
      <c r="P224" s="1">
        <v>300</v>
      </c>
      <c r="Q224" s="1">
        <v>9999</v>
      </c>
      <c r="R224" s="1">
        <v>12</v>
      </c>
      <c r="S224" s="1">
        <v>9999</v>
      </c>
      <c r="V224"/>
      <c r="W224" t="s">
        <v>940</v>
      </c>
      <c r="X224" t="str">
        <f t="shared" si="65"/>
        <v>n/a</v>
      </c>
      <c r="Y224" t="str">
        <f t="shared" si="66"/>
        <v>n/a</v>
      </c>
      <c r="AA224" s="1"/>
      <c r="AB224" s="1" t="s">
        <v>934</v>
      </c>
      <c r="AD224" s="1" t="str">
        <f t="shared" si="60"/>
        <v>BAR037505110047</v>
      </c>
    </row>
    <row r="225" spans="1:30" x14ac:dyDescent="0.25">
      <c r="A225" s="1" t="str">
        <f>D225&amp;M225&amp;P225&amp;N225&amp;MasterData_[[#This Row],[Program Code]]</f>
        <v>BAR037505130040000010049</v>
      </c>
      <c r="B225" s="1" t="str">
        <f t="shared" si="63"/>
        <v>BAR037505130010049</v>
      </c>
      <c r="D225" s="14" t="s">
        <v>282</v>
      </c>
      <c r="E225" s="15" t="s">
        <v>286</v>
      </c>
      <c r="F225" s="7">
        <f t="shared" si="61"/>
        <v>10049</v>
      </c>
      <c r="G225" s="1" t="s">
        <v>733</v>
      </c>
      <c r="H225" s="1" t="str">
        <f t="shared" si="62"/>
        <v>ASSN--ATH-Men's Volleyball--10049</v>
      </c>
      <c r="J225" s="27" t="str">
        <f t="shared" si="58"/>
        <v>BAR0375051400000</v>
      </c>
      <c r="K225" s="27" t="str">
        <f t="shared" si="59"/>
        <v>BAR0375051ATH-Men's Volleyball</v>
      </c>
      <c r="L225" s="1" t="str">
        <f t="shared" si="64"/>
        <v>BAR03VPSA</v>
      </c>
      <c r="M225" s="1">
        <v>75051</v>
      </c>
      <c r="N225" s="1">
        <v>400000</v>
      </c>
      <c r="O225" s="1">
        <v>10049</v>
      </c>
      <c r="P225" s="1">
        <v>300</v>
      </c>
      <c r="Q225" s="1">
        <v>9999</v>
      </c>
      <c r="R225" s="1">
        <v>12</v>
      </c>
      <c r="S225" s="1">
        <v>9999</v>
      </c>
      <c r="V225"/>
      <c r="W225" t="s">
        <v>940</v>
      </c>
      <c r="X225" t="str">
        <f t="shared" si="65"/>
        <v>n/a</v>
      </c>
      <c r="Y225" t="str">
        <f t="shared" si="66"/>
        <v>n/a</v>
      </c>
      <c r="AA225" s="1"/>
      <c r="AB225" s="1" t="s">
        <v>934</v>
      </c>
      <c r="AD225" s="1" t="str">
        <f t="shared" si="60"/>
        <v>BAR037505110049</v>
      </c>
    </row>
    <row r="226" spans="1:30" x14ac:dyDescent="0.25">
      <c r="A226" s="1" t="str">
        <f>D226&amp;M226&amp;P226&amp;N226&amp;MasterData_[[#This Row],[Program Code]]</f>
        <v>BAR037505130040000010056</v>
      </c>
      <c r="B226" s="1" t="str">
        <f t="shared" si="63"/>
        <v>BAR037505130010056</v>
      </c>
      <c r="D226" s="14" t="s">
        <v>282</v>
      </c>
      <c r="E226" s="15" t="s">
        <v>286</v>
      </c>
      <c r="F226" s="7">
        <f t="shared" si="61"/>
        <v>10056</v>
      </c>
      <c r="G226" s="1" t="s">
        <v>738</v>
      </c>
      <c r="H226" s="1" t="str">
        <f t="shared" si="62"/>
        <v>ASSN--ATH-Women's Cross Country--10056</v>
      </c>
      <c r="J226" s="27" t="str">
        <f t="shared" si="58"/>
        <v>BAR0375051400000</v>
      </c>
      <c r="K226" s="27" t="str">
        <f t="shared" si="59"/>
        <v>BAR0375051ATH-Women's Cross Country</v>
      </c>
      <c r="L226" s="1" t="str">
        <f t="shared" si="64"/>
        <v>BAR03VPSA</v>
      </c>
      <c r="M226" s="1">
        <v>75051</v>
      </c>
      <c r="N226" s="1">
        <v>400000</v>
      </c>
      <c r="O226" s="1">
        <v>10056</v>
      </c>
      <c r="P226" s="1">
        <v>300</v>
      </c>
      <c r="Q226" s="1">
        <v>9999</v>
      </c>
      <c r="R226" s="1">
        <v>12</v>
      </c>
      <c r="S226" s="1">
        <v>9999</v>
      </c>
      <c r="V226"/>
      <c r="W226" t="s">
        <v>940</v>
      </c>
      <c r="X226" t="str">
        <f t="shared" si="65"/>
        <v>n/a</v>
      </c>
      <c r="Y226" t="str">
        <f t="shared" si="66"/>
        <v>n/a</v>
      </c>
      <c r="AA226" s="1"/>
      <c r="AB226" s="1" t="s">
        <v>934</v>
      </c>
      <c r="AD226" s="1" t="str">
        <f t="shared" si="60"/>
        <v>BAR037505110056</v>
      </c>
    </row>
    <row r="227" spans="1:30" x14ac:dyDescent="0.25">
      <c r="A227" s="1" t="str">
        <f>D227&amp;M227&amp;P227&amp;N227&amp;MasterData_[[#This Row],[Program Code]]</f>
        <v>BAR037505130040000010058</v>
      </c>
      <c r="B227" s="1" t="str">
        <f t="shared" si="63"/>
        <v>BAR037505130010058</v>
      </c>
      <c r="D227" s="14" t="s">
        <v>282</v>
      </c>
      <c r="E227" s="15" t="s">
        <v>286</v>
      </c>
      <c r="F227" s="7">
        <f t="shared" si="61"/>
        <v>10058</v>
      </c>
      <c r="G227" s="1" t="s">
        <v>739</v>
      </c>
      <c r="H227" s="1" t="str">
        <f t="shared" si="62"/>
        <v>ASSN--ATH-Women's Softball--10058</v>
      </c>
      <c r="J227" s="27" t="str">
        <f t="shared" si="58"/>
        <v>BAR0375051400000</v>
      </c>
      <c r="K227" s="27" t="str">
        <f t="shared" si="59"/>
        <v>BAR0375051ATH-Women's Softball</v>
      </c>
      <c r="L227" s="1" t="str">
        <f t="shared" si="64"/>
        <v>BAR03VPSA</v>
      </c>
      <c r="M227" s="1">
        <v>75051</v>
      </c>
      <c r="N227" s="1">
        <v>400000</v>
      </c>
      <c r="O227" s="1">
        <v>10058</v>
      </c>
      <c r="P227" s="1">
        <v>300</v>
      </c>
      <c r="Q227" s="1">
        <v>9999</v>
      </c>
      <c r="R227" s="1">
        <v>12</v>
      </c>
      <c r="S227" s="1">
        <v>9999</v>
      </c>
      <c r="V227"/>
      <c r="W227" t="s">
        <v>940</v>
      </c>
      <c r="X227" t="str">
        <f t="shared" si="65"/>
        <v>n/a</v>
      </c>
      <c r="Y227" t="str">
        <f t="shared" si="66"/>
        <v>n/a</v>
      </c>
      <c r="AA227" s="1"/>
      <c r="AB227" s="1" t="s">
        <v>934</v>
      </c>
      <c r="AD227" s="1" t="str">
        <f t="shared" si="60"/>
        <v>BAR037505110058</v>
      </c>
    </row>
    <row r="228" spans="1:30" x14ac:dyDescent="0.25">
      <c r="A228" s="1" t="str">
        <f>D228&amp;M228&amp;P228&amp;N228&amp;MasterData_[[#This Row],[Program Code]]</f>
        <v>BAR037505130040000010061</v>
      </c>
      <c r="B228" s="1" t="str">
        <f t="shared" si="63"/>
        <v>BAR037505130010061</v>
      </c>
      <c r="D228" s="14" t="s">
        <v>282</v>
      </c>
      <c r="E228" s="15" t="s">
        <v>286</v>
      </c>
      <c r="F228" s="7">
        <f t="shared" si="61"/>
        <v>10061</v>
      </c>
      <c r="G228" s="1" t="s">
        <v>742</v>
      </c>
      <c r="H228" s="1" t="str">
        <f t="shared" si="62"/>
        <v>ASSN--ATH-Women's Volleyball--10061</v>
      </c>
      <c r="J228" s="27" t="str">
        <f t="shared" si="58"/>
        <v>BAR0375051400000</v>
      </c>
      <c r="K228" s="27" t="str">
        <f t="shared" si="59"/>
        <v>BAR0375051ATH-Women's Volleyball</v>
      </c>
      <c r="L228" s="1" t="str">
        <f t="shared" si="64"/>
        <v>BAR03VPSA</v>
      </c>
      <c r="M228" s="1">
        <v>75051</v>
      </c>
      <c r="N228" s="1">
        <v>400000</v>
      </c>
      <c r="O228" s="1">
        <v>10061</v>
      </c>
      <c r="P228" s="1">
        <v>300</v>
      </c>
      <c r="Q228" s="1">
        <v>9999</v>
      </c>
      <c r="R228" s="1">
        <v>12</v>
      </c>
      <c r="S228" s="1">
        <v>9999</v>
      </c>
      <c r="V228"/>
      <c r="W228" t="s">
        <v>940</v>
      </c>
      <c r="X228" t="str">
        <f t="shared" si="65"/>
        <v>n/a</v>
      </c>
      <c r="Y228" t="str">
        <f t="shared" si="66"/>
        <v>n/a</v>
      </c>
      <c r="AA228" s="1"/>
      <c r="AB228" s="1" t="s">
        <v>934</v>
      </c>
      <c r="AD228" s="1" t="str">
        <f t="shared" si="60"/>
        <v>BAR037505110061</v>
      </c>
    </row>
    <row r="229" spans="1:30" x14ac:dyDescent="0.25">
      <c r="A229" s="1" t="str">
        <f>D229&amp;M229&amp;P229&amp;N229&amp;MasterData_[[#This Row],[Program Code]]</f>
        <v>BAR037505130040000020400</v>
      </c>
      <c r="B229" s="1" t="str">
        <f t="shared" si="63"/>
        <v>BAR037505130020400</v>
      </c>
      <c r="D229" s="14" t="s">
        <v>282</v>
      </c>
      <c r="E229" s="15" t="s">
        <v>286</v>
      </c>
      <c r="F229" s="7">
        <f t="shared" si="61"/>
        <v>20400</v>
      </c>
      <c r="G229" s="1" t="s">
        <v>767</v>
      </c>
      <c r="H229" s="1" t="str">
        <f t="shared" si="62"/>
        <v>ASSN--Volleyball - Alumni--20400</v>
      </c>
      <c r="J229" s="27" t="str">
        <f t="shared" si="58"/>
        <v>BAR0375051400000</v>
      </c>
      <c r="K229" s="27" t="str">
        <f t="shared" si="59"/>
        <v>BAR0375051Volleyball - Alumni</v>
      </c>
      <c r="L229" s="1" t="str">
        <f t="shared" si="64"/>
        <v>BAR03VPSA</v>
      </c>
      <c r="M229" s="1">
        <v>75051</v>
      </c>
      <c r="N229" s="1">
        <v>400000</v>
      </c>
      <c r="O229" s="1">
        <v>20400</v>
      </c>
      <c r="P229" s="1">
        <v>300</v>
      </c>
      <c r="Q229" s="1">
        <v>9999</v>
      </c>
      <c r="R229" s="1">
        <v>12</v>
      </c>
      <c r="S229" s="1">
        <v>9999</v>
      </c>
      <c r="V229"/>
      <c r="W229" t="s">
        <v>940</v>
      </c>
      <c r="X229" t="str">
        <f t="shared" si="65"/>
        <v>n/a</v>
      </c>
      <c r="Y229" t="str">
        <f t="shared" si="66"/>
        <v>n/a</v>
      </c>
      <c r="AA229" s="1"/>
      <c r="AB229" s="1" t="s">
        <v>934</v>
      </c>
      <c r="AD229" s="1" t="str">
        <f t="shared" si="60"/>
        <v>BAR037505120400</v>
      </c>
    </row>
    <row r="230" spans="1:30" x14ac:dyDescent="0.25">
      <c r="A230" s="1" t="str">
        <f>D230&amp;M230&amp;P230&amp;N230&amp;MasterData_[[#This Row],[Program Code]]</f>
        <v>BAR037505130040000099999</v>
      </c>
      <c r="B230" s="1" t="str">
        <f t="shared" si="63"/>
        <v>BAR037505130099999</v>
      </c>
      <c r="D230" s="14" t="s">
        <v>282</v>
      </c>
      <c r="E230" s="15" t="s">
        <v>286</v>
      </c>
      <c r="F230" s="7">
        <f t="shared" si="61"/>
        <v>99999</v>
      </c>
      <c r="G230" s="1" t="s">
        <v>749</v>
      </c>
      <c r="H230" s="1" t="str">
        <f t="shared" si="62"/>
        <v>ASSN--PC not applicable--99999</v>
      </c>
      <c r="J230" s="27" t="str">
        <f t="shared" si="58"/>
        <v>BAR0375051400000</v>
      </c>
      <c r="K230" s="27" t="str">
        <f t="shared" si="59"/>
        <v>BAR0375051PC not applicable</v>
      </c>
      <c r="L230" s="1" t="str">
        <f t="shared" si="64"/>
        <v>BAR03VPSA</v>
      </c>
      <c r="M230" s="1">
        <v>75051</v>
      </c>
      <c r="N230" s="1">
        <v>400000</v>
      </c>
      <c r="O230" s="1">
        <v>99999</v>
      </c>
      <c r="P230" s="1">
        <v>300</v>
      </c>
      <c r="Q230" s="1">
        <v>9999</v>
      </c>
      <c r="R230" s="1">
        <v>12</v>
      </c>
      <c r="S230" s="1">
        <v>9999</v>
      </c>
      <c r="V230"/>
      <c r="W230" t="s">
        <v>940</v>
      </c>
      <c r="X230" t="str">
        <f t="shared" si="65"/>
        <v>n/a</v>
      </c>
      <c r="Y230" t="str">
        <f t="shared" si="66"/>
        <v>n/a</v>
      </c>
      <c r="AA230" s="1"/>
      <c r="AB230" s="1" t="s">
        <v>934</v>
      </c>
      <c r="AD230" s="1" t="str">
        <f t="shared" si="60"/>
        <v>BAR037505199999</v>
      </c>
    </row>
    <row r="231" spans="1:30" x14ac:dyDescent="0.25">
      <c r="A231" s="1" t="str">
        <f>D231&amp;M231&amp;P231&amp;N231&amp;MasterData_[[#This Row],[Program Code]]</f>
        <v>BAR037505130040000399999</v>
      </c>
      <c r="B231" s="1" t="str">
        <f t="shared" si="63"/>
        <v>BAR037505130099999</v>
      </c>
      <c r="D231" s="14" t="s">
        <v>282</v>
      </c>
      <c r="E231" s="15" t="s">
        <v>286</v>
      </c>
      <c r="F231" s="7">
        <f t="shared" si="61"/>
        <v>99999</v>
      </c>
      <c r="G231" s="1" t="s">
        <v>749</v>
      </c>
      <c r="H231" s="1" t="str">
        <f t="shared" si="62"/>
        <v>ASSN--PC not applicable--99999</v>
      </c>
      <c r="J231" s="27" t="str">
        <f t="shared" si="58"/>
        <v>BAR0375051400003</v>
      </c>
      <c r="K231" s="27" t="str">
        <f t="shared" si="59"/>
        <v>BAR0375051PC not applicable</v>
      </c>
      <c r="L231" s="1" t="str">
        <f t="shared" si="64"/>
        <v>BAR03VPSA</v>
      </c>
      <c r="M231" s="1">
        <v>75051</v>
      </c>
      <c r="N231" s="1">
        <v>400003</v>
      </c>
      <c r="O231" s="1">
        <v>99999</v>
      </c>
      <c r="P231" s="1">
        <v>300</v>
      </c>
      <c r="Q231" s="1">
        <v>9999</v>
      </c>
      <c r="R231" s="1">
        <v>12</v>
      </c>
      <c r="S231" s="1">
        <v>9999</v>
      </c>
      <c r="V231"/>
      <c r="W231" t="s">
        <v>940</v>
      </c>
      <c r="X231" t="str">
        <f t="shared" si="65"/>
        <v>n/a</v>
      </c>
      <c r="Y231" t="str">
        <f t="shared" si="66"/>
        <v>n/a</v>
      </c>
      <c r="AA231" s="1"/>
      <c r="AB231" s="1" t="s">
        <v>934</v>
      </c>
      <c r="AD231" s="1" t="str">
        <f t="shared" si="60"/>
        <v>BAR037505199999</v>
      </c>
    </row>
    <row r="232" spans="1:30" x14ac:dyDescent="0.25">
      <c r="A232" s="1" t="str">
        <f>D232&amp;M232&amp;P232&amp;N232&amp;MasterData_[[#This Row],[Program Code]]</f>
        <v>BAR037505130040000499999</v>
      </c>
      <c r="B232" s="1" t="str">
        <f t="shared" si="63"/>
        <v>BAR037505130099999</v>
      </c>
      <c r="D232" s="14" t="s">
        <v>282</v>
      </c>
      <c r="E232" s="15" t="s">
        <v>286</v>
      </c>
      <c r="F232" s="7">
        <f t="shared" si="61"/>
        <v>99999</v>
      </c>
      <c r="G232" s="1" t="s">
        <v>749</v>
      </c>
      <c r="H232" s="1" t="str">
        <f t="shared" si="62"/>
        <v>ASSN--PC not applicable--99999</v>
      </c>
      <c r="J232" s="27" t="str">
        <f t="shared" si="58"/>
        <v>BAR0375051400004</v>
      </c>
      <c r="K232" s="27" t="str">
        <f t="shared" si="59"/>
        <v>BAR0375051PC not applicable</v>
      </c>
      <c r="L232" s="1" t="str">
        <f t="shared" si="64"/>
        <v>BAR03VPSA</v>
      </c>
      <c r="M232" s="1">
        <v>75051</v>
      </c>
      <c r="N232" s="1">
        <v>400004</v>
      </c>
      <c r="O232" s="1">
        <v>99999</v>
      </c>
      <c r="P232" s="1">
        <v>300</v>
      </c>
      <c r="Q232" s="1">
        <v>9999</v>
      </c>
      <c r="R232" s="1">
        <v>12</v>
      </c>
      <c r="S232" s="1">
        <v>9999</v>
      </c>
      <c r="V232"/>
      <c r="W232" t="s">
        <v>940</v>
      </c>
      <c r="X232" t="str">
        <f t="shared" si="65"/>
        <v>n/a</v>
      </c>
      <c r="Y232" t="str">
        <f t="shared" si="66"/>
        <v>n/a</v>
      </c>
      <c r="AA232" s="1"/>
      <c r="AB232" s="1" t="s">
        <v>934</v>
      </c>
      <c r="AD232" s="1" t="str">
        <f t="shared" si="60"/>
        <v>BAR037505199999</v>
      </c>
    </row>
    <row r="233" spans="1:30" x14ac:dyDescent="0.25">
      <c r="A233" s="1" t="str">
        <f>D233&amp;M233&amp;P233&amp;N233&amp;MasterData_[[#This Row],[Program Code]]</f>
        <v>BAR037505130040000599999</v>
      </c>
      <c r="B233" s="1" t="str">
        <f t="shared" si="63"/>
        <v>BAR037505130099999</v>
      </c>
      <c r="D233" s="14" t="s">
        <v>282</v>
      </c>
      <c r="E233" s="15" t="s">
        <v>286</v>
      </c>
      <c r="F233" s="7">
        <f t="shared" si="61"/>
        <v>99999</v>
      </c>
      <c r="G233" s="1" t="s">
        <v>749</v>
      </c>
      <c r="H233" s="1" t="str">
        <f t="shared" si="62"/>
        <v>ASSN--PC not applicable--99999</v>
      </c>
      <c r="J233" s="27" t="str">
        <f t="shared" ref="J233:J296" si="67">D233&amp;M233&amp;N233</f>
        <v>BAR0375051400005</v>
      </c>
      <c r="K233" s="27" t="str">
        <f t="shared" ref="K233:K296" si="68">D233&amp;M233&amp;G233</f>
        <v>BAR0375051PC not applicable</v>
      </c>
      <c r="L233" s="1" t="str">
        <f t="shared" si="64"/>
        <v>BAR03VPSA</v>
      </c>
      <c r="M233" s="1">
        <v>75051</v>
      </c>
      <c r="N233" s="1">
        <v>400005</v>
      </c>
      <c r="O233" s="1">
        <v>99999</v>
      </c>
      <c r="P233" s="1">
        <v>300</v>
      </c>
      <c r="Q233" s="1">
        <v>9999</v>
      </c>
      <c r="R233" s="1">
        <v>12</v>
      </c>
      <c r="S233" s="1">
        <v>9999</v>
      </c>
      <c r="V233"/>
      <c r="W233" t="s">
        <v>940</v>
      </c>
      <c r="X233" t="str">
        <f t="shared" si="65"/>
        <v>n/a</v>
      </c>
      <c r="Y233" t="str">
        <f t="shared" si="66"/>
        <v>n/a</v>
      </c>
      <c r="AA233" s="1"/>
      <c r="AB233" s="1" t="s">
        <v>934</v>
      </c>
      <c r="AD233" s="1" t="str">
        <f t="shared" ref="AD233:AD296" si="69">D233&amp;M233&amp;O233</f>
        <v>BAR037505199999</v>
      </c>
    </row>
    <row r="234" spans="1:30" x14ac:dyDescent="0.25">
      <c r="A234" s="1" t="str">
        <f>D234&amp;M234&amp;P234&amp;N234&amp;MasterData_[[#This Row],[Program Code]]</f>
        <v>BAR037505130040000699999</v>
      </c>
      <c r="B234" s="1" t="str">
        <f t="shared" si="63"/>
        <v>BAR037505130099999</v>
      </c>
      <c r="D234" s="14" t="s">
        <v>282</v>
      </c>
      <c r="E234" s="15" t="s">
        <v>286</v>
      </c>
      <c r="F234" s="7">
        <f t="shared" si="61"/>
        <v>99999</v>
      </c>
      <c r="G234" s="1" t="s">
        <v>749</v>
      </c>
      <c r="H234" s="1" t="str">
        <f t="shared" si="62"/>
        <v>ASSN--PC not applicable--99999</v>
      </c>
      <c r="J234" s="27" t="str">
        <f t="shared" si="67"/>
        <v>BAR0375051400006</v>
      </c>
      <c r="K234" s="27" t="str">
        <f t="shared" si="68"/>
        <v>BAR0375051PC not applicable</v>
      </c>
      <c r="L234" s="1" t="str">
        <f t="shared" si="64"/>
        <v>BAR03VPSA</v>
      </c>
      <c r="M234" s="1">
        <v>75051</v>
      </c>
      <c r="N234" s="1">
        <v>400006</v>
      </c>
      <c r="O234" s="1">
        <v>99999</v>
      </c>
      <c r="P234" s="1">
        <v>300</v>
      </c>
      <c r="Q234" s="1">
        <v>9999</v>
      </c>
      <c r="R234" s="1">
        <v>12</v>
      </c>
      <c r="S234" s="1">
        <v>9999</v>
      </c>
      <c r="V234"/>
      <c r="W234" t="s">
        <v>940</v>
      </c>
      <c r="X234" t="str">
        <f t="shared" si="65"/>
        <v>n/a</v>
      </c>
      <c r="Y234" t="str">
        <f t="shared" si="66"/>
        <v>n/a</v>
      </c>
      <c r="AA234" s="1"/>
      <c r="AB234" s="1" t="s">
        <v>934</v>
      </c>
      <c r="AD234" s="1" t="str">
        <f t="shared" si="69"/>
        <v>BAR037505199999</v>
      </c>
    </row>
    <row r="235" spans="1:30" x14ac:dyDescent="0.25">
      <c r="A235" s="1" t="str">
        <f>D235&amp;M235&amp;P235&amp;N235&amp;MasterData_[[#This Row],[Program Code]]</f>
        <v>BAR037505130040000799999</v>
      </c>
      <c r="B235" s="1" t="str">
        <f t="shared" si="63"/>
        <v>BAR037505130099999</v>
      </c>
      <c r="D235" s="14" t="s">
        <v>282</v>
      </c>
      <c r="E235" s="15" t="s">
        <v>286</v>
      </c>
      <c r="F235" s="7">
        <f t="shared" si="61"/>
        <v>99999</v>
      </c>
      <c r="G235" s="1" t="s">
        <v>749</v>
      </c>
      <c r="H235" s="1" t="str">
        <f t="shared" si="62"/>
        <v>ASSN--PC not applicable--99999</v>
      </c>
      <c r="J235" s="27" t="str">
        <f t="shared" si="67"/>
        <v>BAR0375051400007</v>
      </c>
      <c r="K235" s="27" t="str">
        <f t="shared" si="68"/>
        <v>BAR0375051PC not applicable</v>
      </c>
      <c r="L235" s="1" t="str">
        <f t="shared" si="64"/>
        <v>BAR03VPSA</v>
      </c>
      <c r="M235" s="1">
        <v>75051</v>
      </c>
      <c r="N235" s="1">
        <v>400007</v>
      </c>
      <c r="O235" s="1">
        <v>99999</v>
      </c>
      <c r="P235" s="1">
        <v>300</v>
      </c>
      <c r="Q235" s="1">
        <v>9999</v>
      </c>
      <c r="R235" s="1">
        <v>12</v>
      </c>
      <c r="S235" s="1">
        <v>9999</v>
      </c>
      <c r="V235"/>
      <c r="W235" t="s">
        <v>940</v>
      </c>
      <c r="X235" t="str">
        <f t="shared" si="65"/>
        <v>n/a</v>
      </c>
      <c r="Y235" t="str">
        <f t="shared" si="66"/>
        <v>n/a</v>
      </c>
      <c r="AA235" s="1"/>
      <c r="AB235" s="1" t="s">
        <v>934</v>
      </c>
      <c r="AD235" s="1" t="str">
        <f t="shared" si="69"/>
        <v>BAR037505199999</v>
      </c>
    </row>
    <row r="236" spans="1:30" x14ac:dyDescent="0.25">
      <c r="A236" s="1" t="str">
        <f>D236&amp;M236&amp;P236&amp;N236&amp;MasterData_[[#This Row],[Program Code]]</f>
        <v>BAR037505130040000899999</v>
      </c>
      <c r="B236" s="1" t="str">
        <f t="shared" si="63"/>
        <v>BAR037505130099999</v>
      </c>
      <c r="D236" s="14" t="s">
        <v>282</v>
      </c>
      <c r="E236" s="15" t="s">
        <v>286</v>
      </c>
      <c r="F236" s="7">
        <f t="shared" si="61"/>
        <v>99999</v>
      </c>
      <c r="G236" s="1" t="s">
        <v>749</v>
      </c>
      <c r="H236" s="1" t="str">
        <f t="shared" si="62"/>
        <v>ASSN--PC not applicable--99999</v>
      </c>
      <c r="J236" s="27" t="str">
        <f t="shared" si="67"/>
        <v>BAR0375051400008</v>
      </c>
      <c r="K236" s="27" t="str">
        <f t="shared" si="68"/>
        <v>BAR0375051PC not applicable</v>
      </c>
      <c r="L236" s="1" t="str">
        <f t="shared" si="64"/>
        <v>BAR03VPSA</v>
      </c>
      <c r="M236" s="1">
        <v>75051</v>
      </c>
      <c r="N236" s="1">
        <v>400008</v>
      </c>
      <c r="O236" s="1">
        <v>99999</v>
      </c>
      <c r="P236" s="1">
        <v>300</v>
      </c>
      <c r="Q236" s="1">
        <v>9999</v>
      </c>
      <c r="R236" s="1">
        <v>12</v>
      </c>
      <c r="S236" s="1">
        <v>9999</v>
      </c>
      <c r="V236"/>
      <c r="W236" t="s">
        <v>940</v>
      </c>
      <c r="X236" t="str">
        <f t="shared" si="65"/>
        <v>n/a</v>
      </c>
      <c r="Y236" t="str">
        <f t="shared" si="66"/>
        <v>n/a</v>
      </c>
      <c r="AA236" s="1"/>
      <c r="AB236" s="1" t="s">
        <v>934</v>
      </c>
      <c r="AD236" s="1" t="str">
        <f t="shared" si="69"/>
        <v>BAR037505199999</v>
      </c>
    </row>
    <row r="237" spans="1:30" x14ac:dyDescent="0.25">
      <c r="A237" s="1" t="str">
        <f>D237&amp;M237&amp;P237&amp;N237&amp;MasterData_[[#This Row],[Program Code]]</f>
        <v>BAR037505130040000999999</v>
      </c>
      <c r="B237" s="1" t="str">
        <f t="shared" si="63"/>
        <v>BAR037505130099999</v>
      </c>
      <c r="D237" s="14" t="s">
        <v>282</v>
      </c>
      <c r="E237" s="15" t="s">
        <v>286</v>
      </c>
      <c r="F237" s="7">
        <f t="shared" si="61"/>
        <v>99999</v>
      </c>
      <c r="G237" s="1" t="s">
        <v>749</v>
      </c>
      <c r="H237" s="1" t="str">
        <f t="shared" si="62"/>
        <v>ASSN--PC not applicable--99999</v>
      </c>
      <c r="J237" s="27" t="str">
        <f t="shared" si="67"/>
        <v>BAR0375051400009</v>
      </c>
      <c r="K237" s="27" t="str">
        <f t="shared" si="68"/>
        <v>BAR0375051PC not applicable</v>
      </c>
      <c r="L237" s="1" t="str">
        <f t="shared" si="64"/>
        <v>BAR03VPSA</v>
      </c>
      <c r="M237" s="1">
        <v>75051</v>
      </c>
      <c r="N237" s="1">
        <v>400009</v>
      </c>
      <c r="O237" s="1">
        <v>99999</v>
      </c>
      <c r="P237" s="1">
        <v>300</v>
      </c>
      <c r="Q237" s="1">
        <v>9999</v>
      </c>
      <c r="R237" s="1">
        <v>12</v>
      </c>
      <c r="S237" s="1">
        <v>9999</v>
      </c>
      <c r="V237"/>
      <c r="W237" t="s">
        <v>940</v>
      </c>
      <c r="X237" t="str">
        <f t="shared" si="65"/>
        <v>n/a</v>
      </c>
      <c r="Y237" t="str">
        <f t="shared" si="66"/>
        <v>n/a</v>
      </c>
      <c r="AA237" s="1"/>
      <c r="AB237" s="1" t="s">
        <v>934</v>
      </c>
      <c r="AD237" s="1" t="str">
        <f t="shared" si="69"/>
        <v>BAR037505199999</v>
      </c>
    </row>
    <row r="238" spans="1:30" x14ac:dyDescent="0.25">
      <c r="A238" s="1" t="str">
        <f>D238&amp;M238&amp;P238&amp;N238&amp;MasterData_[[#This Row],[Program Code]]</f>
        <v>BAR037505130040001199999</v>
      </c>
      <c r="B238" s="1" t="str">
        <f t="shared" si="63"/>
        <v>BAR037505130099999</v>
      </c>
      <c r="D238" s="14" t="s">
        <v>282</v>
      </c>
      <c r="E238" s="15" t="s">
        <v>286</v>
      </c>
      <c r="F238" s="7">
        <f t="shared" ref="F238:F301" si="70">O238</f>
        <v>99999</v>
      </c>
      <c r="G238" s="1" t="s">
        <v>749</v>
      </c>
      <c r="H238" s="1" t="str">
        <f t="shared" ref="H238:H301" si="71">"ASSN"&amp;"--"&amp;G238&amp;"--"&amp;F238</f>
        <v>ASSN--PC not applicable--99999</v>
      </c>
      <c r="J238" s="27" t="str">
        <f t="shared" si="67"/>
        <v>BAR0375051400011</v>
      </c>
      <c r="K238" s="27" t="str">
        <f t="shared" si="68"/>
        <v>BAR0375051PC not applicable</v>
      </c>
      <c r="L238" s="1" t="str">
        <f t="shared" si="64"/>
        <v>BAR03VPSA</v>
      </c>
      <c r="M238" s="1">
        <v>75051</v>
      </c>
      <c r="N238" s="1">
        <v>400011</v>
      </c>
      <c r="O238" s="1">
        <v>99999</v>
      </c>
      <c r="P238" s="1">
        <v>300</v>
      </c>
      <c r="Q238" s="1">
        <v>9999</v>
      </c>
      <c r="R238" s="1">
        <v>12</v>
      </c>
      <c r="S238" s="1">
        <v>9999</v>
      </c>
      <c r="V238"/>
      <c r="W238" t="s">
        <v>940</v>
      </c>
      <c r="X238" t="str">
        <f t="shared" si="65"/>
        <v>n/a</v>
      </c>
      <c r="Y238" t="str">
        <f t="shared" si="66"/>
        <v>n/a</v>
      </c>
      <c r="AA238" s="1"/>
      <c r="AB238" s="1" t="s">
        <v>934</v>
      </c>
      <c r="AD238" s="1" t="str">
        <f t="shared" si="69"/>
        <v>BAR037505199999</v>
      </c>
    </row>
    <row r="239" spans="1:30" x14ac:dyDescent="0.25">
      <c r="A239" s="1" t="str">
        <f>D239&amp;M239&amp;P239&amp;N239&amp;MasterData_[[#This Row],[Program Code]]</f>
        <v>BAR037505130040001299999</v>
      </c>
      <c r="B239" s="1" t="str">
        <f t="shared" si="63"/>
        <v>BAR037505130099999</v>
      </c>
      <c r="D239" s="14" t="s">
        <v>282</v>
      </c>
      <c r="E239" s="15" t="s">
        <v>286</v>
      </c>
      <c r="F239" s="7">
        <f t="shared" si="70"/>
        <v>99999</v>
      </c>
      <c r="G239" s="1" t="s">
        <v>749</v>
      </c>
      <c r="H239" s="1" t="str">
        <f t="shared" si="71"/>
        <v>ASSN--PC not applicable--99999</v>
      </c>
      <c r="J239" s="27" t="str">
        <f t="shared" si="67"/>
        <v>BAR0375051400012</v>
      </c>
      <c r="K239" s="27" t="str">
        <f t="shared" si="68"/>
        <v>BAR0375051PC not applicable</v>
      </c>
      <c r="L239" s="1" t="str">
        <f t="shared" si="64"/>
        <v>BAR03VPSA</v>
      </c>
      <c r="M239" s="1">
        <v>75051</v>
      </c>
      <c r="N239" s="1">
        <v>400012</v>
      </c>
      <c r="O239" s="1">
        <v>99999</v>
      </c>
      <c r="P239" s="1">
        <v>300</v>
      </c>
      <c r="Q239" s="1">
        <v>9999</v>
      </c>
      <c r="R239" s="1">
        <v>12</v>
      </c>
      <c r="S239" s="1">
        <v>9999</v>
      </c>
      <c r="V239"/>
      <c r="W239" t="s">
        <v>940</v>
      </c>
      <c r="X239" t="str">
        <f t="shared" si="65"/>
        <v>n/a</v>
      </c>
      <c r="Y239" t="str">
        <f t="shared" si="66"/>
        <v>n/a</v>
      </c>
      <c r="AA239" s="1"/>
      <c r="AB239" s="1" t="s">
        <v>934</v>
      </c>
      <c r="AD239" s="1" t="str">
        <f t="shared" si="69"/>
        <v>BAR037505199999</v>
      </c>
    </row>
    <row r="240" spans="1:30" x14ac:dyDescent="0.25">
      <c r="A240" s="1" t="str">
        <f>D240&amp;M240&amp;P240&amp;N240&amp;MasterData_[[#This Row],[Program Code]]</f>
        <v>BAR037505130040001399999</v>
      </c>
      <c r="B240" s="1" t="str">
        <f t="shared" si="63"/>
        <v>BAR037505130099999</v>
      </c>
      <c r="D240" s="14" t="s">
        <v>282</v>
      </c>
      <c r="E240" s="15" t="s">
        <v>286</v>
      </c>
      <c r="F240" s="7">
        <f t="shared" si="70"/>
        <v>99999</v>
      </c>
      <c r="G240" s="1" t="s">
        <v>749</v>
      </c>
      <c r="H240" s="1" t="str">
        <f t="shared" si="71"/>
        <v>ASSN--PC not applicable--99999</v>
      </c>
      <c r="J240" s="27" t="str">
        <f t="shared" si="67"/>
        <v>BAR0375051400013</v>
      </c>
      <c r="K240" s="27" t="str">
        <f t="shared" si="68"/>
        <v>BAR0375051PC not applicable</v>
      </c>
      <c r="L240" s="1" t="str">
        <f t="shared" si="64"/>
        <v>BAR03VPSA</v>
      </c>
      <c r="M240" s="1">
        <v>75051</v>
      </c>
      <c r="N240" s="1">
        <v>400013</v>
      </c>
      <c r="O240" s="1">
        <v>99999</v>
      </c>
      <c r="P240" s="1">
        <v>300</v>
      </c>
      <c r="Q240" s="1">
        <v>9999</v>
      </c>
      <c r="R240" s="1">
        <v>12</v>
      </c>
      <c r="S240" s="1">
        <v>9999</v>
      </c>
      <c r="V240"/>
      <c r="W240" t="s">
        <v>940</v>
      </c>
      <c r="X240" t="str">
        <f t="shared" si="65"/>
        <v>n/a</v>
      </c>
      <c r="Y240" t="str">
        <f t="shared" si="66"/>
        <v>n/a</v>
      </c>
      <c r="AA240" s="1"/>
      <c r="AB240" s="1" t="s">
        <v>934</v>
      </c>
      <c r="AD240" s="1" t="str">
        <f t="shared" si="69"/>
        <v>BAR037505199999</v>
      </c>
    </row>
    <row r="241" spans="1:30" x14ac:dyDescent="0.25">
      <c r="A241" s="1" t="str">
        <f>D241&amp;M241&amp;P241&amp;N241&amp;MasterData_[[#This Row],[Program Code]]</f>
        <v>BAR037505130040001499999</v>
      </c>
      <c r="B241" s="1" t="str">
        <f t="shared" si="63"/>
        <v>BAR037505130099999</v>
      </c>
      <c r="D241" s="14" t="s">
        <v>282</v>
      </c>
      <c r="E241" s="15" t="s">
        <v>286</v>
      </c>
      <c r="F241" s="7">
        <f t="shared" si="70"/>
        <v>99999</v>
      </c>
      <c r="G241" s="1" t="s">
        <v>749</v>
      </c>
      <c r="H241" s="1" t="str">
        <f t="shared" si="71"/>
        <v>ASSN--PC not applicable--99999</v>
      </c>
      <c r="J241" s="27" t="str">
        <f t="shared" si="67"/>
        <v>BAR0375051400014</v>
      </c>
      <c r="K241" s="27" t="str">
        <f t="shared" si="68"/>
        <v>BAR0375051PC not applicable</v>
      </c>
      <c r="L241" s="1" t="str">
        <f t="shared" si="64"/>
        <v>BAR03VPSA</v>
      </c>
      <c r="M241" s="1">
        <v>75051</v>
      </c>
      <c r="N241" s="1">
        <v>400014</v>
      </c>
      <c r="O241" s="1">
        <v>99999</v>
      </c>
      <c r="P241" s="1">
        <v>300</v>
      </c>
      <c r="Q241" s="1">
        <v>9999</v>
      </c>
      <c r="R241" s="1">
        <v>12</v>
      </c>
      <c r="S241" s="1">
        <v>9999</v>
      </c>
      <c r="V241"/>
      <c r="W241" t="s">
        <v>940</v>
      </c>
      <c r="X241" t="str">
        <f t="shared" si="65"/>
        <v>n/a</v>
      </c>
      <c r="Y241" t="str">
        <f t="shared" si="66"/>
        <v>n/a</v>
      </c>
      <c r="AA241" s="1"/>
      <c r="AB241" s="1" t="s">
        <v>934</v>
      </c>
      <c r="AD241" s="1" t="str">
        <f t="shared" si="69"/>
        <v>BAR037505199999</v>
      </c>
    </row>
    <row r="242" spans="1:30" x14ac:dyDescent="0.25">
      <c r="A242" s="1" t="str">
        <f>D242&amp;M242&amp;P242&amp;N242&amp;MasterData_[[#This Row],[Program Code]]</f>
        <v>BAR037505130040001799999</v>
      </c>
      <c r="B242" s="1" t="str">
        <f t="shared" si="63"/>
        <v>BAR037505130099999</v>
      </c>
      <c r="D242" s="14" t="s">
        <v>282</v>
      </c>
      <c r="E242" s="15" t="s">
        <v>286</v>
      </c>
      <c r="F242" s="7">
        <f t="shared" si="70"/>
        <v>99999</v>
      </c>
      <c r="G242" s="1" t="s">
        <v>749</v>
      </c>
      <c r="H242" s="1" t="str">
        <f t="shared" si="71"/>
        <v>ASSN--PC not applicable--99999</v>
      </c>
      <c r="J242" s="27" t="str">
        <f t="shared" si="67"/>
        <v>BAR0375051400017</v>
      </c>
      <c r="K242" s="27" t="str">
        <f t="shared" si="68"/>
        <v>BAR0375051PC not applicable</v>
      </c>
      <c r="L242" s="1" t="str">
        <f t="shared" si="64"/>
        <v>BAR03VPSA</v>
      </c>
      <c r="M242" s="1">
        <v>75051</v>
      </c>
      <c r="N242" s="1">
        <v>400017</v>
      </c>
      <c r="O242" s="1">
        <v>99999</v>
      </c>
      <c r="P242" s="1">
        <v>300</v>
      </c>
      <c r="Q242" s="1">
        <v>9999</v>
      </c>
      <c r="R242" s="1">
        <v>12</v>
      </c>
      <c r="S242" s="1">
        <v>9999</v>
      </c>
      <c r="V242"/>
      <c r="W242" t="s">
        <v>940</v>
      </c>
      <c r="X242" t="str">
        <f t="shared" si="65"/>
        <v>n/a</v>
      </c>
      <c r="Y242" t="str">
        <f t="shared" si="66"/>
        <v>n/a</v>
      </c>
      <c r="AA242" s="1"/>
      <c r="AB242" s="1" t="s">
        <v>934</v>
      </c>
      <c r="AD242" s="1" t="str">
        <f t="shared" si="69"/>
        <v>BAR037505199999</v>
      </c>
    </row>
    <row r="243" spans="1:30" x14ac:dyDescent="0.25">
      <c r="A243" s="1" t="str">
        <f>D243&amp;M243&amp;P243&amp;N243&amp;MasterData_[[#This Row],[Program Code]]</f>
        <v>BAR037505130040001899999</v>
      </c>
      <c r="B243" s="1" t="str">
        <f t="shared" si="63"/>
        <v>BAR037505130099999</v>
      </c>
      <c r="D243" s="14" t="s">
        <v>282</v>
      </c>
      <c r="E243" s="15" t="s">
        <v>286</v>
      </c>
      <c r="F243" s="7">
        <f t="shared" si="70"/>
        <v>99999</v>
      </c>
      <c r="G243" s="1" t="s">
        <v>749</v>
      </c>
      <c r="H243" s="1" t="str">
        <f t="shared" si="71"/>
        <v>ASSN--PC not applicable--99999</v>
      </c>
      <c r="J243" s="27" t="str">
        <f t="shared" si="67"/>
        <v>BAR0375051400018</v>
      </c>
      <c r="K243" s="27" t="str">
        <f t="shared" si="68"/>
        <v>BAR0375051PC not applicable</v>
      </c>
      <c r="L243" s="1" t="str">
        <f t="shared" si="64"/>
        <v>BAR03VPSA</v>
      </c>
      <c r="M243" s="1">
        <v>75051</v>
      </c>
      <c r="N243" s="1">
        <v>400018</v>
      </c>
      <c r="O243" s="1">
        <v>99999</v>
      </c>
      <c r="P243" s="1">
        <v>300</v>
      </c>
      <c r="Q243" s="1">
        <v>9999</v>
      </c>
      <c r="R243" s="1">
        <v>12</v>
      </c>
      <c r="S243" s="1">
        <v>9999</v>
      </c>
      <c r="V243"/>
      <c r="W243" t="s">
        <v>940</v>
      </c>
      <c r="X243" t="str">
        <f t="shared" si="65"/>
        <v>n/a</v>
      </c>
      <c r="Y243" t="str">
        <f t="shared" si="66"/>
        <v>n/a</v>
      </c>
      <c r="AA243" s="1"/>
      <c r="AB243" s="1" t="s">
        <v>934</v>
      </c>
      <c r="AD243" s="1" t="str">
        <f t="shared" si="69"/>
        <v>BAR037505199999</v>
      </c>
    </row>
    <row r="244" spans="1:30" x14ac:dyDescent="0.25">
      <c r="A244" s="1" t="str">
        <f>D244&amp;M244&amp;P244&amp;N244&amp;MasterData_[[#This Row],[Program Code]]</f>
        <v>BAR037505130040001999999</v>
      </c>
      <c r="B244" s="1" t="str">
        <f t="shared" si="63"/>
        <v>BAR037505130099999</v>
      </c>
      <c r="D244" s="14" t="s">
        <v>282</v>
      </c>
      <c r="E244" s="15" t="s">
        <v>286</v>
      </c>
      <c r="F244" s="7">
        <f t="shared" si="70"/>
        <v>99999</v>
      </c>
      <c r="G244" s="1" t="s">
        <v>749</v>
      </c>
      <c r="H244" s="1" t="str">
        <f t="shared" si="71"/>
        <v>ASSN--PC not applicable--99999</v>
      </c>
      <c r="J244" s="27" t="str">
        <f t="shared" si="67"/>
        <v>BAR0375051400019</v>
      </c>
      <c r="K244" s="27" t="str">
        <f t="shared" si="68"/>
        <v>BAR0375051PC not applicable</v>
      </c>
      <c r="L244" s="1" t="str">
        <f t="shared" si="64"/>
        <v>BAR03VPSA</v>
      </c>
      <c r="M244" s="1">
        <v>75051</v>
      </c>
      <c r="N244" s="1">
        <v>400019</v>
      </c>
      <c r="O244" s="1">
        <v>99999</v>
      </c>
      <c r="P244" s="1">
        <v>300</v>
      </c>
      <c r="Q244" s="1">
        <v>9999</v>
      </c>
      <c r="R244" s="1">
        <v>12</v>
      </c>
      <c r="S244" s="1">
        <v>9999</v>
      </c>
      <c r="V244"/>
      <c r="W244" t="s">
        <v>940</v>
      </c>
      <c r="X244" t="str">
        <f t="shared" si="65"/>
        <v>n/a</v>
      </c>
      <c r="Y244" t="str">
        <f t="shared" si="66"/>
        <v>n/a</v>
      </c>
      <c r="AA244" s="1"/>
      <c r="AB244" s="1" t="s">
        <v>934</v>
      </c>
      <c r="AD244" s="1" t="str">
        <f t="shared" si="69"/>
        <v>BAR037505199999</v>
      </c>
    </row>
    <row r="245" spans="1:30" x14ac:dyDescent="0.25">
      <c r="A245" s="1" t="str">
        <f>D245&amp;M245&amp;P245&amp;N245&amp;MasterData_[[#This Row],[Program Code]]</f>
        <v>BAR037505130040002399999</v>
      </c>
      <c r="B245" s="1" t="str">
        <f t="shared" si="63"/>
        <v>BAR037505130099999</v>
      </c>
      <c r="D245" s="14" t="s">
        <v>282</v>
      </c>
      <c r="E245" s="15" t="s">
        <v>286</v>
      </c>
      <c r="F245" s="7">
        <f t="shared" si="70"/>
        <v>99999</v>
      </c>
      <c r="G245" s="1" t="s">
        <v>749</v>
      </c>
      <c r="H245" s="1" t="str">
        <f t="shared" si="71"/>
        <v>ASSN--PC not applicable--99999</v>
      </c>
      <c r="J245" s="27" t="str">
        <f t="shared" si="67"/>
        <v>BAR0375051400023</v>
      </c>
      <c r="K245" s="27" t="str">
        <f t="shared" si="68"/>
        <v>BAR0375051PC not applicable</v>
      </c>
      <c r="L245" s="1" t="str">
        <f t="shared" si="64"/>
        <v>BAR03VPSA</v>
      </c>
      <c r="M245" s="1">
        <v>75051</v>
      </c>
      <c r="N245" s="1">
        <v>400023</v>
      </c>
      <c r="O245" s="1">
        <v>99999</v>
      </c>
      <c r="P245" s="1">
        <v>300</v>
      </c>
      <c r="Q245" s="1">
        <v>9999</v>
      </c>
      <c r="R245" s="1">
        <v>12</v>
      </c>
      <c r="S245" s="1">
        <v>9999</v>
      </c>
      <c r="V245"/>
      <c r="W245" t="s">
        <v>940</v>
      </c>
      <c r="X245" t="str">
        <f t="shared" si="65"/>
        <v>n/a</v>
      </c>
      <c r="Y245" t="str">
        <f t="shared" si="66"/>
        <v>n/a</v>
      </c>
      <c r="AA245" s="1"/>
      <c r="AB245" s="1" t="s">
        <v>934</v>
      </c>
      <c r="AD245" s="1" t="str">
        <f t="shared" si="69"/>
        <v>BAR037505199999</v>
      </c>
    </row>
    <row r="246" spans="1:30" x14ac:dyDescent="0.25">
      <c r="A246" s="1" t="str">
        <f>D246&amp;M246&amp;P246&amp;N246&amp;MasterData_[[#This Row],[Program Code]]</f>
        <v>BAR037505130040002599999</v>
      </c>
      <c r="B246" s="1" t="str">
        <f t="shared" si="63"/>
        <v>BAR037505130099999</v>
      </c>
      <c r="D246" s="14" t="s">
        <v>282</v>
      </c>
      <c r="E246" s="15" t="s">
        <v>286</v>
      </c>
      <c r="F246" s="7">
        <f t="shared" si="70"/>
        <v>99999</v>
      </c>
      <c r="G246" s="1" t="s">
        <v>749</v>
      </c>
      <c r="H246" s="1" t="str">
        <f t="shared" si="71"/>
        <v>ASSN--PC not applicable--99999</v>
      </c>
      <c r="J246" s="27" t="str">
        <f t="shared" si="67"/>
        <v>BAR0375051400025</v>
      </c>
      <c r="K246" s="27" t="str">
        <f t="shared" si="68"/>
        <v>BAR0375051PC not applicable</v>
      </c>
      <c r="L246" s="1" t="str">
        <f t="shared" si="64"/>
        <v>BAR03VPSA</v>
      </c>
      <c r="M246" s="1">
        <v>75051</v>
      </c>
      <c r="N246" s="1">
        <v>400025</v>
      </c>
      <c r="O246" s="1">
        <v>99999</v>
      </c>
      <c r="P246" s="1">
        <v>300</v>
      </c>
      <c r="Q246" s="1">
        <v>9999</v>
      </c>
      <c r="R246" s="1">
        <v>12</v>
      </c>
      <c r="S246" s="1">
        <v>9999</v>
      </c>
      <c r="V246"/>
      <c r="W246" t="s">
        <v>940</v>
      </c>
      <c r="X246" t="str">
        <f t="shared" si="65"/>
        <v>n/a</v>
      </c>
      <c r="Y246" t="str">
        <f t="shared" si="66"/>
        <v>n/a</v>
      </c>
      <c r="AA246" s="1"/>
      <c r="AB246" s="1" t="s">
        <v>934</v>
      </c>
      <c r="AD246" s="1" t="str">
        <f t="shared" si="69"/>
        <v>BAR037505199999</v>
      </c>
    </row>
    <row r="247" spans="1:30" x14ac:dyDescent="0.25">
      <c r="A247" s="1" t="str">
        <f>D247&amp;M247&amp;P247&amp;N247&amp;MasterData_[[#This Row],[Program Code]]</f>
        <v>BAR037505130040002699999</v>
      </c>
      <c r="B247" s="1" t="str">
        <f t="shared" si="63"/>
        <v>BAR037505130099999</v>
      </c>
      <c r="D247" s="14" t="s">
        <v>282</v>
      </c>
      <c r="E247" s="15" t="s">
        <v>286</v>
      </c>
      <c r="F247" s="7">
        <f t="shared" si="70"/>
        <v>99999</v>
      </c>
      <c r="G247" s="1" t="s">
        <v>749</v>
      </c>
      <c r="H247" s="1" t="str">
        <f t="shared" si="71"/>
        <v>ASSN--PC not applicable--99999</v>
      </c>
      <c r="J247" s="27" t="str">
        <f t="shared" si="67"/>
        <v>BAR0375051400026</v>
      </c>
      <c r="K247" s="27" t="str">
        <f t="shared" si="68"/>
        <v>BAR0375051PC not applicable</v>
      </c>
      <c r="L247" s="1" t="str">
        <f t="shared" si="64"/>
        <v>BAR03VPSA</v>
      </c>
      <c r="M247" s="1">
        <v>75051</v>
      </c>
      <c r="N247" s="1">
        <v>400026</v>
      </c>
      <c r="O247" s="1">
        <v>99999</v>
      </c>
      <c r="P247" s="1">
        <v>300</v>
      </c>
      <c r="Q247" s="1">
        <v>9999</v>
      </c>
      <c r="R247" s="1">
        <v>12</v>
      </c>
      <c r="S247" s="1">
        <v>9999</v>
      </c>
      <c r="V247"/>
      <c r="W247" t="s">
        <v>940</v>
      </c>
      <c r="X247" t="str">
        <f t="shared" si="65"/>
        <v>n/a</v>
      </c>
      <c r="Y247" t="str">
        <f t="shared" si="66"/>
        <v>n/a</v>
      </c>
      <c r="AA247" s="1"/>
      <c r="AB247" s="1" t="s">
        <v>934</v>
      </c>
      <c r="AD247" s="1" t="str">
        <f t="shared" si="69"/>
        <v>BAR037505199999</v>
      </c>
    </row>
    <row r="248" spans="1:30" x14ac:dyDescent="0.25">
      <c r="A248" s="1" t="str">
        <f>D248&amp;M248&amp;P248&amp;N248&amp;MasterData_[[#This Row],[Program Code]]</f>
        <v>BAR037505130040002899999</v>
      </c>
      <c r="B248" s="1" t="str">
        <f t="shared" si="63"/>
        <v>BAR037505130099999</v>
      </c>
      <c r="D248" s="14" t="s">
        <v>282</v>
      </c>
      <c r="E248" s="15" t="s">
        <v>286</v>
      </c>
      <c r="F248" s="7">
        <f t="shared" si="70"/>
        <v>99999</v>
      </c>
      <c r="G248" s="1" t="s">
        <v>749</v>
      </c>
      <c r="H248" s="1" t="str">
        <f t="shared" si="71"/>
        <v>ASSN--PC not applicable--99999</v>
      </c>
      <c r="J248" s="27" t="str">
        <f t="shared" si="67"/>
        <v>BAR0375051400028</v>
      </c>
      <c r="K248" s="27" t="str">
        <f t="shared" si="68"/>
        <v>BAR0375051PC not applicable</v>
      </c>
      <c r="L248" s="1" t="str">
        <f t="shared" si="64"/>
        <v>BAR03VPSA</v>
      </c>
      <c r="M248" s="1">
        <v>75051</v>
      </c>
      <c r="N248" s="1">
        <v>400028</v>
      </c>
      <c r="O248" s="1">
        <v>99999</v>
      </c>
      <c r="P248" s="1">
        <v>300</v>
      </c>
      <c r="Q248" s="1">
        <v>9999</v>
      </c>
      <c r="R248" s="1">
        <v>12</v>
      </c>
      <c r="S248" s="1">
        <v>9999</v>
      </c>
      <c r="V248"/>
      <c r="W248" t="s">
        <v>940</v>
      </c>
      <c r="X248" t="str">
        <f t="shared" si="65"/>
        <v>n/a</v>
      </c>
      <c r="Y248" t="str">
        <f t="shared" si="66"/>
        <v>n/a</v>
      </c>
      <c r="AA248" s="1"/>
      <c r="AB248" s="1" t="s">
        <v>934</v>
      </c>
      <c r="AD248" s="1" t="str">
        <f t="shared" si="69"/>
        <v>BAR037505199999</v>
      </c>
    </row>
    <row r="249" spans="1:30" x14ac:dyDescent="0.25">
      <c r="A249" s="1" t="str">
        <f>D249&amp;M249&amp;P249&amp;N249&amp;MasterData_[[#This Row],[Program Code]]</f>
        <v>BAR037505130040003399999</v>
      </c>
      <c r="B249" s="1" t="str">
        <f t="shared" si="63"/>
        <v>BAR037505130099999</v>
      </c>
      <c r="D249" s="14" t="s">
        <v>282</v>
      </c>
      <c r="E249" s="15" t="s">
        <v>286</v>
      </c>
      <c r="F249" s="7">
        <f t="shared" si="70"/>
        <v>99999</v>
      </c>
      <c r="G249" s="1" t="s">
        <v>749</v>
      </c>
      <c r="H249" s="1" t="str">
        <f t="shared" si="71"/>
        <v>ASSN--PC not applicable--99999</v>
      </c>
      <c r="J249" s="27" t="str">
        <f t="shared" si="67"/>
        <v>BAR0375051400033</v>
      </c>
      <c r="K249" s="27" t="str">
        <f t="shared" si="68"/>
        <v>BAR0375051PC not applicable</v>
      </c>
      <c r="L249" s="1" t="str">
        <f t="shared" si="64"/>
        <v>BAR03VPSA</v>
      </c>
      <c r="M249" s="1">
        <v>75051</v>
      </c>
      <c r="N249" s="1">
        <v>400033</v>
      </c>
      <c r="O249" s="1">
        <v>99999</v>
      </c>
      <c r="P249" s="1">
        <v>300</v>
      </c>
      <c r="Q249" s="1">
        <v>9999</v>
      </c>
      <c r="R249" s="1">
        <v>12</v>
      </c>
      <c r="S249" s="1">
        <v>9999</v>
      </c>
      <c r="V249"/>
      <c r="W249" t="s">
        <v>940</v>
      </c>
      <c r="X249" t="str">
        <f t="shared" si="65"/>
        <v>n/a</v>
      </c>
      <c r="Y249" t="str">
        <f t="shared" si="66"/>
        <v>n/a</v>
      </c>
      <c r="AA249" s="1"/>
      <c r="AB249" s="1" t="s">
        <v>934</v>
      </c>
      <c r="AD249" s="1" t="str">
        <f t="shared" si="69"/>
        <v>BAR037505199999</v>
      </c>
    </row>
    <row r="250" spans="1:30" x14ac:dyDescent="0.25">
      <c r="A250" s="1" t="str">
        <f>D250&amp;M250&amp;P250&amp;N250&amp;MasterData_[[#This Row],[Program Code]]</f>
        <v>BAR037505130040003499999</v>
      </c>
      <c r="B250" s="1" t="str">
        <f t="shared" si="63"/>
        <v>BAR037505130099999</v>
      </c>
      <c r="D250" s="14" t="s">
        <v>282</v>
      </c>
      <c r="E250" s="15" t="s">
        <v>286</v>
      </c>
      <c r="F250" s="7">
        <f t="shared" si="70"/>
        <v>99999</v>
      </c>
      <c r="G250" s="1" t="s">
        <v>749</v>
      </c>
      <c r="H250" s="1" t="str">
        <f t="shared" si="71"/>
        <v>ASSN--PC not applicable--99999</v>
      </c>
      <c r="J250" s="27" t="str">
        <f t="shared" si="67"/>
        <v>BAR0375051400034</v>
      </c>
      <c r="K250" s="27" t="str">
        <f t="shared" si="68"/>
        <v>BAR0375051PC not applicable</v>
      </c>
      <c r="L250" s="1" t="str">
        <f t="shared" si="64"/>
        <v>BAR03VPSA</v>
      </c>
      <c r="M250" s="1">
        <v>75051</v>
      </c>
      <c r="N250" s="1">
        <v>400034</v>
      </c>
      <c r="O250" s="1">
        <v>99999</v>
      </c>
      <c r="P250" s="1">
        <v>300</v>
      </c>
      <c r="Q250" s="1">
        <v>9999</v>
      </c>
      <c r="R250" s="1">
        <v>12</v>
      </c>
      <c r="S250" s="1">
        <v>9999</v>
      </c>
      <c r="V250"/>
      <c r="W250" t="s">
        <v>940</v>
      </c>
      <c r="X250" t="str">
        <f t="shared" si="65"/>
        <v>n/a</v>
      </c>
      <c r="Y250" t="str">
        <f t="shared" si="66"/>
        <v>n/a</v>
      </c>
      <c r="AA250" s="1"/>
      <c r="AB250" s="1" t="s">
        <v>934</v>
      </c>
      <c r="AD250" s="1" t="str">
        <f t="shared" si="69"/>
        <v>BAR037505199999</v>
      </c>
    </row>
    <row r="251" spans="1:30" x14ac:dyDescent="0.25">
      <c r="A251" s="1" t="str">
        <f>D251&amp;M251&amp;P251&amp;N251&amp;MasterData_[[#This Row],[Program Code]]</f>
        <v>BAR037505130040003799999</v>
      </c>
      <c r="B251" s="1" t="str">
        <f t="shared" si="63"/>
        <v>BAR037505130099999</v>
      </c>
      <c r="D251" s="14" t="s">
        <v>282</v>
      </c>
      <c r="E251" s="15" t="s">
        <v>286</v>
      </c>
      <c r="F251" s="7">
        <f t="shared" si="70"/>
        <v>99999</v>
      </c>
      <c r="G251" s="1" t="s">
        <v>749</v>
      </c>
      <c r="H251" s="1" t="str">
        <f t="shared" si="71"/>
        <v>ASSN--PC not applicable--99999</v>
      </c>
      <c r="J251" s="27" t="str">
        <f t="shared" si="67"/>
        <v>BAR0375051400037</v>
      </c>
      <c r="K251" s="27" t="str">
        <f t="shared" si="68"/>
        <v>BAR0375051PC not applicable</v>
      </c>
      <c r="L251" s="1" t="str">
        <f t="shared" si="64"/>
        <v>BAR03VPSA</v>
      </c>
      <c r="M251" s="1">
        <v>75051</v>
      </c>
      <c r="N251" s="1">
        <v>400037</v>
      </c>
      <c r="O251" s="1">
        <v>99999</v>
      </c>
      <c r="P251" s="1">
        <v>300</v>
      </c>
      <c r="Q251" s="1">
        <v>9999</v>
      </c>
      <c r="R251" s="1">
        <v>12</v>
      </c>
      <c r="S251" s="1">
        <v>9999</v>
      </c>
      <c r="V251"/>
      <c r="W251" t="s">
        <v>940</v>
      </c>
      <c r="X251" t="str">
        <f t="shared" si="65"/>
        <v>n/a</v>
      </c>
      <c r="Y251" t="str">
        <f t="shared" si="66"/>
        <v>n/a</v>
      </c>
      <c r="AA251" s="1"/>
      <c r="AB251" s="1" t="s">
        <v>934</v>
      </c>
      <c r="AD251" s="1" t="str">
        <f t="shared" si="69"/>
        <v>BAR037505199999</v>
      </c>
    </row>
    <row r="252" spans="1:30" x14ac:dyDescent="0.25">
      <c r="A252" s="1" t="str">
        <f>D252&amp;M252&amp;P252&amp;N252&amp;MasterData_[[#This Row],[Program Code]]</f>
        <v>BAR037505130040003899999</v>
      </c>
      <c r="B252" s="1" t="str">
        <f t="shared" si="63"/>
        <v>BAR037505130099999</v>
      </c>
      <c r="D252" s="14" t="s">
        <v>282</v>
      </c>
      <c r="E252" s="15" t="s">
        <v>286</v>
      </c>
      <c r="F252" s="7">
        <f t="shared" si="70"/>
        <v>99999</v>
      </c>
      <c r="G252" s="1" t="s">
        <v>749</v>
      </c>
      <c r="H252" s="1" t="str">
        <f t="shared" si="71"/>
        <v>ASSN--PC not applicable--99999</v>
      </c>
      <c r="J252" s="27" t="str">
        <f t="shared" si="67"/>
        <v>BAR0375051400038</v>
      </c>
      <c r="K252" s="27" t="str">
        <f t="shared" si="68"/>
        <v>BAR0375051PC not applicable</v>
      </c>
      <c r="L252" s="1" t="str">
        <f t="shared" si="64"/>
        <v>BAR03VPSA</v>
      </c>
      <c r="M252" s="1">
        <v>75051</v>
      </c>
      <c r="N252" s="1">
        <v>400038</v>
      </c>
      <c r="O252" s="1">
        <v>99999</v>
      </c>
      <c r="P252" s="1">
        <v>300</v>
      </c>
      <c r="Q252" s="1">
        <v>9999</v>
      </c>
      <c r="R252" s="1">
        <v>12</v>
      </c>
      <c r="S252" s="1">
        <v>9999</v>
      </c>
      <c r="V252"/>
      <c r="W252" t="s">
        <v>940</v>
      </c>
      <c r="X252" t="str">
        <f t="shared" si="65"/>
        <v>n/a</v>
      </c>
      <c r="Y252" t="str">
        <f t="shared" si="66"/>
        <v>n/a</v>
      </c>
      <c r="AA252" s="1"/>
      <c r="AB252" s="1" t="s">
        <v>934</v>
      </c>
      <c r="AD252" s="1" t="str">
        <f t="shared" si="69"/>
        <v>BAR037505199999</v>
      </c>
    </row>
    <row r="253" spans="1:30" x14ac:dyDescent="0.25">
      <c r="A253" s="1" t="str">
        <f>D253&amp;M253&amp;P253&amp;N253&amp;MasterData_[[#This Row],[Program Code]]</f>
        <v>BAR037505130040004299999</v>
      </c>
      <c r="B253" s="1" t="str">
        <f t="shared" si="63"/>
        <v>BAR037505130099999</v>
      </c>
      <c r="D253" s="14" t="s">
        <v>282</v>
      </c>
      <c r="E253" s="15" t="s">
        <v>286</v>
      </c>
      <c r="F253" s="7">
        <f t="shared" si="70"/>
        <v>99999</v>
      </c>
      <c r="G253" s="1" t="s">
        <v>749</v>
      </c>
      <c r="H253" s="1" t="str">
        <f t="shared" si="71"/>
        <v>ASSN--PC not applicable--99999</v>
      </c>
      <c r="J253" s="27" t="str">
        <f t="shared" si="67"/>
        <v>BAR0375051400042</v>
      </c>
      <c r="K253" s="27" t="str">
        <f t="shared" si="68"/>
        <v>BAR0375051PC not applicable</v>
      </c>
      <c r="L253" s="1" t="str">
        <f t="shared" si="64"/>
        <v>BAR03VPSA</v>
      </c>
      <c r="M253" s="1">
        <v>75051</v>
      </c>
      <c r="N253" s="1">
        <v>400042</v>
      </c>
      <c r="O253" s="1">
        <v>99999</v>
      </c>
      <c r="P253" s="1">
        <v>300</v>
      </c>
      <c r="Q253" s="1">
        <v>9999</v>
      </c>
      <c r="R253" s="1">
        <v>12</v>
      </c>
      <c r="S253" s="1">
        <v>9999</v>
      </c>
      <c r="V253"/>
      <c r="W253" t="s">
        <v>940</v>
      </c>
      <c r="X253" t="str">
        <f t="shared" si="65"/>
        <v>n/a</v>
      </c>
      <c r="Y253" t="str">
        <f t="shared" si="66"/>
        <v>n/a</v>
      </c>
      <c r="AA253" s="1"/>
      <c r="AB253" s="1" t="s">
        <v>934</v>
      </c>
      <c r="AD253" s="1" t="str">
        <f t="shared" si="69"/>
        <v>BAR037505199999</v>
      </c>
    </row>
    <row r="254" spans="1:30" x14ac:dyDescent="0.25">
      <c r="A254" s="1" t="str">
        <f>D254&amp;M254&amp;P254&amp;N254&amp;MasterData_[[#This Row],[Program Code]]</f>
        <v>BAR037505130040004599999</v>
      </c>
      <c r="B254" s="1" t="str">
        <f t="shared" si="63"/>
        <v>BAR037505130099999</v>
      </c>
      <c r="D254" s="14" t="s">
        <v>282</v>
      </c>
      <c r="E254" s="15" t="s">
        <v>286</v>
      </c>
      <c r="F254" s="7">
        <f t="shared" si="70"/>
        <v>99999</v>
      </c>
      <c r="G254" s="1" t="s">
        <v>749</v>
      </c>
      <c r="H254" s="1" t="str">
        <f t="shared" si="71"/>
        <v>ASSN--PC not applicable--99999</v>
      </c>
      <c r="J254" s="27" t="str">
        <f t="shared" si="67"/>
        <v>BAR0375051400045</v>
      </c>
      <c r="K254" s="27" t="str">
        <f t="shared" si="68"/>
        <v>BAR0375051PC not applicable</v>
      </c>
      <c r="L254" s="1" t="str">
        <f t="shared" si="64"/>
        <v>BAR03VPSA</v>
      </c>
      <c r="M254" s="1">
        <v>75051</v>
      </c>
      <c r="N254" s="1">
        <v>400045</v>
      </c>
      <c r="O254" s="1">
        <v>99999</v>
      </c>
      <c r="P254" s="1">
        <v>300</v>
      </c>
      <c r="Q254" s="1">
        <v>9999</v>
      </c>
      <c r="R254" s="1">
        <v>12</v>
      </c>
      <c r="S254" s="1">
        <v>9999</v>
      </c>
      <c r="V254"/>
      <c r="W254" t="s">
        <v>940</v>
      </c>
      <c r="X254" t="str">
        <f t="shared" si="65"/>
        <v>n/a</v>
      </c>
      <c r="Y254" t="str">
        <f t="shared" si="66"/>
        <v>n/a</v>
      </c>
      <c r="AA254" s="1"/>
      <c r="AB254" s="1" t="s">
        <v>934</v>
      </c>
      <c r="AD254" s="1" t="str">
        <f t="shared" si="69"/>
        <v>BAR037505199999</v>
      </c>
    </row>
    <row r="255" spans="1:30" x14ac:dyDescent="0.25">
      <c r="A255" s="1" t="str">
        <f>D255&amp;M255&amp;P255&amp;N255&amp;MasterData_[[#This Row],[Program Code]]</f>
        <v>BAR037505130040004699999</v>
      </c>
      <c r="B255" s="1" t="str">
        <f t="shared" si="63"/>
        <v>BAR037505130099999</v>
      </c>
      <c r="D255" s="14" t="s">
        <v>282</v>
      </c>
      <c r="E255" s="15" t="s">
        <v>286</v>
      </c>
      <c r="F255" s="7">
        <f t="shared" si="70"/>
        <v>99999</v>
      </c>
      <c r="G255" s="1" t="s">
        <v>749</v>
      </c>
      <c r="H255" s="1" t="str">
        <f t="shared" si="71"/>
        <v>ASSN--PC not applicable--99999</v>
      </c>
      <c r="J255" s="27" t="str">
        <f t="shared" si="67"/>
        <v>BAR0375051400046</v>
      </c>
      <c r="K255" s="27" t="str">
        <f t="shared" si="68"/>
        <v>BAR0375051PC not applicable</v>
      </c>
      <c r="L255" s="1" t="str">
        <f t="shared" si="64"/>
        <v>BAR03VPSA</v>
      </c>
      <c r="M255" s="1">
        <v>75051</v>
      </c>
      <c r="N255" s="1">
        <v>400046</v>
      </c>
      <c r="O255" s="1">
        <v>99999</v>
      </c>
      <c r="P255" s="1">
        <v>300</v>
      </c>
      <c r="Q255" s="1">
        <v>9999</v>
      </c>
      <c r="R255" s="1">
        <v>12</v>
      </c>
      <c r="S255" s="1">
        <v>9999</v>
      </c>
      <c r="V255"/>
      <c r="W255" t="s">
        <v>940</v>
      </c>
      <c r="X255" t="str">
        <f t="shared" si="65"/>
        <v>n/a</v>
      </c>
      <c r="Y255" t="str">
        <f t="shared" si="66"/>
        <v>n/a</v>
      </c>
      <c r="AA255" s="1"/>
      <c r="AB255" s="1" t="s">
        <v>934</v>
      </c>
      <c r="AD255" s="1" t="str">
        <f t="shared" si="69"/>
        <v>BAR037505199999</v>
      </c>
    </row>
    <row r="256" spans="1:30" x14ac:dyDescent="0.25">
      <c r="A256" s="1" t="str">
        <f>D256&amp;M256&amp;P256&amp;N256&amp;MasterData_[[#This Row],[Program Code]]</f>
        <v>BAR037505130040004899999</v>
      </c>
      <c r="B256" s="1" t="str">
        <f t="shared" si="63"/>
        <v>BAR037505130099999</v>
      </c>
      <c r="D256" s="14" t="s">
        <v>282</v>
      </c>
      <c r="E256" s="15" t="s">
        <v>286</v>
      </c>
      <c r="F256" s="7">
        <f t="shared" si="70"/>
        <v>99999</v>
      </c>
      <c r="G256" s="1" t="s">
        <v>749</v>
      </c>
      <c r="H256" s="1" t="str">
        <f t="shared" si="71"/>
        <v>ASSN--PC not applicable--99999</v>
      </c>
      <c r="J256" s="27" t="str">
        <f t="shared" si="67"/>
        <v>BAR0375051400048</v>
      </c>
      <c r="K256" s="27" t="str">
        <f t="shared" si="68"/>
        <v>BAR0375051PC not applicable</v>
      </c>
      <c r="L256" s="1" t="str">
        <f t="shared" si="64"/>
        <v>BAR03VPSA</v>
      </c>
      <c r="M256" s="1">
        <v>75051</v>
      </c>
      <c r="N256" s="1">
        <v>400048</v>
      </c>
      <c r="O256" s="1">
        <v>99999</v>
      </c>
      <c r="P256" s="1">
        <v>300</v>
      </c>
      <c r="Q256" s="1">
        <v>9999</v>
      </c>
      <c r="R256" s="1">
        <v>12</v>
      </c>
      <c r="S256" s="1">
        <v>9999</v>
      </c>
      <c r="V256"/>
      <c r="W256" t="s">
        <v>940</v>
      </c>
      <c r="X256" t="str">
        <f t="shared" si="65"/>
        <v>n/a</v>
      </c>
      <c r="Y256" t="str">
        <f t="shared" si="66"/>
        <v>n/a</v>
      </c>
      <c r="AA256" s="1"/>
      <c r="AB256" s="1" t="s">
        <v>934</v>
      </c>
      <c r="AD256" s="1" t="str">
        <f t="shared" si="69"/>
        <v>BAR037505199999</v>
      </c>
    </row>
    <row r="257" spans="1:30" x14ac:dyDescent="0.25">
      <c r="A257" s="1" t="str">
        <f>D257&amp;M257&amp;P257&amp;N257&amp;MasterData_[[#This Row],[Program Code]]</f>
        <v>BAR037505130040006099999</v>
      </c>
      <c r="B257" s="1" t="str">
        <f t="shared" si="63"/>
        <v>BAR037505130099999</v>
      </c>
      <c r="D257" s="14" t="s">
        <v>282</v>
      </c>
      <c r="E257" s="15" t="s">
        <v>286</v>
      </c>
      <c r="F257" s="7">
        <f t="shared" si="70"/>
        <v>99999</v>
      </c>
      <c r="G257" s="1" t="s">
        <v>749</v>
      </c>
      <c r="H257" s="1" t="str">
        <f t="shared" si="71"/>
        <v>ASSN--PC not applicable--99999</v>
      </c>
      <c r="J257" s="27" t="str">
        <f t="shared" si="67"/>
        <v>BAR0375051400060</v>
      </c>
      <c r="K257" s="27" t="str">
        <f t="shared" si="68"/>
        <v>BAR0375051PC not applicable</v>
      </c>
      <c r="L257" s="1" t="str">
        <f t="shared" si="64"/>
        <v>BAR03VPSA</v>
      </c>
      <c r="M257" s="1">
        <v>75051</v>
      </c>
      <c r="N257" s="1">
        <v>400060</v>
      </c>
      <c r="O257" s="1">
        <v>99999</v>
      </c>
      <c r="P257" s="1">
        <v>300</v>
      </c>
      <c r="Q257" s="1">
        <v>9999</v>
      </c>
      <c r="R257" s="1">
        <v>12</v>
      </c>
      <c r="S257" s="1">
        <v>9999</v>
      </c>
      <c r="V257"/>
      <c r="W257" t="s">
        <v>940</v>
      </c>
      <c r="X257" t="str">
        <f t="shared" si="65"/>
        <v>n/a</v>
      </c>
      <c r="Y257" t="str">
        <f t="shared" si="66"/>
        <v>n/a</v>
      </c>
      <c r="AA257" s="1"/>
      <c r="AB257" s="1" t="s">
        <v>934</v>
      </c>
      <c r="AD257" s="1" t="str">
        <f t="shared" si="69"/>
        <v>BAR037505199999</v>
      </c>
    </row>
    <row r="258" spans="1:30" x14ac:dyDescent="0.25">
      <c r="A258" s="1" t="str">
        <f>D258&amp;M258&amp;P258&amp;N258&amp;MasterData_[[#This Row],[Program Code]]</f>
        <v>BAR037505130040006199999</v>
      </c>
      <c r="B258" s="1" t="str">
        <f t="shared" ref="B258:B321" si="72">D258&amp;M258&amp;P258&amp;O258</f>
        <v>BAR037505130099999</v>
      </c>
      <c r="D258" s="14" t="s">
        <v>282</v>
      </c>
      <c r="E258" s="15" t="s">
        <v>286</v>
      </c>
      <c r="F258" s="7">
        <f t="shared" si="70"/>
        <v>99999</v>
      </c>
      <c r="G258" s="1" t="s">
        <v>749</v>
      </c>
      <c r="H258" s="1" t="str">
        <f t="shared" si="71"/>
        <v>ASSN--PC not applicable--99999</v>
      </c>
      <c r="J258" s="27" t="str">
        <f t="shared" si="67"/>
        <v>BAR0375051400061</v>
      </c>
      <c r="K258" s="27" t="str">
        <f t="shared" si="68"/>
        <v>BAR0375051PC not applicable</v>
      </c>
      <c r="L258" s="1" t="str">
        <f t="shared" ref="L258:L321" si="73">D258&amp;E258</f>
        <v>BAR03VPSA</v>
      </c>
      <c r="M258" s="1">
        <v>75051</v>
      </c>
      <c r="N258" s="1">
        <v>400061</v>
      </c>
      <c r="O258" s="1">
        <v>99999</v>
      </c>
      <c r="P258" s="1">
        <v>300</v>
      </c>
      <c r="Q258" s="1">
        <v>9999</v>
      </c>
      <c r="R258" s="1">
        <v>12</v>
      </c>
      <c r="S258" s="1">
        <v>9999</v>
      </c>
      <c r="V258"/>
      <c r="W258" t="s">
        <v>940</v>
      </c>
      <c r="X258" t="str">
        <f t="shared" si="65"/>
        <v>n/a</v>
      </c>
      <c r="Y258" t="str">
        <f t="shared" si="66"/>
        <v>n/a</v>
      </c>
      <c r="AA258" s="1"/>
      <c r="AB258" s="1" t="s">
        <v>934</v>
      </c>
      <c r="AD258" s="1" t="str">
        <f t="shared" si="69"/>
        <v>BAR037505199999</v>
      </c>
    </row>
    <row r="259" spans="1:30" x14ac:dyDescent="0.25">
      <c r="A259" s="1" t="str">
        <f>D259&amp;M259&amp;P259&amp;N259&amp;MasterData_[[#This Row],[Program Code]]</f>
        <v>BAR037505130040006299999</v>
      </c>
      <c r="B259" s="1" t="str">
        <f t="shared" si="72"/>
        <v>BAR037505130099999</v>
      </c>
      <c r="D259" s="14" t="s">
        <v>282</v>
      </c>
      <c r="E259" s="15" t="s">
        <v>286</v>
      </c>
      <c r="F259" s="7">
        <f t="shared" si="70"/>
        <v>99999</v>
      </c>
      <c r="G259" s="1" t="s">
        <v>749</v>
      </c>
      <c r="H259" s="1" t="str">
        <f t="shared" si="71"/>
        <v>ASSN--PC not applicable--99999</v>
      </c>
      <c r="J259" s="27" t="str">
        <f t="shared" si="67"/>
        <v>BAR0375051400062</v>
      </c>
      <c r="K259" s="27" t="str">
        <f t="shared" si="68"/>
        <v>BAR0375051PC not applicable</v>
      </c>
      <c r="L259" s="1" t="str">
        <f t="shared" si="73"/>
        <v>BAR03VPSA</v>
      </c>
      <c r="M259" s="1">
        <v>75051</v>
      </c>
      <c r="N259" s="1">
        <v>400062</v>
      </c>
      <c r="O259" s="1">
        <v>99999</v>
      </c>
      <c r="P259" s="1">
        <v>300</v>
      </c>
      <c r="Q259" s="1">
        <v>9999</v>
      </c>
      <c r="R259" s="1">
        <v>12</v>
      </c>
      <c r="S259" s="1">
        <v>9999</v>
      </c>
      <c r="V259"/>
      <c r="W259" t="s">
        <v>940</v>
      </c>
      <c r="X259" t="str">
        <f t="shared" ref="X259:X322" si="74">IF(U259="", "n/a",T259)</f>
        <v>n/a</v>
      </c>
      <c r="Y259" t="str">
        <f t="shared" ref="Y259:Y322" si="75">IF(U259="","n/a",U259)</f>
        <v>n/a</v>
      </c>
      <c r="AA259" s="1"/>
      <c r="AB259" s="1" t="s">
        <v>934</v>
      </c>
      <c r="AD259" s="1" t="str">
        <f t="shared" si="69"/>
        <v>BAR037505199999</v>
      </c>
    </row>
    <row r="260" spans="1:30" x14ac:dyDescent="0.25">
      <c r="A260" s="1" t="str">
        <f>D260&amp;M260&amp;P260&amp;N260&amp;MasterData_[[#This Row],[Program Code]]</f>
        <v>BAR037505130040006399999</v>
      </c>
      <c r="B260" s="1" t="str">
        <f t="shared" si="72"/>
        <v>BAR037505130099999</v>
      </c>
      <c r="D260" s="14" t="s">
        <v>282</v>
      </c>
      <c r="E260" s="15" t="s">
        <v>286</v>
      </c>
      <c r="F260" s="7">
        <f t="shared" si="70"/>
        <v>99999</v>
      </c>
      <c r="G260" s="1" t="s">
        <v>749</v>
      </c>
      <c r="H260" s="1" t="str">
        <f t="shared" si="71"/>
        <v>ASSN--PC not applicable--99999</v>
      </c>
      <c r="J260" s="27" t="str">
        <f t="shared" si="67"/>
        <v>BAR0375051400063</v>
      </c>
      <c r="K260" s="27" t="str">
        <f t="shared" si="68"/>
        <v>BAR0375051PC not applicable</v>
      </c>
      <c r="L260" s="1" t="str">
        <f t="shared" si="73"/>
        <v>BAR03VPSA</v>
      </c>
      <c r="M260" s="1">
        <v>75051</v>
      </c>
      <c r="N260" s="1">
        <v>400063</v>
      </c>
      <c r="O260" s="1">
        <v>99999</v>
      </c>
      <c r="P260" s="1">
        <v>300</v>
      </c>
      <c r="Q260" s="1">
        <v>9999</v>
      </c>
      <c r="R260" s="1">
        <v>12</v>
      </c>
      <c r="S260" s="1">
        <v>9999</v>
      </c>
      <c r="V260"/>
      <c r="W260" t="s">
        <v>940</v>
      </c>
      <c r="X260" t="str">
        <f t="shared" si="74"/>
        <v>n/a</v>
      </c>
      <c r="Y260" t="str">
        <f t="shared" si="75"/>
        <v>n/a</v>
      </c>
      <c r="AA260" s="1"/>
      <c r="AB260" s="1" t="s">
        <v>934</v>
      </c>
      <c r="AD260" s="1" t="str">
        <f t="shared" si="69"/>
        <v>BAR037505199999</v>
      </c>
    </row>
    <row r="261" spans="1:30" x14ac:dyDescent="0.25">
      <c r="A261" s="1" t="str">
        <f>D261&amp;M261&amp;P261&amp;N261&amp;MasterData_[[#This Row],[Program Code]]</f>
        <v>BAR037505130040006499999</v>
      </c>
      <c r="B261" s="1" t="str">
        <f t="shared" si="72"/>
        <v>BAR037505130099999</v>
      </c>
      <c r="D261" s="14" t="s">
        <v>282</v>
      </c>
      <c r="E261" s="15" t="s">
        <v>286</v>
      </c>
      <c r="F261" s="7">
        <f t="shared" si="70"/>
        <v>99999</v>
      </c>
      <c r="G261" s="1" t="s">
        <v>749</v>
      </c>
      <c r="H261" s="1" t="str">
        <f t="shared" si="71"/>
        <v>ASSN--PC not applicable--99999</v>
      </c>
      <c r="J261" s="27" t="str">
        <f t="shared" si="67"/>
        <v>BAR0375051400064</v>
      </c>
      <c r="K261" s="27" t="str">
        <f t="shared" si="68"/>
        <v>BAR0375051PC not applicable</v>
      </c>
      <c r="L261" s="1" t="str">
        <f t="shared" si="73"/>
        <v>BAR03VPSA</v>
      </c>
      <c r="M261" s="1">
        <v>75051</v>
      </c>
      <c r="N261" s="1">
        <v>400064</v>
      </c>
      <c r="O261" s="1">
        <v>99999</v>
      </c>
      <c r="P261" s="1">
        <v>300</v>
      </c>
      <c r="Q261" s="1">
        <v>9999</v>
      </c>
      <c r="R261" s="1">
        <v>12</v>
      </c>
      <c r="S261" s="1">
        <v>9999</v>
      </c>
      <c r="V261"/>
      <c r="W261" t="s">
        <v>940</v>
      </c>
      <c r="X261" t="str">
        <f t="shared" si="74"/>
        <v>n/a</v>
      </c>
      <c r="Y261" t="str">
        <f t="shared" si="75"/>
        <v>n/a</v>
      </c>
      <c r="AA261" s="1"/>
      <c r="AB261" s="1" t="s">
        <v>934</v>
      </c>
      <c r="AD261" s="1" t="str">
        <f t="shared" si="69"/>
        <v>BAR037505199999</v>
      </c>
    </row>
    <row r="262" spans="1:30" x14ac:dyDescent="0.25">
      <c r="A262" s="1" t="str">
        <f>D262&amp;M262&amp;P262&amp;N262&amp;MasterData_[[#This Row],[Program Code]]</f>
        <v>BAR037505130040006699999</v>
      </c>
      <c r="B262" s="1" t="str">
        <f t="shared" si="72"/>
        <v>BAR037505130099999</v>
      </c>
      <c r="D262" s="14" t="s">
        <v>282</v>
      </c>
      <c r="E262" s="15" t="s">
        <v>286</v>
      </c>
      <c r="F262" s="7">
        <f t="shared" si="70"/>
        <v>99999</v>
      </c>
      <c r="G262" s="1" t="s">
        <v>749</v>
      </c>
      <c r="H262" s="1" t="str">
        <f t="shared" si="71"/>
        <v>ASSN--PC not applicable--99999</v>
      </c>
      <c r="J262" s="27" t="str">
        <f t="shared" si="67"/>
        <v>BAR0375051400066</v>
      </c>
      <c r="K262" s="27" t="str">
        <f t="shared" si="68"/>
        <v>BAR0375051PC not applicable</v>
      </c>
      <c r="L262" s="1" t="str">
        <f t="shared" si="73"/>
        <v>BAR03VPSA</v>
      </c>
      <c r="M262" s="1">
        <v>75051</v>
      </c>
      <c r="N262" s="1">
        <v>400066</v>
      </c>
      <c r="O262" s="1">
        <v>99999</v>
      </c>
      <c r="P262" s="1">
        <v>300</v>
      </c>
      <c r="Q262" s="1">
        <v>9999</v>
      </c>
      <c r="R262" s="1">
        <v>12</v>
      </c>
      <c r="S262" s="1">
        <v>9999</v>
      </c>
      <c r="V262"/>
      <c r="W262" t="s">
        <v>940</v>
      </c>
      <c r="X262" t="str">
        <f t="shared" si="74"/>
        <v>n/a</v>
      </c>
      <c r="Y262" t="str">
        <f t="shared" si="75"/>
        <v>n/a</v>
      </c>
      <c r="AA262" s="1"/>
      <c r="AB262" s="1" t="s">
        <v>934</v>
      </c>
      <c r="AD262" s="1" t="str">
        <f t="shared" si="69"/>
        <v>BAR037505199999</v>
      </c>
    </row>
    <row r="263" spans="1:30" x14ac:dyDescent="0.25">
      <c r="A263" s="1" t="str">
        <f>D263&amp;M263&amp;P263&amp;N263&amp;MasterData_[[#This Row],[Program Code]]</f>
        <v>BAR037505130040006799999</v>
      </c>
      <c r="B263" s="1" t="str">
        <f t="shared" si="72"/>
        <v>BAR037505130099999</v>
      </c>
      <c r="D263" s="14" t="s">
        <v>282</v>
      </c>
      <c r="E263" s="15" t="s">
        <v>286</v>
      </c>
      <c r="F263" s="7">
        <f t="shared" si="70"/>
        <v>99999</v>
      </c>
      <c r="G263" s="1" t="s">
        <v>749</v>
      </c>
      <c r="H263" s="1" t="str">
        <f t="shared" si="71"/>
        <v>ASSN--PC not applicable--99999</v>
      </c>
      <c r="J263" s="27" t="str">
        <f t="shared" si="67"/>
        <v>BAR0375051400067</v>
      </c>
      <c r="K263" s="27" t="str">
        <f t="shared" si="68"/>
        <v>BAR0375051PC not applicable</v>
      </c>
      <c r="L263" s="1" t="str">
        <f t="shared" si="73"/>
        <v>BAR03VPSA</v>
      </c>
      <c r="M263" s="1">
        <v>75051</v>
      </c>
      <c r="N263" s="1">
        <v>400067</v>
      </c>
      <c r="O263" s="1">
        <v>99999</v>
      </c>
      <c r="P263" s="1">
        <v>300</v>
      </c>
      <c r="Q263" s="1">
        <v>9999</v>
      </c>
      <c r="R263" s="1">
        <v>12</v>
      </c>
      <c r="S263" s="1">
        <v>9999</v>
      </c>
      <c r="V263"/>
      <c r="W263" t="s">
        <v>940</v>
      </c>
      <c r="X263" t="str">
        <f t="shared" si="74"/>
        <v>n/a</v>
      </c>
      <c r="Y263" t="str">
        <f t="shared" si="75"/>
        <v>n/a</v>
      </c>
      <c r="AA263" s="1"/>
      <c r="AB263" s="1" t="s">
        <v>934</v>
      </c>
      <c r="AD263" s="1" t="str">
        <f t="shared" si="69"/>
        <v>BAR037505199999</v>
      </c>
    </row>
    <row r="264" spans="1:30" x14ac:dyDescent="0.25">
      <c r="A264" s="1" t="str">
        <f>D264&amp;M264&amp;P264&amp;N264&amp;MasterData_[[#This Row],[Program Code]]</f>
        <v>BAR037505130040007099999</v>
      </c>
      <c r="B264" s="1" t="str">
        <f t="shared" si="72"/>
        <v>BAR037505130099999</v>
      </c>
      <c r="D264" s="14" t="s">
        <v>282</v>
      </c>
      <c r="E264" s="15" t="s">
        <v>286</v>
      </c>
      <c r="F264" s="7">
        <f t="shared" si="70"/>
        <v>99999</v>
      </c>
      <c r="G264" s="1" t="s">
        <v>749</v>
      </c>
      <c r="H264" s="1" t="str">
        <f t="shared" si="71"/>
        <v>ASSN--PC not applicable--99999</v>
      </c>
      <c r="J264" s="27" t="str">
        <f t="shared" si="67"/>
        <v>BAR0375051400070</v>
      </c>
      <c r="K264" s="27" t="str">
        <f t="shared" si="68"/>
        <v>BAR0375051PC not applicable</v>
      </c>
      <c r="L264" s="1" t="str">
        <f t="shared" si="73"/>
        <v>BAR03VPSA</v>
      </c>
      <c r="M264" s="1">
        <v>75051</v>
      </c>
      <c r="N264" s="1">
        <v>400070</v>
      </c>
      <c r="O264" s="1">
        <v>99999</v>
      </c>
      <c r="P264" s="1">
        <v>300</v>
      </c>
      <c r="Q264" s="1">
        <v>9999</v>
      </c>
      <c r="R264" s="1">
        <v>12</v>
      </c>
      <c r="S264" s="1">
        <v>9999</v>
      </c>
      <c r="V264"/>
      <c r="W264" t="s">
        <v>940</v>
      </c>
      <c r="X264" t="str">
        <f t="shared" si="74"/>
        <v>n/a</v>
      </c>
      <c r="Y264" t="str">
        <f t="shared" si="75"/>
        <v>n/a</v>
      </c>
      <c r="AA264" s="1"/>
      <c r="AB264" s="1" t="s">
        <v>934</v>
      </c>
      <c r="AD264" s="1" t="str">
        <f t="shared" si="69"/>
        <v>BAR037505199999</v>
      </c>
    </row>
    <row r="265" spans="1:30" x14ac:dyDescent="0.25">
      <c r="A265" s="1" t="str">
        <f>D265&amp;M265&amp;P265&amp;N265&amp;MasterData_[[#This Row],[Program Code]]</f>
        <v>BAR037505130040007299999</v>
      </c>
      <c r="B265" s="1" t="str">
        <f t="shared" si="72"/>
        <v>BAR037505130099999</v>
      </c>
      <c r="D265" s="14" t="s">
        <v>282</v>
      </c>
      <c r="E265" s="15" t="s">
        <v>286</v>
      </c>
      <c r="F265" s="7">
        <f t="shared" si="70"/>
        <v>99999</v>
      </c>
      <c r="G265" s="1" t="s">
        <v>749</v>
      </c>
      <c r="H265" s="1" t="str">
        <f t="shared" si="71"/>
        <v>ASSN--PC not applicable--99999</v>
      </c>
      <c r="J265" s="27" t="str">
        <f t="shared" si="67"/>
        <v>BAR0375051400072</v>
      </c>
      <c r="K265" s="27" t="str">
        <f t="shared" si="68"/>
        <v>BAR0375051PC not applicable</v>
      </c>
      <c r="L265" s="1" t="str">
        <f t="shared" si="73"/>
        <v>BAR03VPSA</v>
      </c>
      <c r="M265" s="1">
        <v>75051</v>
      </c>
      <c r="N265" s="1">
        <v>400072</v>
      </c>
      <c r="O265" s="1">
        <v>99999</v>
      </c>
      <c r="P265" s="1">
        <v>300</v>
      </c>
      <c r="Q265" s="1">
        <v>9999</v>
      </c>
      <c r="R265" s="1">
        <v>12</v>
      </c>
      <c r="S265" s="1">
        <v>9999</v>
      </c>
      <c r="V265"/>
      <c r="W265" t="s">
        <v>940</v>
      </c>
      <c r="X265" t="str">
        <f t="shared" si="74"/>
        <v>n/a</v>
      </c>
      <c r="Y265" t="str">
        <f t="shared" si="75"/>
        <v>n/a</v>
      </c>
      <c r="AA265" s="1"/>
      <c r="AB265" s="1" t="s">
        <v>934</v>
      </c>
      <c r="AD265" s="1" t="str">
        <f t="shared" si="69"/>
        <v>BAR037505199999</v>
      </c>
    </row>
    <row r="266" spans="1:30" x14ac:dyDescent="0.25">
      <c r="A266" s="1" t="str">
        <f>D266&amp;M266&amp;P266&amp;N266&amp;MasterData_[[#This Row],[Program Code]]</f>
        <v>BAR037505130040007399999</v>
      </c>
      <c r="B266" s="1" t="str">
        <f t="shared" si="72"/>
        <v>BAR037505130099999</v>
      </c>
      <c r="D266" s="14" t="s">
        <v>282</v>
      </c>
      <c r="E266" s="15" t="s">
        <v>286</v>
      </c>
      <c r="F266" s="7">
        <f t="shared" si="70"/>
        <v>99999</v>
      </c>
      <c r="G266" s="1" t="s">
        <v>749</v>
      </c>
      <c r="H266" s="1" t="str">
        <f t="shared" si="71"/>
        <v>ASSN--PC not applicable--99999</v>
      </c>
      <c r="J266" s="27" t="str">
        <f t="shared" si="67"/>
        <v>BAR0375051400073</v>
      </c>
      <c r="K266" s="27" t="str">
        <f t="shared" si="68"/>
        <v>BAR0375051PC not applicable</v>
      </c>
      <c r="L266" s="1" t="str">
        <f t="shared" si="73"/>
        <v>BAR03VPSA</v>
      </c>
      <c r="M266" s="1">
        <v>75051</v>
      </c>
      <c r="N266" s="1">
        <v>400073</v>
      </c>
      <c r="O266" s="1">
        <v>99999</v>
      </c>
      <c r="P266" s="1">
        <v>300</v>
      </c>
      <c r="Q266" s="1">
        <v>9999</v>
      </c>
      <c r="R266" s="1">
        <v>12</v>
      </c>
      <c r="S266" s="1">
        <v>9999</v>
      </c>
      <c r="V266"/>
      <c r="W266" t="s">
        <v>940</v>
      </c>
      <c r="X266" t="str">
        <f t="shared" si="74"/>
        <v>n/a</v>
      </c>
      <c r="Y266" t="str">
        <f t="shared" si="75"/>
        <v>n/a</v>
      </c>
      <c r="AA266" s="1"/>
      <c r="AB266" s="1" t="s">
        <v>934</v>
      </c>
      <c r="AD266" s="1" t="str">
        <f t="shared" si="69"/>
        <v>BAR037505199999</v>
      </c>
    </row>
    <row r="267" spans="1:30" x14ac:dyDescent="0.25">
      <c r="A267" s="1" t="str">
        <f>D267&amp;M267&amp;P267&amp;N267&amp;MasterData_[[#This Row],[Program Code]]</f>
        <v>BAR037505130040007499999</v>
      </c>
      <c r="B267" s="1" t="str">
        <f t="shared" si="72"/>
        <v>BAR037505130099999</v>
      </c>
      <c r="D267" s="14" t="s">
        <v>282</v>
      </c>
      <c r="E267" s="15" t="s">
        <v>286</v>
      </c>
      <c r="F267" s="7">
        <f t="shared" si="70"/>
        <v>99999</v>
      </c>
      <c r="G267" s="1" t="s">
        <v>749</v>
      </c>
      <c r="H267" s="1" t="str">
        <f t="shared" si="71"/>
        <v>ASSN--PC not applicable--99999</v>
      </c>
      <c r="J267" s="27" t="str">
        <f t="shared" si="67"/>
        <v>BAR0375051400074</v>
      </c>
      <c r="K267" s="27" t="str">
        <f t="shared" si="68"/>
        <v>BAR0375051PC not applicable</v>
      </c>
      <c r="L267" s="1" t="str">
        <f t="shared" si="73"/>
        <v>BAR03VPSA</v>
      </c>
      <c r="M267" s="1">
        <v>75051</v>
      </c>
      <c r="N267" s="1">
        <v>400074</v>
      </c>
      <c r="O267" s="1">
        <v>99999</v>
      </c>
      <c r="P267" s="1">
        <v>300</v>
      </c>
      <c r="Q267" s="1">
        <v>9999</v>
      </c>
      <c r="R267" s="1">
        <v>12</v>
      </c>
      <c r="S267" s="1">
        <v>9999</v>
      </c>
      <c r="V267"/>
      <c r="W267" t="s">
        <v>940</v>
      </c>
      <c r="X267" t="str">
        <f t="shared" si="74"/>
        <v>n/a</v>
      </c>
      <c r="Y267" t="str">
        <f t="shared" si="75"/>
        <v>n/a</v>
      </c>
      <c r="AA267" s="1"/>
      <c r="AB267" s="1" t="s">
        <v>934</v>
      </c>
      <c r="AD267" s="1" t="str">
        <f t="shared" si="69"/>
        <v>BAR037505199999</v>
      </c>
    </row>
    <row r="268" spans="1:30" x14ac:dyDescent="0.25">
      <c r="A268" s="1" t="str">
        <f>D268&amp;M268&amp;P268&amp;N268&amp;MasterData_[[#This Row],[Program Code]]</f>
        <v>BAR037505130040007699999</v>
      </c>
      <c r="B268" s="1" t="str">
        <f t="shared" si="72"/>
        <v>BAR037505130099999</v>
      </c>
      <c r="D268" s="14" t="s">
        <v>282</v>
      </c>
      <c r="E268" s="15" t="s">
        <v>286</v>
      </c>
      <c r="F268" s="7">
        <f t="shared" si="70"/>
        <v>99999</v>
      </c>
      <c r="G268" s="1" t="s">
        <v>749</v>
      </c>
      <c r="H268" s="1" t="str">
        <f t="shared" si="71"/>
        <v>ASSN--PC not applicable--99999</v>
      </c>
      <c r="J268" s="27" t="str">
        <f t="shared" si="67"/>
        <v>BAR0375051400076</v>
      </c>
      <c r="K268" s="27" t="str">
        <f t="shared" si="68"/>
        <v>BAR0375051PC not applicable</v>
      </c>
      <c r="L268" s="1" t="str">
        <f t="shared" si="73"/>
        <v>BAR03VPSA</v>
      </c>
      <c r="M268" s="1">
        <v>75051</v>
      </c>
      <c r="N268" s="1">
        <v>400076</v>
      </c>
      <c r="O268" s="1">
        <v>99999</v>
      </c>
      <c r="P268" s="1">
        <v>300</v>
      </c>
      <c r="Q268" s="1">
        <v>9999</v>
      </c>
      <c r="R268" s="1">
        <v>12</v>
      </c>
      <c r="S268" s="1">
        <v>9999</v>
      </c>
      <c r="V268"/>
      <c r="W268" t="s">
        <v>940</v>
      </c>
      <c r="X268" t="str">
        <f t="shared" si="74"/>
        <v>n/a</v>
      </c>
      <c r="Y268" t="str">
        <f t="shared" si="75"/>
        <v>n/a</v>
      </c>
      <c r="AA268" s="1"/>
      <c r="AB268" s="1" t="s">
        <v>934</v>
      </c>
      <c r="AD268" s="1" t="str">
        <f t="shared" si="69"/>
        <v>BAR037505199999</v>
      </c>
    </row>
    <row r="269" spans="1:30" x14ac:dyDescent="0.25">
      <c r="A269" s="1" t="str">
        <f>D269&amp;M269&amp;P269&amp;N269&amp;MasterData_[[#This Row],[Program Code]]</f>
        <v>BAR037505130040007799999</v>
      </c>
      <c r="B269" s="1" t="str">
        <f t="shared" si="72"/>
        <v>BAR037505130099999</v>
      </c>
      <c r="D269" s="14" t="s">
        <v>282</v>
      </c>
      <c r="E269" s="15" t="s">
        <v>286</v>
      </c>
      <c r="F269" s="7">
        <f t="shared" si="70"/>
        <v>99999</v>
      </c>
      <c r="G269" s="1" t="s">
        <v>749</v>
      </c>
      <c r="H269" s="1" t="str">
        <f t="shared" si="71"/>
        <v>ASSN--PC not applicable--99999</v>
      </c>
      <c r="J269" s="27" t="str">
        <f t="shared" si="67"/>
        <v>BAR0375051400077</v>
      </c>
      <c r="K269" s="27" t="str">
        <f t="shared" si="68"/>
        <v>BAR0375051PC not applicable</v>
      </c>
      <c r="L269" s="1" t="str">
        <f t="shared" si="73"/>
        <v>BAR03VPSA</v>
      </c>
      <c r="M269" s="1">
        <v>75051</v>
      </c>
      <c r="N269" s="1">
        <v>400077</v>
      </c>
      <c r="O269" s="1">
        <v>99999</v>
      </c>
      <c r="P269" s="1">
        <v>300</v>
      </c>
      <c r="Q269" s="1">
        <v>9999</v>
      </c>
      <c r="R269" s="1">
        <v>12</v>
      </c>
      <c r="S269" s="1">
        <v>9999</v>
      </c>
      <c r="V269"/>
      <c r="W269" t="s">
        <v>940</v>
      </c>
      <c r="X269" t="str">
        <f t="shared" si="74"/>
        <v>n/a</v>
      </c>
      <c r="Y269" t="str">
        <f t="shared" si="75"/>
        <v>n/a</v>
      </c>
      <c r="AA269" s="1"/>
      <c r="AB269" s="1" t="s">
        <v>934</v>
      </c>
      <c r="AD269" s="1" t="str">
        <f t="shared" si="69"/>
        <v>BAR037505199999</v>
      </c>
    </row>
    <row r="270" spans="1:30" x14ac:dyDescent="0.25">
      <c r="A270" s="1" t="str">
        <f>D270&amp;M270&amp;P270&amp;N270&amp;MasterData_[[#This Row],[Program Code]]</f>
        <v>BAR037505130040007999999</v>
      </c>
      <c r="B270" s="1" t="str">
        <f t="shared" si="72"/>
        <v>BAR037505130099999</v>
      </c>
      <c r="D270" s="14" t="s">
        <v>282</v>
      </c>
      <c r="E270" s="15" t="s">
        <v>286</v>
      </c>
      <c r="F270" s="7">
        <f t="shared" si="70"/>
        <v>99999</v>
      </c>
      <c r="G270" s="1" t="s">
        <v>749</v>
      </c>
      <c r="H270" s="1" t="str">
        <f t="shared" si="71"/>
        <v>ASSN--PC not applicable--99999</v>
      </c>
      <c r="J270" s="27" t="str">
        <f t="shared" si="67"/>
        <v>BAR0375051400079</v>
      </c>
      <c r="K270" s="27" t="str">
        <f t="shared" si="68"/>
        <v>BAR0375051PC not applicable</v>
      </c>
      <c r="L270" s="1" t="str">
        <f t="shared" si="73"/>
        <v>BAR03VPSA</v>
      </c>
      <c r="M270" s="1">
        <v>75051</v>
      </c>
      <c r="N270" s="1">
        <v>400079</v>
      </c>
      <c r="O270" s="1">
        <v>99999</v>
      </c>
      <c r="P270" s="1">
        <v>300</v>
      </c>
      <c r="Q270" s="1">
        <v>9999</v>
      </c>
      <c r="R270" s="1">
        <v>12</v>
      </c>
      <c r="S270" s="1">
        <v>9999</v>
      </c>
      <c r="V270"/>
      <c r="W270" t="s">
        <v>940</v>
      </c>
      <c r="X270" t="str">
        <f t="shared" si="74"/>
        <v>n/a</v>
      </c>
      <c r="Y270" t="str">
        <f t="shared" si="75"/>
        <v>n/a</v>
      </c>
      <c r="AA270" s="1"/>
      <c r="AB270" s="1" t="s">
        <v>934</v>
      </c>
      <c r="AD270" s="1" t="str">
        <f t="shared" si="69"/>
        <v>BAR037505199999</v>
      </c>
    </row>
    <row r="271" spans="1:30" x14ac:dyDescent="0.25">
      <c r="A271" s="1" t="str">
        <f>D271&amp;M271&amp;P271&amp;N271&amp;MasterData_[[#This Row],[Program Code]]</f>
        <v>BAR037505130040008099999</v>
      </c>
      <c r="B271" s="1" t="str">
        <f t="shared" si="72"/>
        <v>BAR037505130099999</v>
      </c>
      <c r="D271" s="14" t="s">
        <v>282</v>
      </c>
      <c r="E271" s="15" t="s">
        <v>286</v>
      </c>
      <c r="F271" s="7">
        <f t="shared" si="70"/>
        <v>99999</v>
      </c>
      <c r="G271" s="1" t="s">
        <v>749</v>
      </c>
      <c r="H271" s="1" t="str">
        <f t="shared" si="71"/>
        <v>ASSN--PC not applicable--99999</v>
      </c>
      <c r="J271" s="27" t="str">
        <f t="shared" si="67"/>
        <v>BAR0375051400080</v>
      </c>
      <c r="K271" s="27" t="str">
        <f t="shared" si="68"/>
        <v>BAR0375051PC not applicable</v>
      </c>
      <c r="L271" s="1" t="str">
        <f t="shared" si="73"/>
        <v>BAR03VPSA</v>
      </c>
      <c r="M271" s="1">
        <v>75051</v>
      </c>
      <c r="N271" s="1">
        <v>400080</v>
      </c>
      <c r="O271" s="1">
        <v>99999</v>
      </c>
      <c r="P271" s="1">
        <v>300</v>
      </c>
      <c r="Q271" s="1">
        <v>9999</v>
      </c>
      <c r="R271" s="1">
        <v>12</v>
      </c>
      <c r="S271" s="1">
        <v>9999</v>
      </c>
      <c r="V271"/>
      <c r="W271" t="s">
        <v>940</v>
      </c>
      <c r="X271" t="str">
        <f t="shared" si="74"/>
        <v>n/a</v>
      </c>
      <c r="Y271" t="str">
        <f t="shared" si="75"/>
        <v>n/a</v>
      </c>
      <c r="AA271" s="1"/>
      <c r="AB271" s="1" t="s">
        <v>934</v>
      </c>
      <c r="AD271" s="1" t="str">
        <f t="shared" si="69"/>
        <v>BAR037505199999</v>
      </c>
    </row>
    <row r="272" spans="1:30" x14ac:dyDescent="0.25">
      <c r="A272" s="1" t="str">
        <f>D272&amp;M272&amp;P272&amp;N272&amp;MasterData_[[#This Row],[Program Code]]</f>
        <v>BAR037505130040008899999</v>
      </c>
      <c r="B272" s="1" t="str">
        <f t="shared" si="72"/>
        <v>BAR037505130099999</v>
      </c>
      <c r="D272" s="14" t="s">
        <v>282</v>
      </c>
      <c r="E272" s="15" t="s">
        <v>286</v>
      </c>
      <c r="F272" s="7">
        <f t="shared" si="70"/>
        <v>99999</v>
      </c>
      <c r="G272" s="1" t="s">
        <v>749</v>
      </c>
      <c r="H272" s="1" t="str">
        <f t="shared" si="71"/>
        <v>ASSN--PC not applicable--99999</v>
      </c>
      <c r="J272" s="27" t="str">
        <f t="shared" si="67"/>
        <v>BAR0375051400088</v>
      </c>
      <c r="K272" s="27" t="str">
        <f t="shared" si="68"/>
        <v>BAR0375051PC not applicable</v>
      </c>
      <c r="L272" s="1" t="str">
        <f t="shared" si="73"/>
        <v>BAR03VPSA</v>
      </c>
      <c r="M272" s="1">
        <v>75051</v>
      </c>
      <c r="N272" s="1">
        <v>400088</v>
      </c>
      <c r="O272" s="1">
        <v>99999</v>
      </c>
      <c r="P272" s="1">
        <v>300</v>
      </c>
      <c r="Q272" s="1">
        <v>9999</v>
      </c>
      <c r="R272" s="1">
        <v>12</v>
      </c>
      <c r="S272" s="1">
        <v>9999</v>
      </c>
      <c r="V272"/>
      <c r="W272" t="s">
        <v>940</v>
      </c>
      <c r="X272" t="str">
        <f t="shared" si="74"/>
        <v>n/a</v>
      </c>
      <c r="Y272" t="str">
        <f t="shared" si="75"/>
        <v>n/a</v>
      </c>
      <c r="AA272" s="1"/>
      <c r="AB272" s="1" t="s">
        <v>934</v>
      </c>
      <c r="AD272" s="1" t="str">
        <f t="shared" si="69"/>
        <v>BAR037505199999</v>
      </c>
    </row>
    <row r="273" spans="1:30" x14ac:dyDescent="0.25">
      <c r="A273" s="1" t="str">
        <f>D273&amp;M273&amp;P273&amp;N273&amp;MasterData_[[#This Row],[Program Code]]</f>
        <v>BAR037505130040008999999</v>
      </c>
      <c r="B273" s="1" t="str">
        <f t="shared" si="72"/>
        <v>BAR037505130099999</v>
      </c>
      <c r="D273" s="14" t="s">
        <v>282</v>
      </c>
      <c r="E273" s="15" t="s">
        <v>286</v>
      </c>
      <c r="F273" s="7">
        <f t="shared" si="70"/>
        <v>99999</v>
      </c>
      <c r="G273" s="1" t="s">
        <v>749</v>
      </c>
      <c r="H273" s="1" t="str">
        <f t="shared" si="71"/>
        <v>ASSN--PC not applicable--99999</v>
      </c>
      <c r="J273" s="27" t="str">
        <f t="shared" si="67"/>
        <v>BAR0375051400089</v>
      </c>
      <c r="K273" s="27" t="str">
        <f t="shared" si="68"/>
        <v>BAR0375051PC not applicable</v>
      </c>
      <c r="L273" s="1" t="str">
        <f t="shared" si="73"/>
        <v>BAR03VPSA</v>
      </c>
      <c r="M273" s="1">
        <v>75051</v>
      </c>
      <c r="N273" s="1">
        <v>400089</v>
      </c>
      <c r="O273" s="1">
        <v>99999</v>
      </c>
      <c r="P273" s="1">
        <v>300</v>
      </c>
      <c r="Q273" s="1">
        <v>9999</v>
      </c>
      <c r="R273" s="1">
        <v>12</v>
      </c>
      <c r="S273" s="1">
        <v>9999</v>
      </c>
      <c r="V273"/>
      <c r="W273" t="s">
        <v>940</v>
      </c>
      <c r="X273" t="str">
        <f t="shared" si="74"/>
        <v>n/a</v>
      </c>
      <c r="Y273" t="str">
        <f t="shared" si="75"/>
        <v>n/a</v>
      </c>
      <c r="AA273" s="1"/>
      <c r="AB273" s="1" t="s">
        <v>934</v>
      </c>
      <c r="AD273" s="1" t="str">
        <f t="shared" si="69"/>
        <v>BAR037505199999</v>
      </c>
    </row>
    <row r="274" spans="1:30" x14ac:dyDescent="0.25">
      <c r="A274" s="1" t="str">
        <f>D274&amp;M274&amp;P274&amp;N274&amp;MasterData_[[#This Row],[Program Code]]</f>
        <v>BAR037505130040009099999</v>
      </c>
      <c r="B274" s="1" t="str">
        <f t="shared" si="72"/>
        <v>BAR037505130099999</v>
      </c>
      <c r="D274" s="14" t="s">
        <v>282</v>
      </c>
      <c r="E274" s="15" t="s">
        <v>286</v>
      </c>
      <c r="F274" s="7">
        <f t="shared" si="70"/>
        <v>99999</v>
      </c>
      <c r="G274" s="1" t="s">
        <v>749</v>
      </c>
      <c r="H274" s="1" t="str">
        <f t="shared" si="71"/>
        <v>ASSN--PC not applicable--99999</v>
      </c>
      <c r="J274" s="27" t="str">
        <f t="shared" si="67"/>
        <v>BAR0375051400090</v>
      </c>
      <c r="K274" s="27" t="str">
        <f t="shared" si="68"/>
        <v>BAR0375051PC not applicable</v>
      </c>
      <c r="L274" s="1" t="str">
        <f t="shared" si="73"/>
        <v>BAR03VPSA</v>
      </c>
      <c r="M274" s="1">
        <v>75051</v>
      </c>
      <c r="N274" s="1">
        <v>400090</v>
      </c>
      <c r="O274" s="1">
        <v>99999</v>
      </c>
      <c r="P274" s="1">
        <v>300</v>
      </c>
      <c r="Q274" s="1">
        <v>9999</v>
      </c>
      <c r="R274" s="1">
        <v>12</v>
      </c>
      <c r="S274" s="1">
        <v>9999</v>
      </c>
      <c r="V274"/>
      <c r="W274" t="s">
        <v>940</v>
      </c>
      <c r="X274" t="str">
        <f t="shared" si="74"/>
        <v>n/a</v>
      </c>
      <c r="Y274" t="str">
        <f t="shared" si="75"/>
        <v>n/a</v>
      </c>
      <c r="AA274" s="1"/>
      <c r="AB274" s="1" t="s">
        <v>934</v>
      </c>
      <c r="AD274" s="1" t="str">
        <f t="shared" si="69"/>
        <v>BAR037505199999</v>
      </c>
    </row>
    <row r="275" spans="1:30" x14ac:dyDescent="0.25">
      <c r="A275" s="1" t="str">
        <f>D275&amp;M275&amp;P275&amp;N275&amp;MasterData_[[#This Row],[Program Code]]</f>
        <v>BAR037505130040009199999</v>
      </c>
      <c r="B275" s="1" t="str">
        <f t="shared" si="72"/>
        <v>BAR037505130099999</v>
      </c>
      <c r="D275" s="14" t="s">
        <v>282</v>
      </c>
      <c r="E275" s="15" t="s">
        <v>286</v>
      </c>
      <c r="F275" s="7">
        <f t="shared" si="70"/>
        <v>99999</v>
      </c>
      <c r="G275" s="1" t="s">
        <v>749</v>
      </c>
      <c r="H275" s="1" t="str">
        <f t="shared" si="71"/>
        <v>ASSN--PC not applicable--99999</v>
      </c>
      <c r="J275" s="27" t="str">
        <f t="shared" si="67"/>
        <v>BAR0375051400091</v>
      </c>
      <c r="K275" s="27" t="str">
        <f t="shared" si="68"/>
        <v>BAR0375051PC not applicable</v>
      </c>
      <c r="L275" s="1" t="str">
        <f t="shared" si="73"/>
        <v>BAR03VPSA</v>
      </c>
      <c r="M275" s="1">
        <v>75051</v>
      </c>
      <c r="N275" s="1">
        <v>400091</v>
      </c>
      <c r="O275" s="1">
        <v>99999</v>
      </c>
      <c r="P275" s="1">
        <v>300</v>
      </c>
      <c r="Q275" s="1">
        <v>9999</v>
      </c>
      <c r="R275" s="1">
        <v>12</v>
      </c>
      <c r="S275" s="1">
        <v>9999</v>
      </c>
      <c r="V275"/>
      <c r="W275" t="s">
        <v>940</v>
      </c>
      <c r="X275" t="str">
        <f t="shared" si="74"/>
        <v>n/a</v>
      </c>
      <c r="Y275" t="str">
        <f t="shared" si="75"/>
        <v>n/a</v>
      </c>
      <c r="AA275" s="1"/>
      <c r="AB275" s="1" t="s">
        <v>934</v>
      </c>
      <c r="AD275" s="1" t="str">
        <f t="shared" si="69"/>
        <v>BAR037505199999</v>
      </c>
    </row>
    <row r="276" spans="1:30" x14ac:dyDescent="0.25">
      <c r="A276" s="1" t="str">
        <f>D276&amp;M276&amp;P276&amp;N276&amp;MasterData_[[#This Row],[Program Code]]</f>
        <v>BAR037505130040009499999</v>
      </c>
      <c r="B276" s="1" t="str">
        <f t="shared" si="72"/>
        <v>BAR037505130099999</v>
      </c>
      <c r="D276" s="14" t="s">
        <v>282</v>
      </c>
      <c r="E276" s="15" t="s">
        <v>286</v>
      </c>
      <c r="F276" s="7">
        <f t="shared" si="70"/>
        <v>99999</v>
      </c>
      <c r="G276" s="1" t="s">
        <v>749</v>
      </c>
      <c r="H276" s="1" t="str">
        <f t="shared" si="71"/>
        <v>ASSN--PC not applicable--99999</v>
      </c>
      <c r="J276" s="27" t="str">
        <f t="shared" si="67"/>
        <v>BAR0375051400094</v>
      </c>
      <c r="K276" s="27" t="str">
        <f t="shared" si="68"/>
        <v>BAR0375051PC not applicable</v>
      </c>
      <c r="L276" s="1" t="str">
        <f t="shared" si="73"/>
        <v>BAR03VPSA</v>
      </c>
      <c r="M276" s="1">
        <v>75051</v>
      </c>
      <c r="N276" s="1">
        <v>400094</v>
      </c>
      <c r="O276" s="1">
        <v>99999</v>
      </c>
      <c r="P276" s="1">
        <v>300</v>
      </c>
      <c r="Q276" s="1">
        <v>9999</v>
      </c>
      <c r="R276" s="1">
        <v>12</v>
      </c>
      <c r="S276" s="1">
        <v>9999</v>
      </c>
      <c r="V276"/>
      <c r="W276" t="s">
        <v>940</v>
      </c>
      <c r="X276" t="str">
        <f t="shared" si="74"/>
        <v>n/a</v>
      </c>
      <c r="Y276" t="str">
        <f t="shared" si="75"/>
        <v>n/a</v>
      </c>
      <c r="AA276" s="1"/>
      <c r="AB276" s="1" t="s">
        <v>934</v>
      </c>
      <c r="AD276" s="1" t="str">
        <f t="shared" si="69"/>
        <v>BAR037505199999</v>
      </c>
    </row>
    <row r="277" spans="1:30" x14ac:dyDescent="0.25">
      <c r="A277" s="1" t="str">
        <f>D277&amp;M277&amp;P277&amp;N277&amp;MasterData_[[#This Row],[Program Code]]</f>
        <v>BAR037505130040009899999</v>
      </c>
      <c r="B277" s="1" t="str">
        <f t="shared" si="72"/>
        <v>BAR037505130099999</v>
      </c>
      <c r="D277" s="14" t="s">
        <v>282</v>
      </c>
      <c r="E277" s="15" t="s">
        <v>286</v>
      </c>
      <c r="F277" s="7">
        <f t="shared" si="70"/>
        <v>99999</v>
      </c>
      <c r="G277" s="1" t="s">
        <v>749</v>
      </c>
      <c r="H277" s="1" t="str">
        <f t="shared" si="71"/>
        <v>ASSN--PC not applicable--99999</v>
      </c>
      <c r="J277" s="27" t="str">
        <f t="shared" si="67"/>
        <v>BAR0375051400098</v>
      </c>
      <c r="K277" s="27" t="str">
        <f t="shared" si="68"/>
        <v>BAR0375051PC not applicable</v>
      </c>
      <c r="L277" s="1" t="str">
        <f t="shared" si="73"/>
        <v>BAR03VPSA</v>
      </c>
      <c r="M277" s="1">
        <v>75051</v>
      </c>
      <c r="N277" s="1">
        <v>400098</v>
      </c>
      <c r="O277" s="1">
        <v>99999</v>
      </c>
      <c r="P277" s="1">
        <v>300</v>
      </c>
      <c r="Q277" s="1">
        <v>9999</v>
      </c>
      <c r="R277" s="1">
        <v>12</v>
      </c>
      <c r="S277" s="1">
        <v>9999</v>
      </c>
      <c r="V277"/>
      <c r="W277" t="s">
        <v>940</v>
      </c>
      <c r="X277" t="str">
        <f t="shared" si="74"/>
        <v>n/a</v>
      </c>
      <c r="Y277" t="str">
        <f t="shared" si="75"/>
        <v>n/a</v>
      </c>
      <c r="AA277" s="1"/>
      <c r="AB277" s="1" t="s">
        <v>934</v>
      </c>
      <c r="AD277" s="1" t="str">
        <f t="shared" si="69"/>
        <v>BAR037505199999</v>
      </c>
    </row>
    <row r="278" spans="1:30" x14ac:dyDescent="0.25">
      <c r="A278" s="1" t="str">
        <f>D278&amp;M278&amp;P278&amp;N278&amp;MasterData_[[#This Row],[Program Code]]</f>
        <v>BAR037505130040009999999</v>
      </c>
      <c r="B278" s="1" t="str">
        <f t="shared" si="72"/>
        <v>BAR037505130099999</v>
      </c>
      <c r="D278" s="14" t="s">
        <v>282</v>
      </c>
      <c r="E278" s="15" t="s">
        <v>286</v>
      </c>
      <c r="F278" s="7">
        <f t="shared" si="70"/>
        <v>99999</v>
      </c>
      <c r="G278" s="1" t="s">
        <v>749</v>
      </c>
      <c r="H278" s="1" t="str">
        <f t="shared" si="71"/>
        <v>ASSN--PC not applicable--99999</v>
      </c>
      <c r="J278" s="27" t="str">
        <f t="shared" si="67"/>
        <v>BAR0375051400099</v>
      </c>
      <c r="K278" s="27" t="str">
        <f t="shared" si="68"/>
        <v>BAR0375051PC not applicable</v>
      </c>
      <c r="L278" s="1" t="str">
        <f t="shared" si="73"/>
        <v>BAR03VPSA</v>
      </c>
      <c r="M278" s="1">
        <v>75051</v>
      </c>
      <c r="N278" s="1">
        <v>400099</v>
      </c>
      <c r="O278" s="1">
        <v>99999</v>
      </c>
      <c r="P278" s="1">
        <v>300</v>
      </c>
      <c r="Q278" s="1">
        <v>9999</v>
      </c>
      <c r="R278" s="1">
        <v>12</v>
      </c>
      <c r="S278" s="1">
        <v>9999</v>
      </c>
      <c r="V278"/>
      <c r="W278" t="s">
        <v>940</v>
      </c>
      <c r="X278" t="str">
        <f t="shared" si="74"/>
        <v>n/a</v>
      </c>
      <c r="Y278" t="str">
        <f t="shared" si="75"/>
        <v>n/a</v>
      </c>
      <c r="AA278" s="1"/>
      <c r="AB278" s="1" t="s">
        <v>934</v>
      </c>
      <c r="AD278" s="1" t="str">
        <f t="shared" si="69"/>
        <v>BAR037505199999</v>
      </c>
    </row>
    <row r="279" spans="1:30" x14ac:dyDescent="0.25">
      <c r="A279" s="1" t="str">
        <f>D279&amp;M279&amp;P279&amp;N279&amp;MasterData_[[#This Row],[Program Code]]</f>
        <v>BAR037505130040010199999</v>
      </c>
      <c r="B279" s="1" t="str">
        <f t="shared" si="72"/>
        <v>BAR037505130099999</v>
      </c>
      <c r="D279" s="14" t="s">
        <v>282</v>
      </c>
      <c r="E279" s="15" t="s">
        <v>286</v>
      </c>
      <c r="F279" s="7">
        <f t="shared" si="70"/>
        <v>99999</v>
      </c>
      <c r="G279" s="1" t="s">
        <v>749</v>
      </c>
      <c r="H279" s="1" t="str">
        <f t="shared" si="71"/>
        <v>ASSN--PC not applicable--99999</v>
      </c>
      <c r="J279" s="27" t="str">
        <f t="shared" si="67"/>
        <v>BAR0375051400101</v>
      </c>
      <c r="K279" s="27" t="str">
        <f t="shared" si="68"/>
        <v>BAR0375051PC not applicable</v>
      </c>
      <c r="L279" s="1" t="str">
        <f t="shared" si="73"/>
        <v>BAR03VPSA</v>
      </c>
      <c r="M279" s="1">
        <v>75051</v>
      </c>
      <c r="N279" s="1">
        <v>400101</v>
      </c>
      <c r="O279" s="1">
        <v>99999</v>
      </c>
      <c r="P279" s="1">
        <v>300</v>
      </c>
      <c r="Q279" s="1">
        <v>9999</v>
      </c>
      <c r="R279" s="1">
        <v>12</v>
      </c>
      <c r="S279" s="1">
        <v>9999</v>
      </c>
      <c r="V279"/>
      <c r="W279" t="s">
        <v>940</v>
      </c>
      <c r="X279" t="str">
        <f t="shared" si="74"/>
        <v>n/a</v>
      </c>
      <c r="Y279" t="str">
        <f t="shared" si="75"/>
        <v>n/a</v>
      </c>
      <c r="AA279" s="1"/>
      <c r="AB279" s="1" t="s">
        <v>934</v>
      </c>
      <c r="AD279" s="1" t="str">
        <f t="shared" si="69"/>
        <v>BAR037505199999</v>
      </c>
    </row>
    <row r="280" spans="1:30" x14ac:dyDescent="0.25">
      <c r="A280" s="1" t="str">
        <f>D280&amp;M280&amp;P280&amp;N280&amp;MasterData_[[#This Row],[Program Code]]</f>
        <v>BAR037505130040010299999</v>
      </c>
      <c r="B280" s="1" t="str">
        <f t="shared" si="72"/>
        <v>BAR037505130099999</v>
      </c>
      <c r="D280" s="14" t="s">
        <v>282</v>
      </c>
      <c r="E280" s="15" t="s">
        <v>286</v>
      </c>
      <c r="F280" s="7">
        <f t="shared" si="70"/>
        <v>99999</v>
      </c>
      <c r="G280" s="1" t="s">
        <v>749</v>
      </c>
      <c r="H280" s="1" t="str">
        <f t="shared" si="71"/>
        <v>ASSN--PC not applicable--99999</v>
      </c>
      <c r="J280" s="27" t="str">
        <f t="shared" si="67"/>
        <v>BAR0375051400102</v>
      </c>
      <c r="K280" s="27" t="str">
        <f t="shared" si="68"/>
        <v>BAR0375051PC not applicable</v>
      </c>
      <c r="L280" s="1" t="str">
        <f t="shared" si="73"/>
        <v>BAR03VPSA</v>
      </c>
      <c r="M280" s="1">
        <v>75051</v>
      </c>
      <c r="N280" s="1">
        <v>400102</v>
      </c>
      <c r="O280" s="1">
        <v>99999</v>
      </c>
      <c r="P280" s="1">
        <v>300</v>
      </c>
      <c r="Q280" s="1">
        <v>9999</v>
      </c>
      <c r="R280" s="1">
        <v>12</v>
      </c>
      <c r="S280" s="1">
        <v>9999</v>
      </c>
      <c r="V280"/>
      <c r="W280" t="s">
        <v>940</v>
      </c>
      <c r="X280" t="str">
        <f t="shared" si="74"/>
        <v>n/a</v>
      </c>
      <c r="Y280" t="str">
        <f t="shared" si="75"/>
        <v>n/a</v>
      </c>
      <c r="AA280" s="1"/>
      <c r="AB280" s="1" t="s">
        <v>934</v>
      </c>
      <c r="AD280" s="1" t="str">
        <f t="shared" si="69"/>
        <v>BAR037505199999</v>
      </c>
    </row>
    <row r="281" spans="1:30" x14ac:dyDescent="0.25">
      <c r="A281" s="1" t="str">
        <f>D281&amp;M281&amp;P281&amp;N281&amp;MasterData_[[#This Row],[Program Code]]</f>
        <v>BAR037505130040010499999</v>
      </c>
      <c r="B281" s="1" t="str">
        <f t="shared" si="72"/>
        <v>BAR037505130099999</v>
      </c>
      <c r="D281" s="14" t="s">
        <v>282</v>
      </c>
      <c r="E281" s="15" t="s">
        <v>286</v>
      </c>
      <c r="F281" s="7">
        <f t="shared" si="70"/>
        <v>99999</v>
      </c>
      <c r="G281" s="1" t="s">
        <v>749</v>
      </c>
      <c r="H281" s="1" t="str">
        <f t="shared" si="71"/>
        <v>ASSN--PC not applicable--99999</v>
      </c>
      <c r="J281" s="27" t="str">
        <f t="shared" si="67"/>
        <v>BAR0375051400104</v>
      </c>
      <c r="K281" s="27" t="str">
        <f t="shared" si="68"/>
        <v>BAR0375051PC not applicable</v>
      </c>
      <c r="L281" s="1" t="str">
        <f t="shared" si="73"/>
        <v>BAR03VPSA</v>
      </c>
      <c r="M281" s="1">
        <v>75051</v>
      </c>
      <c r="N281" s="1">
        <v>400104</v>
      </c>
      <c r="O281" s="1">
        <v>99999</v>
      </c>
      <c r="P281" s="1">
        <v>300</v>
      </c>
      <c r="Q281" s="1">
        <v>9999</v>
      </c>
      <c r="R281" s="1">
        <v>12</v>
      </c>
      <c r="S281" s="1">
        <v>9999</v>
      </c>
      <c r="V281"/>
      <c r="W281" t="s">
        <v>940</v>
      </c>
      <c r="X281" t="str">
        <f t="shared" si="74"/>
        <v>n/a</v>
      </c>
      <c r="Y281" t="str">
        <f t="shared" si="75"/>
        <v>n/a</v>
      </c>
      <c r="AA281" s="1"/>
      <c r="AB281" s="1" t="s">
        <v>934</v>
      </c>
      <c r="AD281" s="1" t="str">
        <f t="shared" si="69"/>
        <v>BAR037505199999</v>
      </c>
    </row>
    <row r="282" spans="1:30" x14ac:dyDescent="0.25">
      <c r="A282" s="1" t="str">
        <f>D282&amp;M282&amp;P282&amp;N282&amp;MasterData_[[#This Row],[Program Code]]</f>
        <v>BAR037505130040010799999</v>
      </c>
      <c r="B282" s="1" t="str">
        <f t="shared" si="72"/>
        <v>BAR037505130099999</v>
      </c>
      <c r="D282" s="14" t="s">
        <v>282</v>
      </c>
      <c r="E282" s="15" t="s">
        <v>286</v>
      </c>
      <c r="F282" s="7">
        <f t="shared" si="70"/>
        <v>99999</v>
      </c>
      <c r="G282" s="1" t="s">
        <v>749</v>
      </c>
      <c r="H282" s="1" t="str">
        <f t="shared" si="71"/>
        <v>ASSN--PC not applicable--99999</v>
      </c>
      <c r="J282" s="27" t="str">
        <f t="shared" si="67"/>
        <v>BAR0375051400107</v>
      </c>
      <c r="K282" s="27" t="str">
        <f t="shared" si="68"/>
        <v>BAR0375051PC not applicable</v>
      </c>
      <c r="L282" s="1" t="str">
        <f t="shared" si="73"/>
        <v>BAR03VPSA</v>
      </c>
      <c r="M282" s="1">
        <v>75051</v>
      </c>
      <c r="N282" s="1">
        <v>400107</v>
      </c>
      <c r="O282" s="1">
        <v>99999</v>
      </c>
      <c r="P282" s="1">
        <v>300</v>
      </c>
      <c r="Q282" s="1">
        <v>9999</v>
      </c>
      <c r="R282" s="1">
        <v>12</v>
      </c>
      <c r="S282" s="1">
        <v>9999</v>
      </c>
      <c r="V282"/>
      <c r="W282" t="s">
        <v>940</v>
      </c>
      <c r="X282" t="str">
        <f t="shared" si="74"/>
        <v>n/a</v>
      </c>
      <c r="Y282" t="str">
        <f t="shared" si="75"/>
        <v>n/a</v>
      </c>
      <c r="AA282" s="1"/>
      <c r="AB282" s="1" t="s">
        <v>934</v>
      </c>
      <c r="AD282" s="1" t="str">
        <f t="shared" si="69"/>
        <v>BAR037505199999</v>
      </c>
    </row>
    <row r="283" spans="1:30" x14ac:dyDescent="0.25">
      <c r="A283" s="1" t="str">
        <f>D283&amp;M283&amp;P283&amp;N283&amp;MasterData_[[#This Row],[Program Code]]</f>
        <v>BAR037505130040010899999</v>
      </c>
      <c r="B283" s="1" t="str">
        <f t="shared" si="72"/>
        <v>BAR037505130099999</v>
      </c>
      <c r="D283" s="14" t="s">
        <v>282</v>
      </c>
      <c r="E283" s="15" t="s">
        <v>286</v>
      </c>
      <c r="F283" s="7">
        <f t="shared" si="70"/>
        <v>99999</v>
      </c>
      <c r="G283" s="1" t="s">
        <v>749</v>
      </c>
      <c r="H283" s="1" t="str">
        <f t="shared" si="71"/>
        <v>ASSN--PC not applicable--99999</v>
      </c>
      <c r="J283" s="27" t="str">
        <f t="shared" si="67"/>
        <v>BAR0375051400108</v>
      </c>
      <c r="K283" s="27" t="str">
        <f t="shared" si="68"/>
        <v>BAR0375051PC not applicable</v>
      </c>
      <c r="L283" s="1" t="str">
        <f t="shared" si="73"/>
        <v>BAR03VPSA</v>
      </c>
      <c r="M283" s="1">
        <v>75051</v>
      </c>
      <c r="N283" s="1">
        <v>400108</v>
      </c>
      <c r="O283" s="1">
        <v>99999</v>
      </c>
      <c r="P283" s="1">
        <v>300</v>
      </c>
      <c r="Q283" s="1">
        <v>9999</v>
      </c>
      <c r="R283" s="1">
        <v>12</v>
      </c>
      <c r="S283" s="1">
        <v>9999</v>
      </c>
      <c r="V283"/>
      <c r="W283" t="s">
        <v>940</v>
      </c>
      <c r="X283" t="str">
        <f t="shared" si="74"/>
        <v>n/a</v>
      </c>
      <c r="Y283" t="str">
        <f t="shared" si="75"/>
        <v>n/a</v>
      </c>
      <c r="AA283" s="1"/>
      <c r="AB283" s="1" t="s">
        <v>934</v>
      </c>
      <c r="AD283" s="1" t="str">
        <f t="shared" si="69"/>
        <v>BAR037505199999</v>
      </c>
    </row>
    <row r="284" spans="1:30" x14ac:dyDescent="0.25">
      <c r="A284" s="1" t="str">
        <f>D284&amp;M284&amp;P284&amp;N284&amp;MasterData_[[#This Row],[Program Code]]</f>
        <v>BAR037505130040010999999</v>
      </c>
      <c r="B284" s="1" t="str">
        <f t="shared" si="72"/>
        <v>BAR037505130099999</v>
      </c>
      <c r="D284" s="14" t="s">
        <v>282</v>
      </c>
      <c r="E284" s="15" t="s">
        <v>286</v>
      </c>
      <c r="F284" s="7">
        <f t="shared" si="70"/>
        <v>99999</v>
      </c>
      <c r="G284" s="1" t="s">
        <v>749</v>
      </c>
      <c r="H284" s="1" t="str">
        <f t="shared" si="71"/>
        <v>ASSN--PC not applicable--99999</v>
      </c>
      <c r="J284" s="27" t="str">
        <f t="shared" si="67"/>
        <v>BAR0375051400109</v>
      </c>
      <c r="K284" s="27" t="str">
        <f t="shared" si="68"/>
        <v>BAR0375051PC not applicable</v>
      </c>
      <c r="L284" s="1" t="str">
        <f t="shared" si="73"/>
        <v>BAR03VPSA</v>
      </c>
      <c r="M284" s="1">
        <v>75051</v>
      </c>
      <c r="N284" s="1">
        <v>400109</v>
      </c>
      <c r="O284" s="1">
        <v>99999</v>
      </c>
      <c r="P284" s="1">
        <v>300</v>
      </c>
      <c r="Q284" s="1">
        <v>9999</v>
      </c>
      <c r="R284" s="1">
        <v>12</v>
      </c>
      <c r="S284" s="1">
        <v>9999</v>
      </c>
      <c r="V284"/>
      <c r="W284" t="s">
        <v>940</v>
      </c>
      <c r="X284" t="str">
        <f t="shared" si="74"/>
        <v>n/a</v>
      </c>
      <c r="Y284" t="str">
        <f t="shared" si="75"/>
        <v>n/a</v>
      </c>
      <c r="AA284" s="1"/>
      <c r="AB284" s="1" t="s">
        <v>934</v>
      </c>
      <c r="AD284" s="1" t="str">
        <f t="shared" si="69"/>
        <v>BAR037505199999</v>
      </c>
    </row>
    <row r="285" spans="1:30" x14ac:dyDescent="0.25">
      <c r="A285" s="1" t="str">
        <f>D285&amp;M285&amp;P285&amp;N285&amp;MasterData_[[#This Row],[Program Code]]</f>
        <v>BAR037505130040011099999</v>
      </c>
      <c r="B285" s="1" t="str">
        <f t="shared" si="72"/>
        <v>BAR037505130099999</v>
      </c>
      <c r="D285" s="14" t="s">
        <v>282</v>
      </c>
      <c r="E285" s="15" t="s">
        <v>286</v>
      </c>
      <c r="F285" s="7">
        <f t="shared" si="70"/>
        <v>99999</v>
      </c>
      <c r="G285" s="1" t="s">
        <v>749</v>
      </c>
      <c r="H285" s="1" t="str">
        <f t="shared" si="71"/>
        <v>ASSN--PC not applicable--99999</v>
      </c>
      <c r="J285" s="27" t="str">
        <f t="shared" si="67"/>
        <v>BAR0375051400110</v>
      </c>
      <c r="K285" s="27" t="str">
        <f t="shared" si="68"/>
        <v>BAR0375051PC not applicable</v>
      </c>
      <c r="L285" s="1" t="str">
        <f t="shared" si="73"/>
        <v>BAR03VPSA</v>
      </c>
      <c r="M285" s="1">
        <v>75051</v>
      </c>
      <c r="N285" s="1">
        <v>400110</v>
      </c>
      <c r="O285" s="1">
        <v>99999</v>
      </c>
      <c r="P285" s="1">
        <v>300</v>
      </c>
      <c r="Q285" s="1">
        <v>9999</v>
      </c>
      <c r="R285" s="1">
        <v>12</v>
      </c>
      <c r="S285" s="1">
        <v>9999</v>
      </c>
      <c r="V285"/>
      <c r="W285" t="s">
        <v>940</v>
      </c>
      <c r="X285" t="str">
        <f t="shared" si="74"/>
        <v>n/a</v>
      </c>
      <c r="Y285" t="str">
        <f t="shared" si="75"/>
        <v>n/a</v>
      </c>
      <c r="AA285" s="1"/>
      <c r="AB285" s="1" t="s">
        <v>934</v>
      </c>
      <c r="AD285" s="1" t="str">
        <f t="shared" si="69"/>
        <v>BAR037505199999</v>
      </c>
    </row>
    <row r="286" spans="1:30" x14ac:dyDescent="0.25">
      <c r="A286" s="1" t="str">
        <f>D286&amp;M286&amp;P286&amp;N286&amp;MasterData_[[#This Row],[Program Code]]</f>
        <v>BAR037505130040011499999</v>
      </c>
      <c r="B286" s="1" t="str">
        <f t="shared" si="72"/>
        <v>BAR037505130099999</v>
      </c>
      <c r="D286" s="14" t="s">
        <v>282</v>
      </c>
      <c r="E286" s="15" t="s">
        <v>286</v>
      </c>
      <c r="F286" s="7">
        <f t="shared" si="70"/>
        <v>99999</v>
      </c>
      <c r="G286" s="1" t="s">
        <v>749</v>
      </c>
      <c r="H286" s="1" t="str">
        <f t="shared" si="71"/>
        <v>ASSN--PC not applicable--99999</v>
      </c>
      <c r="J286" s="27" t="str">
        <f t="shared" si="67"/>
        <v>BAR0375051400114</v>
      </c>
      <c r="K286" s="27" t="str">
        <f t="shared" si="68"/>
        <v>BAR0375051PC not applicable</v>
      </c>
      <c r="L286" s="1" t="str">
        <f t="shared" si="73"/>
        <v>BAR03VPSA</v>
      </c>
      <c r="M286" s="1">
        <v>75051</v>
      </c>
      <c r="N286" s="1">
        <v>400114</v>
      </c>
      <c r="O286" s="1">
        <v>99999</v>
      </c>
      <c r="P286" s="1">
        <v>300</v>
      </c>
      <c r="Q286" s="1">
        <v>9999</v>
      </c>
      <c r="R286" s="1">
        <v>12</v>
      </c>
      <c r="S286" s="1">
        <v>9999</v>
      </c>
      <c r="V286"/>
      <c r="W286" t="s">
        <v>940</v>
      </c>
      <c r="X286" t="str">
        <f t="shared" si="74"/>
        <v>n/a</v>
      </c>
      <c r="Y286" t="str">
        <f t="shared" si="75"/>
        <v>n/a</v>
      </c>
      <c r="AA286" s="1"/>
      <c r="AB286" s="1" t="s">
        <v>934</v>
      </c>
      <c r="AD286" s="1" t="str">
        <f t="shared" si="69"/>
        <v>BAR037505199999</v>
      </c>
    </row>
    <row r="287" spans="1:30" x14ac:dyDescent="0.25">
      <c r="A287" s="1" t="str">
        <f>D287&amp;M287&amp;P287&amp;N287&amp;MasterData_[[#This Row],[Program Code]]</f>
        <v>BAR037505130040011699999</v>
      </c>
      <c r="B287" s="1" t="str">
        <f t="shared" si="72"/>
        <v>BAR037505130099999</v>
      </c>
      <c r="D287" s="14" t="s">
        <v>282</v>
      </c>
      <c r="E287" s="15" t="s">
        <v>286</v>
      </c>
      <c r="F287" s="7">
        <f t="shared" si="70"/>
        <v>99999</v>
      </c>
      <c r="G287" s="1" t="s">
        <v>749</v>
      </c>
      <c r="H287" s="1" t="str">
        <f t="shared" si="71"/>
        <v>ASSN--PC not applicable--99999</v>
      </c>
      <c r="J287" s="27" t="str">
        <f t="shared" si="67"/>
        <v>BAR0375051400116</v>
      </c>
      <c r="K287" s="27" t="str">
        <f t="shared" si="68"/>
        <v>BAR0375051PC not applicable</v>
      </c>
      <c r="L287" s="1" t="str">
        <f t="shared" si="73"/>
        <v>BAR03VPSA</v>
      </c>
      <c r="M287" s="1">
        <v>75051</v>
      </c>
      <c r="N287" s="1">
        <v>400116</v>
      </c>
      <c r="O287" s="1">
        <v>99999</v>
      </c>
      <c r="P287" s="1">
        <v>300</v>
      </c>
      <c r="Q287" s="1">
        <v>9999</v>
      </c>
      <c r="R287" s="1">
        <v>12</v>
      </c>
      <c r="S287" s="1">
        <v>9999</v>
      </c>
      <c r="V287"/>
      <c r="W287" t="s">
        <v>940</v>
      </c>
      <c r="X287" t="str">
        <f t="shared" si="74"/>
        <v>n/a</v>
      </c>
      <c r="Y287" t="str">
        <f t="shared" si="75"/>
        <v>n/a</v>
      </c>
      <c r="AA287" s="1"/>
      <c r="AB287" s="1" t="s">
        <v>934</v>
      </c>
      <c r="AD287" s="1" t="str">
        <f t="shared" si="69"/>
        <v>BAR037505199999</v>
      </c>
    </row>
    <row r="288" spans="1:30" x14ac:dyDescent="0.25">
      <c r="A288" s="1" t="str">
        <f>D288&amp;M288&amp;P288&amp;N288&amp;MasterData_[[#This Row],[Program Code]]</f>
        <v>BAR037505130040012499999</v>
      </c>
      <c r="B288" s="1" t="str">
        <f t="shared" si="72"/>
        <v>BAR037505130099999</v>
      </c>
      <c r="D288" s="14" t="s">
        <v>282</v>
      </c>
      <c r="E288" s="15" t="s">
        <v>286</v>
      </c>
      <c r="F288" s="7">
        <f t="shared" si="70"/>
        <v>99999</v>
      </c>
      <c r="G288" s="1" t="s">
        <v>749</v>
      </c>
      <c r="H288" s="1" t="str">
        <f t="shared" si="71"/>
        <v>ASSN--PC not applicable--99999</v>
      </c>
      <c r="J288" s="27" t="str">
        <f t="shared" si="67"/>
        <v>BAR0375051400124</v>
      </c>
      <c r="K288" s="27" t="str">
        <f t="shared" si="68"/>
        <v>BAR0375051PC not applicable</v>
      </c>
      <c r="L288" s="1" t="str">
        <f t="shared" si="73"/>
        <v>BAR03VPSA</v>
      </c>
      <c r="M288" s="1">
        <v>75051</v>
      </c>
      <c r="N288" s="1">
        <v>400124</v>
      </c>
      <c r="O288" s="1">
        <v>99999</v>
      </c>
      <c r="P288" s="1">
        <v>300</v>
      </c>
      <c r="Q288" s="1">
        <v>9999</v>
      </c>
      <c r="R288" s="1">
        <v>12</v>
      </c>
      <c r="S288" s="1">
        <v>9999</v>
      </c>
      <c r="V288"/>
      <c r="W288" t="s">
        <v>940</v>
      </c>
      <c r="X288" t="str">
        <f t="shared" si="74"/>
        <v>n/a</v>
      </c>
      <c r="Y288" t="str">
        <f t="shared" si="75"/>
        <v>n/a</v>
      </c>
      <c r="AA288" s="1"/>
      <c r="AB288" s="1" t="s">
        <v>934</v>
      </c>
      <c r="AD288" s="1" t="str">
        <f t="shared" si="69"/>
        <v>BAR037505199999</v>
      </c>
    </row>
    <row r="289" spans="1:30" x14ac:dyDescent="0.25">
      <c r="A289" s="1" t="str">
        <f>D289&amp;M289&amp;P289&amp;N289&amp;MasterData_[[#This Row],[Program Code]]</f>
        <v>BAR037505130040012599999</v>
      </c>
      <c r="B289" s="1" t="str">
        <f t="shared" si="72"/>
        <v>BAR037505130099999</v>
      </c>
      <c r="D289" s="14" t="s">
        <v>282</v>
      </c>
      <c r="E289" s="15" t="s">
        <v>286</v>
      </c>
      <c r="F289" s="7">
        <f t="shared" si="70"/>
        <v>99999</v>
      </c>
      <c r="G289" s="1" t="s">
        <v>749</v>
      </c>
      <c r="H289" s="1" t="str">
        <f t="shared" si="71"/>
        <v>ASSN--PC not applicable--99999</v>
      </c>
      <c r="J289" s="27" t="str">
        <f t="shared" si="67"/>
        <v>BAR0375051400125</v>
      </c>
      <c r="K289" s="27" t="str">
        <f t="shared" si="68"/>
        <v>BAR0375051PC not applicable</v>
      </c>
      <c r="L289" s="1" t="str">
        <f t="shared" si="73"/>
        <v>BAR03VPSA</v>
      </c>
      <c r="M289" s="1">
        <v>75051</v>
      </c>
      <c r="N289" s="1">
        <v>400125</v>
      </c>
      <c r="O289" s="1">
        <v>99999</v>
      </c>
      <c r="P289" s="1">
        <v>300</v>
      </c>
      <c r="Q289" s="1">
        <v>9999</v>
      </c>
      <c r="R289" s="1">
        <v>12</v>
      </c>
      <c r="S289" s="1">
        <v>9999</v>
      </c>
      <c r="V289"/>
      <c r="W289" t="s">
        <v>940</v>
      </c>
      <c r="X289" t="str">
        <f t="shared" si="74"/>
        <v>n/a</v>
      </c>
      <c r="Y289" t="str">
        <f t="shared" si="75"/>
        <v>n/a</v>
      </c>
      <c r="AA289" s="1"/>
      <c r="AB289" s="1" t="s">
        <v>934</v>
      </c>
      <c r="AD289" s="1" t="str">
        <f t="shared" si="69"/>
        <v>BAR037505199999</v>
      </c>
    </row>
    <row r="290" spans="1:30" x14ac:dyDescent="0.25">
      <c r="A290" s="1" t="str">
        <f>D290&amp;M290&amp;P290&amp;N290&amp;MasterData_[[#This Row],[Program Code]]</f>
        <v>BAR037505130040012699999</v>
      </c>
      <c r="B290" s="1" t="str">
        <f t="shared" si="72"/>
        <v>BAR037505130099999</v>
      </c>
      <c r="D290" s="14" t="s">
        <v>282</v>
      </c>
      <c r="E290" s="15" t="s">
        <v>286</v>
      </c>
      <c r="F290" s="7">
        <f t="shared" si="70"/>
        <v>99999</v>
      </c>
      <c r="G290" s="1" t="s">
        <v>749</v>
      </c>
      <c r="H290" s="1" t="str">
        <f t="shared" si="71"/>
        <v>ASSN--PC not applicable--99999</v>
      </c>
      <c r="J290" s="27" t="str">
        <f t="shared" si="67"/>
        <v>BAR0375051400126</v>
      </c>
      <c r="K290" s="27" t="str">
        <f t="shared" si="68"/>
        <v>BAR0375051PC not applicable</v>
      </c>
      <c r="L290" s="1" t="str">
        <f t="shared" si="73"/>
        <v>BAR03VPSA</v>
      </c>
      <c r="M290" s="1">
        <v>75051</v>
      </c>
      <c r="N290" s="1">
        <v>400126</v>
      </c>
      <c r="O290" s="1">
        <v>99999</v>
      </c>
      <c r="P290" s="1">
        <v>300</v>
      </c>
      <c r="Q290" s="1">
        <v>9999</v>
      </c>
      <c r="R290" s="1">
        <v>12</v>
      </c>
      <c r="S290" s="1">
        <v>9999</v>
      </c>
      <c r="V290"/>
      <c r="W290" t="s">
        <v>940</v>
      </c>
      <c r="X290" t="str">
        <f t="shared" si="74"/>
        <v>n/a</v>
      </c>
      <c r="Y290" t="str">
        <f t="shared" si="75"/>
        <v>n/a</v>
      </c>
      <c r="AA290" s="1"/>
      <c r="AB290" s="1" t="s">
        <v>934</v>
      </c>
      <c r="AD290" s="1" t="str">
        <f t="shared" si="69"/>
        <v>BAR037505199999</v>
      </c>
    </row>
    <row r="291" spans="1:30" x14ac:dyDescent="0.25">
      <c r="A291" s="1" t="str">
        <f>D291&amp;M291&amp;P291&amp;N291&amp;MasterData_[[#This Row],[Program Code]]</f>
        <v>BAR037505130040012799999</v>
      </c>
      <c r="B291" s="1" t="str">
        <f t="shared" si="72"/>
        <v>BAR037505130099999</v>
      </c>
      <c r="D291" s="14" t="s">
        <v>282</v>
      </c>
      <c r="E291" s="15" t="s">
        <v>286</v>
      </c>
      <c r="F291" s="7">
        <f t="shared" si="70"/>
        <v>99999</v>
      </c>
      <c r="G291" s="1" t="s">
        <v>749</v>
      </c>
      <c r="H291" s="1" t="str">
        <f t="shared" si="71"/>
        <v>ASSN--PC not applicable--99999</v>
      </c>
      <c r="J291" s="27" t="str">
        <f t="shared" si="67"/>
        <v>BAR0375051400127</v>
      </c>
      <c r="K291" s="27" t="str">
        <f t="shared" si="68"/>
        <v>BAR0375051PC not applicable</v>
      </c>
      <c r="L291" s="1" t="str">
        <f t="shared" si="73"/>
        <v>BAR03VPSA</v>
      </c>
      <c r="M291" s="1">
        <v>75051</v>
      </c>
      <c r="N291" s="1">
        <v>400127</v>
      </c>
      <c r="O291" s="1">
        <v>99999</v>
      </c>
      <c r="P291" s="1">
        <v>300</v>
      </c>
      <c r="Q291" s="1">
        <v>9999</v>
      </c>
      <c r="R291" s="1">
        <v>12</v>
      </c>
      <c r="S291" s="1">
        <v>9999</v>
      </c>
      <c r="V291"/>
      <c r="W291" t="s">
        <v>940</v>
      </c>
      <c r="X291" t="str">
        <f t="shared" si="74"/>
        <v>n/a</v>
      </c>
      <c r="Y291" t="str">
        <f t="shared" si="75"/>
        <v>n/a</v>
      </c>
      <c r="AA291" s="1"/>
      <c r="AB291" s="1" t="s">
        <v>934</v>
      </c>
      <c r="AD291" s="1" t="str">
        <f t="shared" si="69"/>
        <v>BAR037505199999</v>
      </c>
    </row>
    <row r="292" spans="1:30" x14ac:dyDescent="0.25">
      <c r="A292" s="1" t="str">
        <f>D292&amp;M292&amp;P292&amp;N292&amp;MasterData_[[#This Row],[Program Code]]</f>
        <v>BAR037505130040012899999</v>
      </c>
      <c r="B292" s="1" t="str">
        <f t="shared" si="72"/>
        <v>BAR037505130099999</v>
      </c>
      <c r="D292" s="14" t="s">
        <v>282</v>
      </c>
      <c r="E292" s="15" t="s">
        <v>286</v>
      </c>
      <c r="F292" s="7">
        <f t="shared" si="70"/>
        <v>99999</v>
      </c>
      <c r="G292" s="1" t="s">
        <v>749</v>
      </c>
      <c r="H292" s="1" t="str">
        <f t="shared" si="71"/>
        <v>ASSN--PC not applicable--99999</v>
      </c>
      <c r="J292" s="27" t="str">
        <f t="shared" si="67"/>
        <v>BAR0375051400128</v>
      </c>
      <c r="K292" s="27" t="str">
        <f t="shared" si="68"/>
        <v>BAR0375051PC not applicable</v>
      </c>
      <c r="L292" s="1" t="str">
        <f t="shared" si="73"/>
        <v>BAR03VPSA</v>
      </c>
      <c r="M292" s="1">
        <v>75051</v>
      </c>
      <c r="N292" s="1">
        <v>400128</v>
      </c>
      <c r="O292" s="1">
        <v>99999</v>
      </c>
      <c r="P292" s="1">
        <v>300</v>
      </c>
      <c r="Q292" s="1">
        <v>9999</v>
      </c>
      <c r="R292" s="1">
        <v>12</v>
      </c>
      <c r="S292" s="1">
        <v>9999</v>
      </c>
      <c r="V292"/>
      <c r="W292" t="s">
        <v>940</v>
      </c>
      <c r="X292" t="str">
        <f t="shared" si="74"/>
        <v>n/a</v>
      </c>
      <c r="Y292" t="str">
        <f t="shared" si="75"/>
        <v>n/a</v>
      </c>
      <c r="AA292" s="1"/>
      <c r="AB292" s="1" t="s">
        <v>934</v>
      </c>
      <c r="AD292" s="1" t="str">
        <f t="shared" si="69"/>
        <v>BAR037505199999</v>
      </c>
    </row>
    <row r="293" spans="1:30" x14ac:dyDescent="0.25">
      <c r="A293" s="1" t="str">
        <f>D293&amp;M293&amp;P293&amp;N293&amp;MasterData_[[#This Row],[Program Code]]</f>
        <v>BAR037505130040012999999</v>
      </c>
      <c r="B293" s="1" t="str">
        <f t="shared" si="72"/>
        <v>BAR037505130099999</v>
      </c>
      <c r="D293" s="14" t="s">
        <v>282</v>
      </c>
      <c r="E293" s="15" t="s">
        <v>286</v>
      </c>
      <c r="F293" s="7">
        <f t="shared" si="70"/>
        <v>99999</v>
      </c>
      <c r="G293" s="1" t="s">
        <v>749</v>
      </c>
      <c r="H293" s="1" t="str">
        <f t="shared" si="71"/>
        <v>ASSN--PC not applicable--99999</v>
      </c>
      <c r="J293" s="27" t="str">
        <f t="shared" si="67"/>
        <v>BAR0375051400129</v>
      </c>
      <c r="K293" s="27" t="str">
        <f t="shared" si="68"/>
        <v>BAR0375051PC not applicable</v>
      </c>
      <c r="L293" s="1" t="str">
        <f t="shared" si="73"/>
        <v>BAR03VPSA</v>
      </c>
      <c r="M293" s="1">
        <v>75051</v>
      </c>
      <c r="N293" s="1">
        <v>400129</v>
      </c>
      <c r="O293" s="1">
        <v>99999</v>
      </c>
      <c r="P293" s="1">
        <v>300</v>
      </c>
      <c r="Q293" s="1">
        <v>9999</v>
      </c>
      <c r="R293" s="1">
        <v>12</v>
      </c>
      <c r="S293" s="1">
        <v>9999</v>
      </c>
      <c r="V293"/>
      <c r="W293" t="s">
        <v>940</v>
      </c>
      <c r="X293" t="str">
        <f t="shared" si="74"/>
        <v>n/a</v>
      </c>
      <c r="Y293" t="str">
        <f t="shared" si="75"/>
        <v>n/a</v>
      </c>
      <c r="AA293" s="1"/>
      <c r="AB293" s="1" t="s">
        <v>934</v>
      </c>
      <c r="AD293" s="1" t="str">
        <f t="shared" si="69"/>
        <v>BAR037505199999</v>
      </c>
    </row>
    <row r="294" spans="1:30" x14ac:dyDescent="0.25">
      <c r="A294" s="1" t="str">
        <f>D294&amp;M294&amp;P294&amp;N294&amp;MasterData_[[#This Row],[Program Code]]</f>
        <v>BAR037505130040013099999</v>
      </c>
      <c r="B294" s="1" t="str">
        <f t="shared" si="72"/>
        <v>BAR037505130099999</v>
      </c>
      <c r="D294" s="14" t="s">
        <v>282</v>
      </c>
      <c r="E294" s="15" t="s">
        <v>286</v>
      </c>
      <c r="F294" s="7">
        <f t="shared" si="70"/>
        <v>99999</v>
      </c>
      <c r="G294" s="1" t="s">
        <v>749</v>
      </c>
      <c r="H294" s="1" t="str">
        <f t="shared" si="71"/>
        <v>ASSN--PC not applicable--99999</v>
      </c>
      <c r="J294" s="27" t="str">
        <f t="shared" si="67"/>
        <v>BAR0375051400130</v>
      </c>
      <c r="K294" s="27" t="str">
        <f t="shared" si="68"/>
        <v>BAR0375051PC not applicable</v>
      </c>
      <c r="L294" s="1" t="str">
        <f t="shared" si="73"/>
        <v>BAR03VPSA</v>
      </c>
      <c r="M294" s="1">
        <v>75051</v>
      </c>
      <c r="N294" s="1">
        <v>400130</v>
      </c>
      <c r="O294" s="1">
        <v>99999</v>
      </c>
      <c r="P294" s="1">
        <v>300</v>
      </c>
      <c r="Q294" s="1">
        <v>9999</v>
      </c>
      <c r="R294" s="1">
        <v>12</v>
      </c>
      <c r="S294" s="1">
        <v>9999</v>
      </c>
      <c r="V294"/>
      <c r="W294" t="s">
        <v>940</v>
      </c>
      <c r="X294" t="str">
        <f t="shared" si="74"/>
        <v>n/a</v>
      </c>
      <c r="Y294" t="str">
        <f t="shared" si="75"/>
        <v>n/a</v>
      </c>
      <c r="AA294" s="1"/>
      <c r="AB294" s="1" t="s">
        <v>934</v>
      </c>
      <c r="AD294" s="1" t="str">
        <f t="shared" si="69"/>
        <v>BAR037505199999</v>
      </c>
    </row>
    <row r="295" spans="1:30" x14ac:dyDescent="0.25">
      <c r="A295" s="1" t="str">
        <f>D295&amp;M295&amp;P295&amp;N295&amp;MasterData_[[#This Row],[Program Code]]</f>
        <v>BAR037505130040013199999</v>
      </c>
      <c r="B295" s="1" t="str">
        <f t="shared" si="72"/>
        <v>BAR037505130099999</v>
      </c>
      <c r="D295" s="14" t="s">
        <v>282</v>
      </c>
      <c r="E295" s="15" t="s">
        <v>286</v>
      </c>
      <c r="F295" s="7">
        <f t="shared" si="70"/>
        <v>99999</v>
      </c>
      <c r="G295" s="1" t="s">
        <v>749</v>
      </c>
      <c r="H295" s="1" t="str">
        <f t="shared" si="71"/>
        <v>ASSN--PC not applicable--99999</v>
      </c>
      <c r="J295" s="27" t="str">
        <f t="shared" si="67"/>
        <v>BAR0375051400131</v>
      </c>
      <c r="K295" s="27" t="str">
        <f t="shared" si="68"/>
        <v>BAR0375051PC not applicable</v>
      </c>
      <c r="L295" s="1" t="str">
        <f t="shared" si="73"/>
        <v>BAR03VPSA</v>
      </c>
      <c r="M295" s="1">
        <v>75051</v>
      </c>
      <c r="N295" s="1">
        <v>400131</v>
      </c>
      <c r="O295" s="1">
        <v>99999</v>
      </c>
      <c r="P295" s="1">
        <v>300</v>
      </c>
      <c r="Q295" s="1">
        <v>9999</v>
      </c>
      <c r="R295" s="1">
        <v>12</v>
      </c>
      <c r="S295" s="1">
        <v>9999</v>
      </c>
      <c r="V295"/>
      <c r="W295" t="s">
        <v>940</v>
      </c>
      <c r="X295" t="str">
        <f t="shared" si="74"/>
        <v>n/a</v>
      </c>
      <c r="Y295" t="str">
        <f t="shared" si="75"/>
        <v>n/a</v>
      </c>
      <c r="AA295" s="1"/>
      <c r="AB295" s="1" t="s">
        <v>934</v>
      </c>
      <c r="AD295" s="1" t="str">
        <f t="shared" si="69"/>
        <v>BAR037505199999</v>
      </c>
    </row>
    <row r="296" spans="1:30" x14ac:dyDescent="0.25">
      <c r="A296" s="1" t="str">
        <f>D296&amp;M296&amp;P296&amp;N296&amp;MasterData_[[#This Row],[Program Code]]</f>
        <v>BAR037505130040013299999</v>
      </c>
      <c r="B296" s="1" t="str">
        <f t="shared" si="72"/>
        <v>BAR037505130099999</v>
      </c>
      <c r="D296" s="14" t="s">
        <v>282</v>
      </c>
      <c r="E296" s="15" t="s">
        <v>286</v>
      </c>
      <c r="F296" s="7">
        <f t="shared" si="70"/>
        <v>99999</v>
      </c>
      <c r="G296" s="1" t="s">
        <v>749</v>
      </c>
      <c r="H296" s="1" t="str">
        <f t="shared" si="71"/>
        <v>ASSN--PC not applicable--99999</v>
      </c>
      <c r="J296" s="27" t="str">
        <f t="shared" si="67"/>
        <v>BAR0375051400132</v>
      </c>
      <c r="K296" s="27" t="str">
        <f t="shared" si="68"/>
        <v>BAR0375051PC not applicable</v>
      </c>
      <c r="L296" s="1" t="str">
        <f t="shared" si="73"/>
        <v>BAR03VPSA</v>
      </c>
      <c r="M296" s="1">
        <v>75051</v>
      </c>
      <c r="N296" s="1">
        <v>400132</v>
      </c>
      <c r="O296" s="1">
        <v>99999</v>
      </c>
      <c r="P296" s="1">
        <v>300</v>
      </c>
      <c r="Q296" s="1">
        <v>9999</v>
      </c>
      <c r="R296" s="1">
        <v>12</v>
      </c>
      <c r="S296" s="1">
        <v>9999</v>
      </c>
      <c r="V296"/>
      <c r="W296" t="s">
        <v>940</v>
      </c>
      <c r="X296" t="str">
        <f t="shared" si="74"/>
        <v>n/a</v>
      </c>
      <c r="Y296" t="str">
        <f t="shared" si="75"/>
        <v>n/a</v>
      </c>
      <c r="AA296" s="1"/>
      <c r="AB296" s="1" t="s">
        <v>934</v>
      </c>
      <c r="AD296" s="1" t="str">
        <f t="shared" si="69"/>
        <v>BAR037505199999</v>
      </c>
    </row>
    <row r="297" spans="1:30" x14ac:dyDescent="0.25">
      <c r="A297" s="1" t="str">
        <f>D297&amp;M297&amp;P297&amp;N297&amp;MasterData_[[#This Row],[Program Code]]</f>
        <v>BAR037505130040013399999</v>
      </c>
      <c r="B297" s="1" t="str">
        <f t="shared" si="72"/>
        <v>BAR037505130099999</v>
      </c>
      <c r="D297" s="14" t="s">
        <v>282</v>
      </c>
      <c r="E297" s="15" t="s">
        <v>286</v>
      </c>
      <c r="F297" s="7">
        <f t="shared" si="70"/>
        <v>99999</v>
      </c>
      <c r="G297" s="1" t="s">
        <v>749</v>
      </c>
      <c r="H297" s="1" t="str">
        <f t="shared" si="71"/>
        <v>ASSN--PC not applicable--99999</v>
      </c>
      <c r="J297" s="27" t="str">
        <f t="shared" ref="J297:J360" si="76">D297&amp;M297&amp;N297</f>
        <v>BAR0375051400133</v>
      </c>
      <c r="K297" s="27" t="str">
        <f t="shared" ref="K297:K360" si="77">D297&amp;M297&amp;G297</f>
        <v>BAR0375051PC not applicable</v>
      </c>
      <c r="L297" s="1" t="str">
        <f t="shared" si="73"/>
        <v>BAR03VPSA</v>
      </c>
      <c r="M297" s="1">
        <v>75051</v>
      </c>
      <c r="N297" s="1">
        <v>400133</v>
      </c>
      <c r="O297" s="1">
        <v>99999</v>
      </c>
      <c r="P297" s="1">
        <v>300</v>
      </c>
      <c r="Q297" s="1">
        <v>9999</v>
      </c>
      <c r="R297" s="1">
        <v>12</v>
      </c>
      <c r="S297" s="1">
        <v>9999</v>
      </c>
      <c r="V297"/>
      <c r="W297" t="s">
        <v>940</v>
      </c>
      <c r="X297" t="str">
        <f t="shared" si="74"/>
        <v>n/a</v>
      </c>
      <c r="Y297" t="str">
        <f t="shared" si="75"/>
        <v>n/a</v>
      </c>
      <c r="AA297" s="1"/>
      <c r="AB297" s="1" t="s">
        <v>934</v>
      </c>
      <c r="AD297" s="1" t="str">
        <f t="shared" ref="AD297:AD360" si="78">D297&amp;M297&amp;O297</f>
        <v>BAR037505199999</v>
      </c>
    </row>
    <row r="298" spans="1:30" x14ac:dyDescent="0.25">
      <c r="A298" s="1" t="str">
        <f>D298&amp;M298&amp;P298&amp;N298&amp;MasterData_[[#This Row],[Program Code]]</f>
        <v>BAR037505130040013499999</v>
      </c>
      <c r="B298" s="1" t="str">
        <f t="shared" si="72"/>
        <v>BAR037505130099999</v>
      </c>
      <c r="D298" s="14" t="s">
        <v>282</v>
      </c>
      <c r="E298" s="15" t="s">
        <v>286</v>
      </c>
      <c r="F298" s="7">
        <f t="shared" si="70"/>
        <v>99999</v>
      </c>
      <c r="G298" s="1" t="s">
        <v>749</v>
      </c>
      <c r="H298" s="1" t="str">
        <f t="shared" si="71"/>
        <v>ASSN--PC not applicable--99999</v>
      </c>
      <c r="J298" s="27" t="str">
        <f t="shared" si="76"/>
        <v>BAR0375051400134</v>
      </c>
      <c r="K298" s="27" t="str">
        <f t="shared" si="77"/>
        <v>BAR0375051PC not applicable</v>
      </c>
      <c r="L298" s="1" t="str">
        <f t="shared" si="73"/>
        <v>BAR03VPSA</v>
      </c>
      <c r="M298" s="1">
        <v>75051</v>
      </c>
      <c r="N298" s="1">
        <v>400134</v>
      </c>
      <c r="O298" s="1">
        <v>99999</v>
      </c>
      <c r="P298" s="1">
        <v>300</v>
      </c>
      <c r="Q298" s="1">
        <v>9999</v>
      </c>
      <c r="R298" s="1">
        <v>12</v>
      </c>
      <c r="S298" s="1">
        <v>9999</v>
      </c>
      <c r="V298"/>
      <c r="W298" t="s">
        <v>940</v>
      </c>
      <c r="X298" t="str">
        <f t="shared" si="74"/>
        <v>n/a</v>
      </c>
      <c r="Y298" t="str">
        <f t="shared" si="75"/>
        <v>n/a</v>
      </c>
      <c r="AA298" s="1"/>
      <c r="AB298" s="1" t="s">
        <v>934</v>
      </c>
      <c r="AD298" s="1" t="str">
        <f t="shared" si="78"/>
        <v>BAR037505199999</v>
      </c>
    </row>
    <row r="299" spans="1:30" x14ac:dyDescent="0.25">
      <c r="A299" s="1" t="str">
        <f>D299&amp;M299&amp;P299&amp;N299&amp;MasterData_[[#This Row],[Program Code]]</f>
        <v>BAR037505130040013599999</v>
      </c>
      <c r="B299" s="1" t="str">
        <f t="shared" si="72"/>
        <v>BAR037505130099999</v>
      </c>
      <c r="D299" s="14" t="s">
        <v>282</v>
      </c>
      <c r="E299" s="15" t="s">
        <v>286</v>
      </c>
      <c r="F299" s="7">
        <f t="shared" si="70"/>
        <v>99999</v>
      </c>
      <c r="G299" s="1" t="s">
        <v>749</v>
      </c>
      <c r="H299" s="1" t="str">
        <f t="shared" si="71"/>
        <v>ASSN--PC not applicable--99999</v>
      </c>
      <c r="J299" s="27" t="str">
        <f t="shared" si="76"/>
        <v>BAR0375051400135</v>
      </c>
      <c r="K299" s="27" t="str">
        <f t="shared" si="77"/>
        <v>BAR0375051PC not applicable</v>
      </c>
      <c r="L299" s="1" t="str">
        <f t="shared" si="73"/>
        <v>BAR03VPSA</v>
      </c>
      <c r="M299" s="1">
        <v>75051</v>
      </c>
      <c r="N299" s="1">
        <v>400135</v>
      </c>
      <c r="O299" s="1">
        <v>99999</v>
      </c>
      <c r="P299" s="1">
        <v>300</v>
      </c>
      <c r="Q299" s="1">
        <v>9999</v>
      </c>
      <c r="R299" s="1">
        <v>12</v>
      </c>
      <c r="S299" s="1">
        <v>9999</v>
      </c>
      <c r="V299"/>
      <c r="W299" t="s">
        <v>940</v>
      </c>
      <c r="X299" t="str">
        <f t="shared" si="74"/>
        <v>n/a</v>
      </c>
      <c r="Y299" t="str">
        <f t="shared" si="75"/>
        <v>n/a</v>
      </c>
      <c r="AA299" s="1"/>
      <c r="AB299" s="1" t="s">
        <v>934</v>
      </c>
      <c r="AD299" s="1" t="str">
        <f t="shared" si="78"/>
        <v>BAR037505199999</v>
      </c>
    </row>
    <row r="300" spans="1:30" x14ac:dyDescent="0.25">
      <c r="A300" s="1" t="str">
        <f>D300&amp;M300&amp;P300&amp;N300&amp;MasterData_[[#This Row],[Program Code]]</f>
        <v>BAR037505130040013699999</v>
      </c>
      <c r="B300" s="1" t="str">
        <f t="shared" si="72"/>
        <v>BAR037505130099999</v>
      </c>
      <c r="D300" s="14" t="s">
        <v>282</v>
      </c>
      <c r="E300" s="15" t="s">
        <v>286</v>
      </c>
      <c r="F300" s="7">
        <f t="shared" si="70"/>
        <v>99999</v>
      </c>
      <c r="G300" s="1" t="s">
        <v>749</v>
      </c>
      <c r="H300" s="1" t="str">
        <f t="shared" si="71"/>
        <v>ASSN--PC not applicable--99999</v>
      </c>
      <c r="J300" s="27" t="str">
        <f t="shared" si="76"/>
        <v>BAR0375051400136</v>
      </c>
      <c r="K300" s="27" t="str">
        <f t="shared" si="77"/>
        <v>BAR0375051PC not applicable</v>
      </c>
      <c r="L300" s="1" t="str">
        <f t="shared" si="73"/>
        <v>BAR03VPSA</v>
      </c>
      <c r="M300" s="1">
        <v>75051</v>
      </c>
      <c r="N300" s="1">
        <v>400136</v>
      </c>
      <c r="O300" s="1">
        <v>99999</v>
      </c>
      <c r="P300" s="1">
        <v>300</v>
      </c>
      <c r="Q300" s="1">
        <v>9999</v>
      </c>
      <c r="R300" s="1">
        <v>12</v>
      </c>
      <c r="S300" s="1">
        <v>9999</v>
      </c>
      <c r="V300"/>
      <c r="W300" t="s">
        <v>940</v>
      </c>
      <c r="X300" t="str">
        <f t="shared" si="74"/>
        <v>n/a</v>
      </c>
      <c r="Y300" t="str">
        <f t="shared" si="75"/>
        <v>n/a</v>
      </c>
      <c r="AA300" s="1"/>
      <c r="AB300" s="1" t="s">
        <v>934</v>
      </c>
      <c r="AD300" s="1" t="str">
        <f t="shared" si="78"/>
        <v>BAR037505199999</v>
      </c>
    </row>
    <row r="301" spans="1:30" x14ac:dyDescent="0.25">
      <c r="A301" s="1" t="str">
        <f>D301&amp;M301&amp;P301&amp;N301&amp;MasterData_[[#This Row],[Program Code]]</f>
        <v>BAR037505130040013799999</v>
      </c>
      <c r="B301" s="1" t="str">
        <f t="shared" si="72"/>
        <v>BAR037505130099999</v>
      </c>
      <c r="D301" s="14" t="s">
        <v>282</v>
      </c>
      <c r="E301" s="15" t="s">
        <v>286</v>
      </c>
      <c r="F301" s="7">
        <f t="shared" si="70"/>
        <v>99999</v>
      </c>
      <c r="G301" s="1" t="s">
        <v>749</v>
      </c>
      <c r="H301" s="1" t="str">
        <f t="shared" si="71"/>
        <v>ASSN--PC not applicable--99999</v>
      </c>
      <c r="J301" s="27" t="str">
        <f t="shared" si="76"/>
        <v>BAR0375051400137</v>
      </c>
      <c r="K301" s="27" t="str">
        <f t="shared" si="77"/>
        <v>BAR0375051PC not applicable</v>
      </c>
      <c r="L301" s="1" t="str">
        <f t="shared" si="73"/>
        <v>BAR03VPSA</v>
      </c>
      <c r="M301" s="1">
        <v>75051</v>
      </c>
      <c r="N301" s="1">
        <v>400137</v>
      </c>
      <c r="O301" s="1">
        <v>99999</v>
      </c>
      <c r="P301" s="1">
        <v>300</v>
      </c>
      <c r="Q301" s="1">
        <v>9999</v>
      </c>
      <c r="R301" s="1">
        <v>12</v>
      </c>
      <c r="S301" s="1">
        <v>9999</v>
      </c>
      <c r="V301"/>
      <c r="W301" t="s">
        <v>940</v>
      </c>
      <c r="X301" t="str">
        <f t="shared" si="74"/>
        <v>n/a</v>
      </c>
      <c r="Y301" t="str">
        <f t="shared" si="75"/>
        <v>n/a</v>
      </c>
      <c r="AA301" s="1"/>
      <c r="AB301" s="1" t="s">
        <v>934</v>
      </c>
      <c r="AD301" s="1" t="str">
        <f t="shared" si="78"/>
        <v>BAR037505199999</v>
      </c>
    </row>
    <row r="302" spans="1:30" x14ac:dyDescent="0.25">
      <c r="A302" s="1" t="str">
        <f>D302&amp;M302&amp;P302&amp;N302&amp;MasterData_[[#This Row],[Program Code]]</f>
        <v>BAR037505130040013899999</v>
      </c>
      <c r="B302" s="1" t="str">
        <f t="shared" si="72"/>
        <v>BAR037505130099999</v>
      </c>
      <c r="D302" s="14" t="s">
        <v>282</v>
      </c>
      <c r="E302" s="15" t="s">
        <v>286</v>
      </c>
      <c r="F302" s="7">
        <f t="shared" ref="F302:F365" si="79">O302</f>
        <v>99999</v>
      </c>
      <c r="G302" s="1" t="s">
        <v>749</v>
      </c>
      <c r="H302" s="1" t="str">
        <f t="shared" ref="H302:H365" si="80">"ASSN"&amp;"--"&amp;G302&amp;"--"&amp;F302</f>
        <v>ASSN--PC not applicable--99999</v>
      </c>
      <c r="J302" s="27" t="str">
        <f t="shared" si="76"/>
        <v>BAR0375051400138</v>
      </c>
      <c r="K302" s="27" t="str">
        <f t="shared" si="77"/>
        <v>BAR0375051PC not applicable</v>
      </c>
      <c r="L302" s="1" t="str">
        <f t="shared" si="73"/>
        <v>BAR03VPSA</v>
      </c>
      <c r="M302" s="1">
        <v>75051</v>
      </c>
      <c r="N302" s="1">
        <v>400138</v>
      </c>
      <c r="O302" s="1">
        <v>99999</v>
      </c>
      <c r="P302" s="1">
        <v>300</v>
      </c>
      <c r="Q302" s="1">
        <v>9999</v>
      </c>
      <c r="R302" s="1">
        <v>12</v>
      </c>
      <c r="S302" s="1">
        <v>9999</v>
      </c>
      <c r="V302"/>
      <c r="W302" t="s">
        <v>940</v>
      </c>
      <c r="X302" t="str">
        <f t="shared" si="74"/>
        <v>n/a</v>
      </c>
      <c r="Y302" t="str">
        <f t="shared" si="75"/>
        <v>n/a</v>
      </c>
      <c r="AA302" s="1"/>
      <c r="AB302" s="1" t="s">
        <v>934</v>
      </c>
      <c r="AD302" s="1" t="str">
        <f t="shared" si="78"/>
        <v>BAR037505199999</v>
      </c>
    </row>
    <row r="303" spans="1:30" x14ac:dyDescent="0.25">
      <c r="A303" s="1" t="str">
        <f>D303&amp;M303&amp;P303&amp;N303&amp;MasterData_[[#This Row],[Program Code]]</f>
        <v>BAR037505130040013999999</v>
      </c>
      <c r="B303" s="1" t="str">
        <f t="shared" si="72"/>
        <v>BAR037505130099999</v>
      </c>
      <c r="D303" s="14" t="s">
        <v>282</v>
      </c>
      <c r="E303" s="15" t="s">
        <v>286</v>
      </c>
      <c r="F303" s="7">
        <f t="shared" si="79"/>
        <v>99999</v>
      </c>
      <c r="G303" s="1" t="s">
        <v>749</v>
      </c>
      <c r="H303" s="1" t="str">
        <f t="shared" si="80"/>
        <v>ASSN--PC not applicable--99999</v>
      </c>
      <c r="J303" s="27" t="str">
        <f t="shared" si="76"/>
        <v>BAR0375051400139</v>
      </c>
      <c r="K303" s="27" t="str">
        <f t="shared" si="77"/>
        <v>BAR0375051PC not applicable</v>
      </c>
      <c r="L303" s="1" t="str">
        <f t="shared" si="73"/>
        <v>BAR03VPSA</v>
      </c>
      <c r="M303" s="1">
        <v>75051</v>
      </c>
      <c r="N303" s="1">
        <v>400139</v>
      </c>
      <c r="O303" s="1">
        <v>99999</v>
      </c>
      <c r="P303" s="1">
        <v>300</v>
      </c>
      <c r="Q303" s="1">
        <v>9999</v>
      </c>
      <c r="R303" s="1">
        <v>12</v>
      </c>
      <c r="S303" s="1">
        <v>9999</v>
      </c>
      <c r="V303"/>
      <c r="W303" t="s">
        <v>940</v>
      </c>
      <c r="X303" t="str">
        <f t="shared" si="74"/>
        <v>n/a</v>
      </c>
      <c r="Y303" t="str">
        <f t="shared" si="75"/>
        <v>n/a</v>
      </c>
      <c r="AA303" s="1"/>
      <c r="AB303" s="1" t="s">
        <v>934</v>
      </c>
      <c r="AD303" s="1" t="str">
        <f t="shared" si="78"/>
        <v>BAR037505199999</v>
      </c>
    </row>
    <row r="304" spans="1:30" x14ac:dyDescent="0.25">
      <c r="A304" s="1" t="str">
        <f>D304&amp;M304&amp;P304&amp;N304&amp;MasterData_[[#This Row],[Program Code]]</f>
        <v>BAR037505130040050099999</v>
      </c>
      <c r="B304" s="1" t="str">
        <f t="shared" si="72"/>
        <v>BAR037505130099999</v>
      </c>
      <c r="D304" s="14" t="s">
        <v>282</v>
      </c>
      <c r="E304" s="15" t="s">
        <v>286</v>
      </c>
      <c r="F304" s="7">
        <f t="shared" si="79"/>
        <v>99999</v>
      </c>
      <c r="G304" s="1" t="s">
        <v>749</v>
      </c>
      <c r="H304" s="1" t="str">
        <f t="shared" si="80"/>
        <v>ASSN--PC not applicable--99999</v>
      </c>
      <c r="J304" s="27" t="str">
        <f t="shared" si="76"/>
        <v>BAR0375051400500</v>
      </c>
      <c r="K304" s="27" t="str">
        <f t="shared" si="77"/>
        <v>BAR0375051PC not applicable</v>
      </c>
      <c r="L304" s="1" t="str">
        <f t="shared" si="73"/>
        <v>BAR03VPSA</v>
      </c>
      <c r="M304" s="1">
        <v>75051</v>
      </c>
      <c r="N304" s="1">
        <v>400500</v>
      </c>
      <c r="O304" s="1">
        <v>99999</v>
      </c>
      <c r="P304" s="1">
        <v>300</v>
      </c>
      <c r="Q304" s="1">
        <v>9999</v>
      </c>
      <c r="R304" s="1">
        <v>12</v>
      </c>
      <c r="S304" s="1">
        <v>9999</v>
      </c>
      <c r="V304"/>
      <c r="W304" t="s">
        <v>940</v>
      </c>
      <c r="X304" t="str">
        <f t="shared" si="74"/>
        <v>n/a</v>
      </c>
      <c r="Y304" t="str">
        <f t="shared" si="75"/>
        <v>n/a</v>
      </c>
      <c r="AA304" s="1"/>
      <c r="AB304" s="1" t="s">
        <v>934</v>
      </c>
      <c r="AD304" s="1" t="str">
        <f t="shared" si="78"/>
        <v>BAR037505199999</v>
      </c>
    </row>
    <row r="305" spans="1:30" x14ac:dyDescent="0.25">
      <c r="A305" s="1" t="str">
        <f>D305&amp;M305&amp;P305&amp;N305&amp;MasterData_[[#This Row],[Program Code]]</f>
        <v>BAR037505130040050199999</v>
      </c>
      <c r="B305" s="1" t="str">
        <f t="shared" si="72"/>
        <v>BAR037505130099999</v>
      </c>
      <c r="D305" s="14" t="s">
        <v>282</v>
      </c>
      <c r="E305" s="15" t="s">
        <v>286</v>
      </c>
      <c r="F305" s="7">
        <f t="shared" si="79"/>
        <v>99999</v>
      </c>
      <c r="G305" s="1" t="s">
        <v>749</v>
      </c>
      <c r="H305" s="1" t="str">
        <f t="shared" si="80"/>
        <v>ASSN--PC not applicable--99999</v>
      </c>
      <c r="J305" s="27" t="str">
        <f t="shared" si="76"/>
        <v>BAR0375051400501</v>
      </c>
      <c r="K305" s="27" t="str">
        <f t="shared" si="77"/>
        <v>BAR0375051PC not applicable</v>
      </c>
      <c r="L305" s="1" t="str">
        <f t="shared" si="73"/>
        <v>BAR03VPSA</v>
      </c>
      <c r="M305" s="1">
        <v>75051</v>
      </c>
      <c r="N305" s="1">
        <v>400501</v>
      </c>
      <c r="O305" s="1">
        <v>99999</v>
      </c>
      <c r="P305" s="1">
        <v>300</v>
      </c>
      <c r="Q305" s="1">
        <v>9999</v>
      </c>
      <c r="R305" s="1">
        <v>12</v>
      </c>
      <c r="S305" s="1">
        <v>9999</v>
      </c>
      <c r="V305"/>
      <c r="W305" t="s">
        <v>940</v>
      </c>
      <c r="X305" t="str">
        <f t="shared" si="74"/>
        <v>n/a</v>
      </c>
      <c r="Y305" t="str">
        <f t="shared" si="75"/>
        <v>n/a</v>
      </c>
      <c r="AA305" s="1"/>
      <c r="AB305" s="1" t="s">
        <v>934</v>
      </c>
      <c r="AD305" s="1" t="str">
        <f t="shared" si="78"/>
        <v>BAR037505199999</v>
      </c>
    </row>
    <row r="306" spans="1:30" x14ac:dyDescent="0.25">
      <c r="A306" s="1" t="str">
        <f>D306&amp;M306&amp;P306&amp;N306&amp;MasterData_[[#This Row],[Program Code]]</f>
        <v>BAR037505130040050299999</v>
      </c>
      <c r="B306" s="1" t="str">
        <f t="shared" si="72"/>
        <v>BAR037505130099999</v>
      </c>
      <c r="D306" s="14" t="s">
        <v>282</v>
      </c>
      <c r="E306" s="15" t="s">
        <v>286</v>
      </c>
      <c r="F306" s="7">
        <f t="shared" si="79"/>
        <v>99999</v>
      </c>
      <c r="G306" s="1" t="s">
        <v>749</v>
      </c>
      <c r="H306" s="1" t="str">
        <f t="shared" si="80"/>
        <v>ASSN--PC not applicable--99999</v>
      </c>
      <c r="J306" s="27" t="str">
        <f t="shared" si="76"/>
        <v>BAR0375051400502</v>
      </c>
      <c r="K306" s="27" t="str">
        <f t="shared" si="77"/>
        <v>BAR0375051PC not applicable</v>
      </c>
      <c r="L306" s="1" t="str">
        <f t="shared" si="73"/>
        <v>BAR03VPSA</v>
      </c>
      <c r="M306" s="1">
        <v>75051</v>
      </c>
      <c r="N306" s="1">
        <v>400502</v>
      </c>
      <c r="O306" s="1">
        <v>99999</v>
      </c>
      <c r="P306" s="1">
        <v>300</v>
      </c>
      <c r="Q306" s="1">
        <v>9999</v>
      </c>
      <c r="R306" s="1">
        <v>12</v>
      </c>
      <c r="S306" s="1">
        <v>9999</v>
      </c>
      <c r="V306"/>
      <c r="W306" t="s">
        <v>940</v>
      </c>
      <c r="X306" t="str">
        <f t="shared" si="74"/>
        <v>n/a</v>
      </c>
      <c r="Y306" t="str">
        <f t="shared" si="75"/>
        <v>n/a</v>
      </c>
      <c r="AA306" s="1"/>
      <c r="AB306" s="1" t="s">
        <v>934</v>
      </c>
      <c r="AD306" s="1" t="str">
        <f t="shared" si="78"/>
        <v>BAR037505199999</v>
      </c>
    </row>
    <row r="307" spans="1:30" x14ac:dyDescent="0.25">
      <c r="A307" s="1" t="str">
        <f>D307&amp;M307&amp;P307&amp;N307&amp;MasterData_[[#This Row],[Program Code]]</f>
        <v>BAR037505130040050399999</v>
      </c>
      <c r="B307" s="1" t="str">
        <f t="shared" si="72"/>
        <v>BAR037505130099999</v>
      </c>
      <c r="D307" s="14" t="s">
        <v>282</v>
      </c>
      <c r="E307" s="15" t="s">
        <v>286</v>
      </c>
      <c r="F307" s="7">
        <f t="shared" si="79"/>
        <v>99999</v>
      </c>
      <c r="G307" s="1" t="s">
        <v>749</v>
      </c>
      <c r="H307" s="1" t="str">
        <f t="shared" si="80"/>
        <v>ASSN--PC not applicable--99999</v>
      </c>
      <c r="J307" s="27" t="str">
        <f t="shared" si="76"/>
        <v>BAR0375051400503</v>
      </c>
      <c r="K307" s="27" t="str">
        <f t="shared" si="77"/>
        <v>BAR0375051PC not applicable</v>
      </c>
      <c r="L307" s="1" t="str">
        <f t="shared" si="73"/>
        <v>BAR03VPSA</v>
      </c>
      <c r="M307" s="1">
        <v>75051</v>
      </c>
      <c r="N307" s="1">
        <v>400503</v>
      </c>
      <c r="O307" s="1">
        <v>99999</v>
      </c>
      <c r="P307" s="1">
        <v>300</v>
      </c>
      <c r="Q307" s="1">
        <v>9999</v>
      </c>
      <c r="R307" s="1">
        <v>12</v>
      </c>
      <c r="S307" s="1">
        <v>9999</v>
      </c>
      <c r="V307"/>
      <c r="W307" t="s">
        <v>940</v>
      </c>
      <c r="X307" t="str">
        <f t="shared" si="74"/>
        <v>n/a</v>
      </c>
      <c r="Y307" t="str">
        <f t="shared" si="75"/>
        <v>n/a</v>
      </c>
      <c r="AA307" s="1"/>
      <c r="AB307" s="1" t="s">
        <v>934</v>
      </c>
      <c r="AD307" s="1" t="str">
        <f t="shared" si="78"/>
        <v>BAR037505199999</v>
      </c>
    </row>
    <row r="308" spans="1:30" x14ac:dyDescent="0.25">
      <c r="A308" s="1" t="str">
        <f>D308&amp;M308&amp;P308&amp;N308&amp;MasterData_[[#This Row],[Program Code]]</f>
        <v>BAR037505330099999910521</v>
      </c>
      <c r="B308" s="1" t="str">
        <f t="shared" si="72"/>
        <v>BAR037505330010521</v>
      </c>
      <c r="D308" s="14" t="s">
        <v>282</v>
      </c>
      <c r="E308" s="15" t="s">
        <v>286</v>
      </c>
      <c r="F308" s="7">
        <f t="shared" si="79"/>
        <v>10521</v>
      </c>
      <c r="G308" s="1" t="s">
        <v>744</v>
      </c>
      <c r="H308" s="1" t="str">
        <f t="shared" si="80"/>
        <v>ASSN--Accounting Unit Support--10521</v>
      </c>
      <c r="J308" s="27" t="str">
        <f t="shared" si="76"/>
        <v>BAR0375053999999</v>
      </c>
      <c r="K308" s="27" t="str">
        <f t="shared" si="77"/>
        <v>BAR0375053Accounting Unit Support</v>
      </c>
      <c r="L308" s="1" t="str">
        <f t="shared" si="73"/>
        <v>BAR03VPSA</v>
      </c>
      <c r="M308" s="1">
        <v>75053</v>
      </c>
      <c r="N308" s="1">
        <v>999999</v>
      </c>
      <c r="O308" s="1">
        <v>10521</v>
      </c>
      <c r="P308" s="1">
        <v>300</v>
      </c>
      <c r="Q308" s="1">
        <v>9999</v>
      </c>
      <c r="R308" s="1">
        <v>12</v>
      </c>
      <c r="S308" s="1">
        <v>9999</v>
      </c>
      <c r="V308"/>
      <c r="W308" t="s">
        <v>943</v>
      </c>
      <c r="X308" t="str">
        <f t="shared" si="74"/>
        <v>n/a</v>
      </c>
      <c r="Y308" t="str">
        <f t="shared" si="75"/>
        <v>n/a</v>
      </c>
      <c r="AA308" s="1"/>
      <c r="AB308" s="1" t="s">
        <v>934</v>
      </c>
      <c r="AD308" s="1" t="str">
        <f t="shared" si="78"/>
        <v>BAR037505310521</v>
      </c>
    </row>
    <row r="309" spans="1:30" x14ac:dyDescent="0.25">
      <c r="A309" s="1" t="str">
        <f>D309&amp;M309&amp;P309&amp;N309&amp;MasterData_[[#This Row],[Program Code]]</f>
        <v>BAR037505330099999910531</v>
      </c>
      <c r="B309" s="1" t="str">
        <f t="shared" si="72"/>
        <v>BAR037505330010531</v>
      </c>
      <c r="D309" s="14" t="s">
        <v>282</v>
      </c>
      <c r="E309" s="15" t="s">
        <v>286</v>
      </c>
      <c r="F309" s="7">
        <f t="shared" si="79"/>
        <v>10531</v>
      </c>
      <c r="G309" s="1" t="s">
        <v>746</v>
      </c>
      <c r="H309" s="1" t="str">
        <f t="shared" si="80"/>
        <v>ASSN--Professional Fees-Auditing--10531</v>
      </c>
      <c r="J309" s="27" t="str">
        <f t="shared" si="76"/>
        <v>BAR0375053999999</v>
      </c>
      <c r="K309" s="27" t="str">
        <f t="shared" si="77"/>
        <v>BAR0375053Professional Fees-Auditing</v>
      </c>
      <c r="L309" s="1" t="str">
        <f t="shared" si="73"/>
        <v>BAR03VPSA</v>
      </c>
      <c r="M309" s="1">
        <v>75053</v>
      </c>
      <c r="N309" s="1">
        <v>999999</v>
      </c>
      <c r="O309" s="1">
        <v>10531</v>
      </c>
      <c r="P309" s="1">
        <v>300</v>
      </c>
      <c r="Q309" s="1">
        <v>9999</v>
      </c>
      <c r="R309" s="1">
        <v>12</v>
      </c>
      <c r="S309" s="1">
        <v>9999</v>
      </c>
      <c r="V309"/>
      <c r="W309" t="s">
        <v>943</v>
      </c>
      <c r="X309" t="str">
        <f t="shared" si="74"/>
        <v>n/a</v>
      </c>
      <c r="Y309" t="str">
        <f t="shared" si="75"/>
        <v>n/a</v>
      </c>
      <c r="AA309" s="1"/>
      <c r="AB309" s="1" t="s">
        <v>934</v>
      </c>
      <c r="AD309" s="1" t="str">
        <f t="shared" si="78"/>
        <v>BAR037505310531</v>
      </c>
    </row>
    <row r="310" spans="1:30" x14ac:dyDescent="0.25">
      <c r="A310" s="1" t="str">
        <f>D310&amp;M310&amp;P310&amp;N310&amp;MasterData_[[#This Row],[Program Code]]</f>
        <v>BAR037505330099999940003</v>
      </c>
      <c r="B310" s="1" t="str">
        <f t="shared" si="72"/>
        <v>BAR037505330040003</v>
      </c>
      <c r="D310" s="14" t="s">
        <v>282</v>
      </c>
      <c r="E310" s="15" t="s">
        <v>286</v>
      </c>
      <c r="F310" s="7">
        <f t="shared" si="79"/>
        <v>40003</v>
      </c>
      <c r="G310" s="1" t="s">
        <v>350</v>
      </c>
      <c r="H310" s="1" t="str">
        <f t="shared" si="80"/>
        <v>ASSN--Administrative Overhead--40003</v>
      </c>
      <c r="J310" s="27" t="str">
        <f t="shared" si="76"/>
        <v>BAR0375053999999</v>
      </c>
      <c r="K310" s="27" t="str">
        <f t="shared" si="77"/>
        <v>BAR0375053Administrative Overhead</v>
      </c>
      <c r="L310" s="1" t="str">
        <f t="shared" si="73"/>
        <v>BAR03VPSA</v>
      </c>
      <c r="M310" s="1">
        <v>75053</v>
      </c>
      <c r="N310" s="1">
        <v>999999</v>
      </c>
      <c r="O310" s="1">
        <v>40003</v>
      </c>
      <c r="P310" s="1">
        <v>300</v>
      </c>
      <c r="Q310" s="1">
        <v>9999</v>
      </c>
      <c r="R310" s="1">
        <v>12</v>
      </c>
      <c r="S310" s="1">
        <v>9999</v>
      </c>
      <c r="V310"/>
      <c r="W310" t="s">
        <v>943</v>
      </c>
      <c r="X310" t="str">
        <f t="shared" si="74"/>
        <v>n/a</v>
      </c>
      <c r="Y310" t="str">
        <f t="shared" si="75"/>
        <v>n/a</v>
      </c>
      <c r="AA310" s="1"/>
      <c r="AB310" s="1" t="s">
        <v>934</v>
      </c>
      <c r="AD310" s="1" t="str">
        <f t="shared" si="78"/>
        <v>BAR037505340003</v>
      </c>
    </row>
    <row r="311" spans="1:30" x14ac:dyDescent="0.25">
      <c r="A311" s="1" t="str">
        <f>D311&amp;M311&amp;P311&amp;N311&amp;MasterData_[[#This Row],[Program Code]]</f>
        <v>BAR037505330040008299999</v>
      </c>
      <c r="B311" s="1" t="str">
        <f t="shared" si="72"/>
        <v>BAR037505330099999</v>
      </c>
      <c r="D311" s="14" t="s">
        <v>282</v>
      </c>
      <c r="E311" s="15" t="s">
        <v>286</v>
      </c>
      <c r="F311" s="7">
        <f t="shared" si="79"/>
        <v>99999</v>
      </c>
      <c r="G311" s="1" t="s">
        <v>749</v>
      </c>
      <c r="H311" s="1" t="str">
        <f t="shared" si="80"/>
        <v>ASSN--PC not applicable--99999</v>
      </c>
      <c r="J311" s="27" t="str">
        <f t="shared" si="76"/>
        <v>BAR0375053400082</v>
      </c>
      <c r="K311" s="27" t="str">
        <f t="shared" si="77"/>
        <v>BAR0375053PC not applicable</v>
      </c>
      <c r="L311" s="1" t="str">
        <f t="shared" si="73"/>
        <v>BAR03VPSA</v>
      </c>
      <c r="M311" s="1">
        <v>75053</v>
      </c>
      <c r="N311" s="1">
        <v>400082</v>
      </c>
      <c r="O311" s="1">
        <v>99999</v>
      </c>
      <c r="P311" s="1">
        <v>300</v>
      </c>
      <c r="Q311" s="1">
        <v>9999</v>
      </c>
      <c r="R311" s="1">
        <v>12</v>
      </c>
      <c r="S311" s="1">
        <v>9999</v>
      </c>
      <c r="V311"/>
      <c r="W311" t="s">
        <v>943</v>
      </c>
      <c r="X311" t="str">
        <f t="shared" si="74"/>
        <v>n/a</v>
      </c>
      <c r="Y311" t="str">
        <f t="shared" si="75"/>
        <v>n/a</v>
      </c>
      <c r="AA311" s="1"/>
      <c r="AB311" s="1" t="s">
        <v>934</v>
      </c>
      <c r="AD311" s="1" t="str">
        <f t="shared" si="78"/>
        <v>BAR037505399999</v>
      </c>
    </row>
    <row r="312" spans="1:30" x14ac:dyDescent="0.25">
      <c r="A312" s="1" t="str">
        <f>D312&amp;M312&amp;P312&amp;N312&amp;MasterData_[[#This Row],[Program Code]]</f>
        <v>BAR037505430099999910521</v>
      </c>
      <c r="B312" s="1" t="str">
        <f t="shared" si="72"/>
        <v>BAR037505430010521</v>
      </c>
      <c r="D312" s="14" t="s">
        <v>282</v>
      </c>
      <c r="E312" s="15" t="s">
        <v>286</v>
      </c>
      <c r="F312" s="7">
        <f t="shared" si="79"/>
        <v>10521</v>
      </c>
      <c r="G312" s="1" t="s">
        <v>744</v>
      </c>
      <c r="H312" s="1" t="str">
        <f t="shared" si="80"/>
        <v>ASSN--Accounting Unit Support--10521</v>
      </c>
      <c r="J312" s="27" t="str">
        <f t="shared" si="76"/>
        <v>BAR0375054999999</v>
      </c>
      <c r="K312" s="27" t="str">
        <f t="shared" si="77"/>
        <v>BAR0375054Accounting Unit Support</v>
      </c>
      <c r="L312" s="1" t="str">
        <f t="shared" si="73"/>
        <v>BAR03VPSA</v>
      </c>
      <c r="M312" s="1">
        <v>75054</v>
      </c>
      <c r="N312" s="1">
        <v>999999</v>
      </c>
      <c r="O312" s="1">
        <v>10521</v>
      </c>
      <c r="P312" s="1">
        <v>300</v>
      </c>
      <c r="Q312" s="1">
        <v>9999</v>
      </c>
      <c r="R312" s="1">
        <v>12</v>
      </c>
      <c r="S312" s="1">
        <v>9999</v>
      </c>
      <c r="V312"/>
      <c r="W312" t="s">
        <v>944</v>
      </c>
      <c r="X312" t="str">
        <f t="shared" si="74"/>
        <v>n/a</v>
      </c>
      <c r="Y312" t="str">
        <f t="shared" si="75"/>
        <v>n/a</v>
      </c>
      <c r="AA312" s="1"/>
      <c r="AB312" s="1" t="s">
        <v>934</v>
      </c>
      <c r="AD312" s="1" t="str">
        <f t="shared" si="78"/>
        <v>BAR037505410521</v>
      </c>
    </row>
    <row r="313" spans="1:30" x14ac:dyDescent="0.25">
      <c r="A313" s="1" t="str">
        <f>D313&amp;M313&amp;P313&amp;N313&amp;MasterData_[[#This Row],[Program Code]]</f>
        <v>BAR037505430099999910531</v>
      </c>
      <c r="B313" s="1" t="str">
        <f t="shared" si="72"/>
        <v>BAR037505430010531</v>
      </c>
      <c r="D313" s="14" t="s">
        <v>282</v>
      </c>
      <c r="E313" s="15" t="s">
        <v>286</v>
      </c>
      <c r="F313" s="7">
        <f t="shared" si="79"/>
        <v>10531</v>
      </c>
      <c r="G313" s="1" t="s">
        <v>746</v>
      </c>
      <c r="H313" s="1" t="str">
        <f t="shared" si="80"/>
        <v>ASSN--Professional Fees-Auditing--10531</v>
      </c>
      <c r="J313" s="27" t="str">
        <f t="shared" si="76"/>
        <v>BAR0375054999999</v>
      </c>
      <c r="K313" s="27" t="str">
        <f t="shared" si="77"/>
        <v>BAR0375054Professional Fees-Auditing</v>
      </c>
      <c r="L313" s="1" t="str">
        <f t="shared" si="73"/>
        <v>BAR03VPSA</v>
      </c>
      <c r="M313" s="1">
        <v>75054</v>
      </c>
      <c r="N313" s="1">
        <v>999999</v>
      </c>
      <c r="O313" s="1">
        <v>10531</v>
      </c>
      <c r="P313" s="1">
        <v>300</v>
      </c>
      <c r="Q313" s="1">
        <v>9999</v>
      </c>
      <c r="R313" s="1">
        <v>12</v>
      </c>
      <c r="S313" s="1">
        <v>9999</v>
      </c>
      <c r="V313"/>
      <c r="W313" t="s">
        <v>944</v>
      </c>
      <c r="X313" t="str">
        <f t="shared" si="74"/>
        <v>n/a</v>
      </c>
      <c r="Y313" t="str">
        <f t="shared" si="75"/>
        <v>n/a</v>
      </c>
      <c r="AA313" s="1"/>
      <c r="AB313" s="1" t="s">
        <v>934</v>
      </c>
      <c r="AD313" s="1" t="str">
        <f t="shared" si="78"/>
        <v>BAR037505410531</v>
      </c>
    </row>
    <row r="314" spans="1:30" x14ac:dyDescent="0.25">
      <c r="A314" s="1" t="str">
        <f>D314&amp;M314&amp;P314&amp;N314&amp;MasterData_[[#This Row],[Program Code]]</f>
        <v>BAR037505430040000220001</v>
      </c>
      <c r="B314" s="1" t="str">
        <f t="shared" si="72"/>
        <v>BAR037505430020001</v>
      </c>
      <c r="D314" s="14" t="s">
        <v>282</v>
      </c>
      <c r="E314" s="15" t="s">
        <v>286</v>
      </c>
      <c r="F314" s="7">
        <f t="shared" si="79"/>
        <v>20001</v>
      </c>
      <c r="G314" s="1" t="s">
        <v>750</v>
      </c>
      <c r="H314" s="1" t="str">
        <f t="shared" si="80"/>
        <v>ASSN--Event 1--20001</v>
      </c>
      <c r="J314" s="27" t="str">
        <f t="shared" si="76"/>
        <v>BAR0375054400002</v>
      </c>
      <c r="K314" s="27" t="str">
        <f t="shared" si="77"/>
        <v>BAR0375054Event 1</v>
      </c>
      <c r="L314" s="1" t="str">
        <f t="shared" si="73"/>
        <v>BAR03VPSA</v>
      </c>
      <c r="M314" s="1">
        <v>75054</v>
      </c>
      <c r="N314" s="1">
        <v>400002</v>
      </c>
      <c r="O314" s="1">
        <v>20001</v>
      </c>
      <c r="P314" s="1">
        <v>300</v>
      </c>
      <c r="Q314" s="1">
        <v>9999</v>
      </c>
      <c r="R314" s="1">
        <v>12</v>
      </c>
      <c r="S314" s="1">
        <v>9999</v>
      </c>
      <c r="V314"/>
      <c r="W314" t="s">
        <v>944</v>
      </c>
      <c r="X314" t="str">
        <f t="shared" si="74"/>
        <v>n/a</v>
      </c>
      <c r="Y314" t="str">
        <f t="shared" si="75"/>
        <v>n/a</v>
      </c>
      <c r="AA314" s="1"/>
      <c r="AB314" s="1" t="s">
        <v>934</v>
      </c>
      <c r="AD314" s="1" t="str">
        <f t="shared" si="78"/>
        <v>BAR037505420001</v>
      </c>
    </row>
    <row r="315" spans="1:30" x14ac:dyDescent="0.25">
      <c r="A315" s="1" t="str">
        <f>D315&amp;M315&amp;P315&amp;N315&amp;MasterData_[[#This Row],[Program Code]]</f>
        <v>BAR037505430040000420001</v>
      </c>
      <c r="B315" s="1" t="str">
        <f t="shared" si="72"/>
        <v>BAR037505430020001</v>
      </c>
      <c r="D315" s="14" t="s">
        <v>282</v>
      </c>
      <c r="E315" s="15" t="s">
        <v>286</v>
      </c>
      <c r="F315" s="7">
        <f t="shared" si="79"/>
        <v>20001</v>
      </c>
      <c r="G315" s="1" t="s">
        <v>750</v>
      </c>
      <c r="H315" s="1" t="str">
        <f t="shared" si="80"/>
        <v>ASSN--Event 1--20001</v>
      </c>
      <c r="J315" s="27" t="str">
        <f t="shared" si="76"/>
        <v>BAR0375054400004</v>
      </c>
      <c r="K315" s="27" t="str">
        <f t="shared" si="77"/>
        <v>BAR0375054Event 1</v>
      </c>
      <c r="L315" s="1" t="str">
        <f t="shared" si="73"/>
        <v>BAR03VPSA</v>
      </c>
      <c r="M315" s="1">
        <v>75054</v>
      </c>
      <c r="N315" s="1">
        <v>400004</v>
      </c>
      <c r="O315" s="1">
        <v>20001</v>
      </c>
      <c r="P315" s="1">
        <v>300</v>
      </c>
      <c r="Q315" s="1">
        <v>9999</v>
      </c>
      <c r="R315" s="1">
        <v>12</v>
      </c>
      <c r="S315" s="1">
        <v>9999</v>
      </c>
      <c r="V315"/>
      <c r="W315" t="s">
        <v>944</v>
      </c>
      <c r="X315" t="str">
        <f t="shared" si="74"/>
        <v>n/a</v>
      </c>
      <c r="Y315" t="str">
        <f t="shared" si="75"/>
        <v>n/a</v>
      </c>
      <c r="AA315" s="1"/>
      <c r="AB315" s="1" t="s">
        <v>934</v>
      </c>
      <c r="AD315" s="1" t="str">
        <f t="shared" si="78"/>
        <v>BAR037505420001</v>
      </c>
    </row>
    <row r="316" spans="1:30" x14ac:dyDescent="0.25">
      <c r="A316" s="1" t="str">
        <f>D316&amp;M316&amp;P316&amp;N316&amp;MasterData_[[#This Row],[Program Code]]</f>
        <v>BAR037505430040000520001</v>
      </c>
      <c r="B316" s="1" t="str">
        <f t="shared" si="72"/>
        <v>BAR037505430020001</v>
      </c>
      <c r="D316" s="14" t="s">
        <v>282</v>
      </c>
      <c r="E316" s="15" t="s">
        <v>286</v>
      </c>
      <c r="F316" s="7">
        <f t="shared" si="79"/>
        <v>20001</v>
      </c>
      <c r="G316" s="1" t="s">
        <v>750</v>
      </c>
      <c r="H316" s="1" t="str">
        <f t="shared" si="80"/>
        <v>ASSN--Event 1--20001</v>
      </c>
      <c r="J316" s="27" t="str">
        <f t="shared" si="76"/>
        <v>BAR0375054400005</v>
      </c>
      <c r="K316" s="27" t="str">
        <f t="shared" si="77"/>
        <v>BAR0375054Event 1</v>
      </c>
      <c r="L316" s="1" t="str">
        <f t="shared" si="73"/>
        <v>BAR03VPSA</v>
      </c>
      <c r="M316" s="1">
        <v>75054</v>
      </c>
      <c r="N316" s="1">
        <v>400005</v>
      </c>
      <c r="O316" s="1">
        <v>20001</v>
      </c>
      <c r="P316" s="1">
        <v>300</v>
      </c>
      <c r="Q316" s="1">
        <v>9999</v>
      </c>
      <c r="R316" s="1">
        <v>12</v>
      </c>
      <c r="S316" s="1">
        <v>9999</v>
      </c>
      <c r="V316"/>
      <c r="W316" t="s">
        <v>944</v>
      </c>
      <c r="X316" t="str">
        <f t="shared" si="74"/>
        <v>n/a</v>
      </c>
      <c r="Y316" t="str">
        <f t="shared" si="75"/>
        <v>n/a</v>
      </c>
      <c r="AA316" s="1"/>
      <c r="AB316" s="1" t="s">
        <v>934</v>
      </c>
      <c r="AD316" s="1" t="str">
        <f t="shared" si="78"/>
        <v>BAR037505420001</v>
      </c>
    </row>
    <row r="317" spans="1:30" x14ac:dyDescent="0.25">
      <c r="A317" s="1" t="str">
        <f>D317&amp;M317&amp;P317&amp;N317&amp;MasterData_[[#This Row],[Program Code]]</f>
        <v>BAR037505430040000820001</v>
      </c>
      <c r="B317" s="1" t="str">
        <f t="shared" si="72"/>
        <v>BAR037505430020001</v>
      </c>
      <c r="D317" s="14" t="s">
        <v>282</v>
      </c>
      <c r="E317" s="15" t="s">
        <v>286</v>
      </c>
      <c r="F317" s="7">
        <f t="shared" si="79"/>
        <v>20001</v>
      </c>
      <c r="G317" s="1" t="s">
        <v>750</v>
      </c>
      <c r="H317" s="1" t="str">
        <f t="shared" si="80"/>
        <v>ASSN--Event 1--20001</v>
      </c>
      <c r="J317" s="27" t="str">
        <f t="shared" si="76"/>
        <v>BAR0375054400008</v>
      </c>
      <c r="K317" s="27" t="str">
        <f t="shared" si="77"/>
        <v>BAR0375054Event 1</v>
      </c>
      <c r="L317" s="1" t="str">
        <f t="shared" si="73"/>
        <v>BAR03VPSA</v>
      </c>
      <c r="M317" s="1">
        <v>75054</v>
      </c>
      <c r="N317" s="1">
        <v>400008</v>
      </c>
      <c r="O317" s="1">
        <v>20001</v>
      </c>
      <c r="P317" s="1">
        <v>300</v>
      </c>
      <c r="Q317" s="1">
        <v>9999</v>
      </c>
      <c r="R317" s="1">
        <v>12</v>
      </c>
      <c r="S317" s="1">
        <v>9999</v>
      </c>
      <c r="V317"/>
      <c r="W317" t="s">
        <v>944</v>
      </c>
      <c r="X317" t="str">
        <f t="shared" si="74"/>
        <v>n/a</v>
      </c>
      <c r="Y317" t="str">
        <f t="shared" si="75"/>
        <v>n/a</v>
      </c>
      <c r="AA317" s="1"/>
      <c r="AB317" s="1" t="s">
        <v>934</v>
      </c>
      <c r="AD317" s="1" t="str">
        <f t="shared" si="78"/>
        <v>BAR037505420001</v>
      </c>
    </row>
    <row r="318" spans="1:30" x14ac:dyDescent="0.25">
      <c r="A318" s="1" t="str">
        <f>D318&amp;M318&amp;P318&amp;N318&amp;MasterData_[[#This Row],[Program Code]]</f>
        <v>BAR037505430040001020001</v>
      </c>
      <c r="B318" s="1" t="str">
        <f t="shared" si="72"/>
        <v>BAR037505430020001</v>
      </c>
      <c r="D318" s="14" t="s">
        <v>282</v>
      </c>
      <c r="E318" s="15" t="s">
        <v>286</v>
      </c>
      <c r="F318" s="7">
        <f t="shared" si="79"/>
        <v>20001</v>
      </c>
      <c r="G318" s="1" t="s">
        <v>750</v>
      </c>
      <c r="H318" s="1" t="str">
        <f t="shared" si="80"/>
        <v>ASSN--Event 1--20001</v>
      </c>
      <c r="J318" s="27" t="str">
        <f t="shared" si="76"/>
        <v>BAR0375054400010</v>
      </c>
      <c r="K318" s="27" t="str">
        <f t="shared" si="77"/>
        <v>BAR0375054Event 1</v>
      </c>
      <c r="L318" s="1" t="str">
        <f t="shared" si="73"/>
        <v>BAR03VPSA</v>
      </c>
      <c r="M318" s="1">
        <v>75054</v>
      </c>
      <c r="N318" s="1">
        <v>400010</v>
      </c>
      <c r="O318" s="1">
        <v>20001</v>
      </c>
      <c r="P318" s="1">
        <v>300</v>
      </c>
      <c r="Q318" s="1">
        <v>9999</v>
      </c>
      <c r="R318" s="1">
        <v>12</v>
      </c>
      <c r="S318" s="1">
        <v>9999</v>
      </c>
      <c r="V318"/>
      <c r="W318" t="s">
        <v>944</v>
      </c>
      <c r="X318" t="str">
        <f t="shared" si="74"/>
        <v>n/a</v>
      </c>
      <c r="Y318" t="str">
        <f t="shared" si="75"/>
        <v>n/a</v>
      </c>
      <c r="AA318" s="1"/>
      <c r="AB318" s="1" t="s">
        <v>934</v>
      </c>
      <c r="AD318" s="1" t="str">
        <f t="shared" si="78"/>
        <v>BAR037505420001</v>
      </c>
    </row>
    <row r="319" spans="1:30" x14ac:dyDescent="0.25">
      <c r="A319" s="1" t="str">
        <f>D319&amp;M319&amp;P319&amp;N319&amp;MasterData_[[#This Row],[Program Code]]</f>
        <v>BAR037505430040001220001</v>
      </c>
      <c r="B319" s="1" t="str">
        <f t="shared" si="72"/>
        <v>BAR037505430020001</v>
      </c>
      <c r="D319" s="14" t="s">
        <v>282</v>
      </c>
      <c r="E319" s="15" t="s">
        <v>286</v>
      </c>
      <c r="F319" s="7">
        <f t="shared" si="79"/>
        <v>20001</v>
      </c>
      <c r="G319" s="1" t="s">
        <v>750</v>
      </c>
      <c r="H319" s="1" t="str">
        <f t="shared" si="80"/>
        <v>ASSN--Event 1--20001</v>
      </c>
      <c r="J319" s="27" t="str">
        <f t="shared" si="76"/>
        <v>BAR0375054400012</v>
      </c>
      <c r="K319" s="27" t="str">
        <f t="shared" si="77"/>
        <v>BAR0375054Event 1</v>
      </c>
      <c r="L319" s="1" t="str">
        <f t="shared" si="73"/>
        <v>BAR03VPSA</v>
      </c>
      <c r="M319" s="1">
        <v>75054</v>
      </c>
      <c r="N319" s="1">
        <v>400012</v>
      </c>
      <c r="O319" s="1">
        <v>20001</v>
      </c>
      <c r="P319" s="1">
        <v>300</v>
      </c>
      <c r="Q319" s="1">
        <v>9999</v>
      </c>
      <c r="R319" s="1">
        <v>12</v>
      </c>
      <c r="S319" s="1">
        <v>9999</v>
      </c>
      <c r="V319"/>
      <c r="W319" t="s">
        <v>944</v>
      </c>
      <c r="X319" t="str">
        <f t="shared" si="74"/>
        <v>n/a</v>
      </c>
      <c r="Y319" t="str">
        <f t="shared" si="75"/>
        <v>n/a</v>
      </c>
      <c r="AA319" s="1"/>
      <c r="AB319" s="1" t="s">
        <v>934</v>
      </c>
      <c r="AD319" s="1" t="str">
        <f t="shared" si="78"/>
        <v>BAR037505420001</v>
      </c>
    </row>
    <row r="320" spans="1:30" x14ac:dyDescent="0.25">
      <c r="A320" s="1" t="str">
        <f>D320&amp;M320&amp;P320&amp;N320&amp;MasterData_[[#This Row],[Program Code]]</f>
        <v>BAR037505430040001320001</v>
      </c>
      <c r="B320" s="1" t="str">
        <f t="shared" si="72"/>
        <v>BAR037505430020001</v>
      </c>
      <c r="D320" s="14" t="s">
        <v>282</v>
      </c>
      <c r="E320" s="15" t="s">
        <v>286</v>
      </c>
      <c r="F320" s="7">
        <f t="shared" si="79"/>
        <v>20001</v>
      </c>
      <c r="G320" s="1" t="s">
        <v>750</v>
      </c>
      <c r="H320" s="1" t="str">
        <f t="shared" si="80"/>
        <v>ASSN--Event 1--20001</v>
      </c>
      <c r="J320" s="27" t="str">
        <f t="shared" si="76"/>
        <v>BAR0375054400013</v>
      </c>
      <c r="K320" s="27" t="str">
        <f t="shared" si="77"/>
        <v>BAR0375054Event 1</v>
      </c>
      <c r="L320" s="1" t="str">
        <f t="shared" si="73"/>
        <v>BAR03VPSA</v>
      </c>
      <c r="M320" s="1">
        <v>75054</v>
      </c>
      <c r="N320" s="1">
        <v>400013</v>
      </c>
      <c r="O320" s="1">
        <v>20001</v>
      </c>
      <c r="P320" s="1">
        <v>300</v>
      </c>
      <c r="Q320" s="1">
        <v>9999</v>
      </c>
      <c r="R320" s="1">
        <v>12</v>
      </c>
      <c r="S320" s="1">
        <v>9999</v>
      </c>
      <c r="V320"/>
      <c r="W320" t="s">
        <v>944</v>
      </c>
      <c r="X320" t="str">
        <f t="shared" si="74"/>
        <v>n/a</v>
      </c>
      <c r="Y320" t="str">
        <f t="shared" si="75"/>
        <v>n/a</v>
      </c>
      <c r="AA320" s="1"/>
      <c r="AB320" s="1" t="s">
        <v>934</v>
      </c>
      <c r="AD320" s="1" t="str">
        <f t="shared" si="78"/>
        <v>BAR037505420001</v>
      </c>
    </row>
    <row r="321" spans="1:30" x14ac:dyDescent="0.25">
      <c r="A321" s="1" t="str">
        <f>D321&amp;M321&amp;P321&amp;N321&amp;MasterData_[[#This Row],[Program Code]]</f>
        <v>BAR037505430040001420001</v>
      </c>
      <c r="B321" s="1" t="str">
        <f t="shared" si="72"/>
        <v>BAR037505430020001</v>
      </c>
      <c r="D321" s="14" t="s">
        <v>282</v>
      </c>
      <c r="E321" s="15" t="s">
        <v>286</v>
      </c>
      <c r="F321" s="7">
        <f t="shared" si="79"/>
        <v>20001</v>
      </c>
      <c r="G321" s="1" t="s">
        <v>750</v>
      </c>
      <c r="H321" s="1" t="str">
        <f t="shared" si="80"/>
        <v>ASSN--Event 1--20001</v>
      </c>
      <c r="J321" s="27" t="str">
        <f t="shared" si="76"/>
        <v>BAR0375054400014</v>
      </c>
      <c r="K321" s="27" t="str">
        <f t="shared" si="77"/>
        <v>BAR0375054Event 1</v>
      </c>
      <c r="L321" s="1" t="str">
        <f t="shared" si="73"/>
        <v>BAR03VPSA</v>
      </c>
      <c r="M321" s="1">
        <v>75054</v>
      </c>
      <c r="N321" s="1">
        <v>400014</v>
      </c>
      <c r="O321" s="1">
        <v>20001</v>
      </c>
      <c r="P321" s="1">
        <v>300</v>
      </c>
      <c r="Q321" s="1">
        <v>9999</v>
      </c>
      <c r="R321" s="1">
        <v>12</v>
      </c>
      <c r="S321" s="1">
        <v>9999</v>
      </c>
      <c r="V321"/>
      <c r="W321" t="s">
        <v>944</v>
      </c>
      <c r="X321" t="str">
        <f t="shared" si="74"/>
        <v>n/a</v>
      </c>
      <c r="Y321" t="str">
        <f t="shared" si="75"/>
        <v>n/a</v>
      </c>
      <c r="AA321" s="1"/>
      <c r="AB321" s="1" t="s">
        <v>934</v>
      </c>
      <c r="AD321" s="1" t="str">
        <f t="shared" si="78"/>
        <v>BAR037505420001</v>
      </c>
    </row>
    <row r="322" spans="1:30" x14ac:dyDescent="0.25">
      <c r="A322" s="1" t="str">
        <f>D322&amp;M322&amp;P322&amp;N322&amp;MasterData_[[#This Row],[Program Code]]</f>
        <v>BAR037505430040001520001</v>
      </c>
      <c r="B322" s="1" t="str">
        <f t="shared" ref="B322:B385" si="81">D322&amp;M322&amp;P322&amp;O322</f>
        <v>BAR037505430020001</v>
      </c>
      <c r="D322" s="14" t="s">
        <v>282</v>
      </c>
      <c r="E322" s="15" t="s">
        <v>286</v>
      </c>
      <c r="F322" s="7">
        <f t="shared" si="79"/>
        <v>20001</v>
      </c>
      <c r="G322" s="1" t="s">
        <v>750</v>
      </c>
      <c r="H322" s="1" t="str">
        <f t="shared" si="80"/>
        <v>ASSN--Event 1--20001</v>
      </c>
      <c r="J322" s="27" t="str">
        <f t="shared" si="76"/>
        <v>BAR0375054400015</v>
      </c>
      <c r="K322" s="27" t="str">
        <f t="shared" si="77"/>
        <v>BAR0375054Event 1</v>
      </c>
      <c r="L322" s="1" t="str">
        <f t="shared" ref="L322:L385" si="82">D322&amp;E322</f>
        <v>BAR03VPSA</v>
      </c>
      <c r="M322" s="1">
        <v>75054</v>
      </c>
      <c r="N322" s="1">
        <v>400015</v>
      </c>
      <c r="O322" s="1">
        <v>20001</v>
      </c>
      <c r="P322" s="1">
        <v>300</v>
      </c>
      <c r="Q322" s="1">
        <v>9999</v>
      </c>
      <c r="R322" s="1">
        <v>12</v>
      </c>
      <c r="S322" s="1">
        <v>9999</v>
      </c>
      <c r="V322"/>
      <c r="W322" t="s">
        <v>944</v>
      </c>
      <c r="X322" t="str">
        <f t="shared" si="74"/>
        <v>n/a</v>
      </c>
      <c r="Y322" t="str">
        <f t="shared" si="75"/>
        <v>n/a</v>
      </c>
      <c r="AA322" s="1"/>
      <c r="AB322" s="1" t="s">
        <v>934</v>
      </c>
      <c r="AD322" s="1" t="str">
        <f t="shared" si="78"/>
        <v>BAR037505420001</v>
      </c>
    </row>
    <row r="323" spans="1:30" x14ac:dyDescent="0.25">
      <c r="A323" s="1" t="str">
        <f>D323&amp;M323&amp;P323&amp;N323&amp;MasterData_[[#This Row],[Program Code]]</f>
        <v>BAR037505430040001620001</v>
      </c>
      <c r="B323" s="1" t="str">
        <f t="shared" si="81"/>
        <v>BAR037505430020001</v>
      </c>
      <c r="D323" s="14" t="s">
        <v>282</v>
      </c>
      <c r="E323" s="15" t="s">
        <v>286</v>
      </c>
      <c r="F323" s="7">
        <f t="shared" si="79"/>
        <v>20001</v>
      </c>
      <c r="G323" s="1" t="s">
        <v>750</v>
      </c>
      <c r="H323" s="1" t="str">
        <f t="shared" si="80"/>
        <v>ASSN--Event 1--20001</v>
      </c>
      <c r="J323" s="27" t="str">
        <f t="shared" si="76"/>
        <v>BAR0375054400016</v>
      </c>
      <c r="K323" s="27" t="str">
        <f t="shared" si="77"/>
        <v>BAR0375054Event 1</v>
      </c>
      <c r="L323" s="1" t="str">
        <f t="shared" si="82"/>
        <v>BAR03VPSA</v>
      </c>
      <c r="M323" s="1">
        <v>75054</v>
      </c>
      <c r="N323" s="1">
        <v>400016</v>
      </c>
      <c r="O323" s="1">
        <v>20001</v>
      </c>
      <c r="P323" s="1">
        <v>300</v>
      </c>
      <c r="Q323" s="1">
        <v>9999</v>
      </c>
      <c r="R323" s="1">
        <v>12</v>
      </c>
      <c r="S323" s="1">
        <v>9999</v>
      </c>
      <c r="V323"/>
      <c r="W323" t="s">
        <v>944</v>
      </c>
      <c r="X323" t="str">
        <f t="shared" ref="X323:X386" si="83">IF(U323="", "n/a",T323)</f>
        <v>n/a</v>
      </c>
      <c r="Y323" t="str">
        <f t="shared" ref="Y323:Y386" si="84">IF(U323="","n/a",U323)</f>
        <v>n/a</v>
      </c>
      <c r="AA323" s="1"/>
      <c r="AB323" s="1" t="s">
        <v>934</v>
      </c>
      <c r="AD323" s="1" t="str">
        <f t="shared" si="78"/>
        <v>BAR037505420001</v>
      </c>
    </row>
    <row r="324" spans="1:30" x14ac:dyDescent="0.25">
      <c r="A324" s="1" t="str">
        <f>D324&amp;M324&amp;P324&amp;N324&amp;MasterData_[[#This Row],[Program Code]]</f>
        <v>BAR037505430040001720001</v>
      </c>
      <c r="B324" s="1" t="str">
        <f t="shared" si="81"/>
        <v>BAR037505430020001</v>
      </c>
      <c r="D324" s="14" t="s">
        <v>282</v>
      </c>
      <c r="E324" s="15" t="s">
        <v>286</v>
      </c>
      <c r="F324" s="7">
        <f t="shared" si="79"/>
        <v>20001</v>
      </c>
      <c r="G324" s="1" t="s">
        <v>750</v>
      </c>
      <c r="H324" s="1" t="str">
        <f t="shared" si="80"/>
        <v>ASSN--Event 1--20001</v>
      </c>
      <c r="J324" s="27" t="str">
        <f t="shared" si="76"/>
        <v>BAR0375054400017</v>
      </c>
      <c r="K324" s="27" t="str">
        <f t="shared" si="77"/>
        <v>BAR0375054Event 1</v>
      </c>
      <c r="L324" s="1" t="str">
        <f t="shared" si="82"/>
        <v>BAR03VPSA</v>
      </c>
      <c r="M324" s="1">
        <v>75054</v>
      </c>
      <c r="N324" s="1">
        <v>400017</v>
      </c>
      <c r="O324" s="1">
        <v>20001</v>
      </c>
      <c r="P324" s="1">
        <v>300</v>
      </c>
      <c r="Q324" s="1">
        <v>9999</v>
      </c>
      <c r="R324" s="1">
        <v>12</v>
      </c>
      <c r="S324" s="1">
        <v>9999</v>
      </c>
      <c r="V324"/>
      <c r="W324" t="s">
        <v>944</v>
      </c>
      <c r="X324" t="str">
        <f t="shared" si="83"/>
        <v>n/a</v>
      </c>
      <c r="Y324" t="str">
        <f t="shared" si="84"/>
        <v>n/a</v>
      </c>
      <c r="AA324" s="1"/>
      <c r="AB324" s="1" t="s">
        <v>934</v>
      </c>
      <c r="AD324" s="1" t="str">
        <f t="shared" si="78"/>
        <v>BAR037505420001</v>
      </c>
    </row>
    <row r="325" spans="1:30" x14ac:dyDescent="0.25">
      <c r="A325" s="1" t="str">
        <f>D325&amp;M325&amp;P325&amp;N325&amp;MasterData_[[#This Row],[Program Code]]</f>
        <v>BAR037505430040001820001</v>
      </c>
      <c r="B325" s="1" t="str">
        <f t="shared" si="81"/>
        <v>BAR037505430020001</v>
      </c>
      <c r="D325" s="14" t="s">
        <v>282</v>
      </c>
      <c r="E325" s="15" t="s">
        <v>286</v>
      </c>
      <c r="F325" s="7">
        <f t="shared" si="79"/>
        <v>20001</v>
      </c>
      <c r="G325" s="1" t="s">
        <v>750</v>
      </c>
      <c r="H325" s="1" t="str">
        <f t="shared" si="80"/>
        <v>ASSN--Event 1--20001</v>
      </c>
      <c r="J325" s="27" t="str">
        <f t="shared" si="76"/>
        <v>BAR0375054400018</v>
      </c>
      <c r="K325" s="27" t="str">
        <f t="shared" si="77"/>
        <v>BAR0375054Event 1</v>
      </c>
      <c r="L325" s="1" t="str">
        <f t="shared" si="82"/>
        <v>BAR03VPSA</v>
      </c>
      <c r="M325" s="1">
        <v>75054</v>
      </c>
      <c r="N325" s="1">
        <v>400018</v>
      </c>
      <c r="O325" s="1">
        <v>20001</v>
      </c>
      <c r="P325" s="1">
        <v>300</v>
      </c>
      <c r="Q325" s="1">
        <v>9999</v>
      </c>
      <c r="R325" s="1">
        <v>12</v>
      </c>
      <c r="S325" s="1">
        <v>9999</v>
      </c>
      <c r="V325"/>
      <c r="W325" t="s">
        <v>944</v>
      </c>
      <c r="X325" t="str">
        <f t="shared" si="83"/>
        <v>n/a</v>
      </c>
      <c r="Y325" t="str">
        <f t="shared" si="84"/>
        <v>n/a</v>
      </c>
      <c r="AA325" s="1"/>
      <c r="AB325" s="1" t="s">
        <v>934</v>
      </c>
      <c r="AD325" s="1" t="str">
        <f t="shared" si="78"/>
        <v>BAR037505420001</v>
      </c>
    </row>
    <row r="326" spans="1:30" x14ac:dyDescent="0.25">
      <c r="A326" s="1" t="str">
        <f>D326&amp;M326&amp;P326&amp;N326&amp;MasterData_[[#This Row],[Program Code]]</f>
        <v>BAR037505430040001920001</v>
      </c>
      <c r="B326" s="1" t="str">
        <f t="shared" si="81"/>
        <v>BAR037505430020001</v>
      </c>
      <c r="D326" s="14" t="s">
        <v>282</v>
      </c>
      <c r="E326" s="15" t="s">
        <v>286</v>
      </c>
      <c r="F326" s="7">
        <f t="shared" si="79"/>
        <v>20001</v>
      </c>
      <c r="G326" s="1" t="s">
        <v>750</v>
      </c>
      <c r="H326" s="1" t="str">
        <f t="shared" si="80"/>
        <v>ASSN--Event 1--20001</v>
      </c>
      <c r="J326" s="27" t="str">
        <f t="shared" si="76"/>
        <v>BAR0375054400019</v>
      </c>
      <c r="K326" s="27" t="str">
        <f t="shared" si="77"/>
        <v>BAR0375054Event 1</v>
      </c>
      <c r="L326" s="1" t="str">
        <f t="shared" si="82"/>
        <v>BAR03VPSA</v>
      </c>
      <c r="M326" s="1">
        <v>75054</v>
      </c>
      <c r="N326" s="1">
        <v>400019</v>
      </c>
      <c r="O326" s="1">
        <v>20001</v>
      </c>
      <c r="P326" s="1">
        <v>300</v>
      </c>
      <c r="Q326" s="1">
        <v>9999</v>
      </c>
      <c r="R326" s="1">
        <v>12</v>
      </c>
      <c r="S326" s="1">
        <v>9999</v>
      </c>
      <c r="V326"/>
      <c r="W326" t="s">
        <v>944</v>
      </c>
      <c r="X326" t="str">
        <f t="shared" si="83"/>
        <v>n/a</v>
      </c>
      <c r="Y326" t="str">
        <f t="shared" si="84"/>
        <v>n/a</v>
      </c>
      <c r="AA326" s="1"/>
      <c r="AB326" s="1" t="s">
        <v>934</v>
      </c>
      <c r="AD326" s="1" t="str">
        <f t="shared" si="78"/>
        <v>BAR037505420001</v>
      </c>
    </row>
    <row r="327" spans="1:30" x14ac:dyDescent="0.25">
      <c r="A327" s="1" t="str">
        <f>D327&amp;M327&amp;P327&amp;N327&amp;MasterData_[[#This Row],[Program Code]]</f>
        <v>BAR037505430040002020001</v>
      </c>
      <c r="B327" s="1" t="str">
        <f t="shared" si="81"/>
        <v>BAR037505430020001</v>
      </c>
      <c r="D327" s="14" t="s">
        <v>282</v>
      </c>
      <c r="E327" s="15" t="s">
        <v>286</v>
      </c>
      <c r="F327" s="7">
        <f t="shared" si="79"/>
        <v>20001</v>
      </c>
      <c r="G327" s="1" t="s">
        <v>750</v>
      </c>
      <c r="H327" s="1" t="str">
        <f t="shared" si="80"/>
        <v>ASSN--Event 1--20001</v>
      </c>
      <c r="J327" s="27" t="str">
        <f t="shared" si="76"/>
        <v>BAR0375054400020</v>
      </c>
      <c r="K327" s="27" t="str">
        <f t="shared" si="77"/>
        <v>BAR0375054Event 1</v>
      </c>
      <c r="L327" s="1" t="str">
        <f t="shared" si="82"/>
        <v>BAR03VPSA</v>
      </c>
      <c r="M327" s="1">
        <v>75054</v>
      </c>
      <c r="N327" s="1">
        <v>400020</v>
      </c>
      <c r="O327" s="1">
        <v>20001</v>
      </c>
      <c r="P327" s="1">
        <v>300</v>
      </c>
      <c r="Q327" s="1">
        <v>9999</v>
      </c>
      <c r="R327" s="1">
        <v>12</v>
      </c>
      <c r="S327" s="1">
        <v>9999</v>
      </c>
      <c r="V327"/>
      <c r="W327" t="s">
        <v>944</v>
      </c>
      <c r="X327" t="str">
        <f t="shared" si="83"/>
        <v>n/a</v>
      </c>
      <c r="Y327" t="str">
        <f t="shared" si="84"/>
        <v>n/a</v>
      </c>
      <c r="AA327" s="1"/>
      <c r="AB327" s="1" t="s">
        <v>934</v>
      </c>
      <c r="AD327" s="1" t="str">
        <f t="shared" si="78"/>
        <v>BAR037505420001</v>
      </c>
    </row>
    <row r="328" spans="1:30" x14ac:dyDescent="0.25">
      <c r="A328" s="1" t="str">
        <f>D328&amp;M328&amp;P328&amp;N328&amp;MasterData_[[#This Row],[Program Code]]</f>
        <v>BAR037505430040002120001</v>
      </c>
      <c r="B328" s="1" t="str">
        <f t="shared" si="81"/>
        <v>BAR037505430020001</v>
      </c>
      <c r="D328" s="14" t="s">
        <v>282</v>
      </c>
      <c r="E328" s="15" t="s">
        <v>286</v>
      </c>
      <c r="F328" s="7">
        <f t="shared" si="79"/>
        <v>20001</v>
      </c>
      <c r="G328" s="1" t="s">
        <v>750</v>
      </c>
      <c r="H328" s="1" t="str">
        <f t="shared" si="80"/>
        <v>ASSN--Event 1--20001</v>
      </c>
      <c r="J328" s="27" t="str">
        <f t="shared" si="76"/>
        <v>BAR0375054400021</v>
      </c>
      <c r="K328" s="27" t="str">
        <f t="shared" si="77"/>
        <v>BAR0375054Event 1</v>
      </c>
      <c r="L328" s="1" t="str">
        <f t="shared" si="82"/>
        <v>BAR03VPSA</v>
      </c>
      <c r="M328" s="1">
        <v>75054</v>
      </c>
      <c r="N328" s="1">
        <v>400021</v>
      </c>
      <c r="O328" s="1">
        <v>20001</v>
      </c>
      <c r="P328" s="1">
        <v>300</v>
      </c>
      <c r="Q328" s="1">
        <v>9999</v>
      </c>
      <c r="R328" s="1">
        <v>12</v>
      </c>
      <c r="S328" s="1">
        <v>9999</v>
      </c>
      <c r="V328"/>
      <c r="W328" t="s">
        <v>944</v>
      </c>
      <c r="X328" t="str">
        <f t="shared" si="83"/>
        <v>n/a</v>
      </c>
      <c r="Y328" t="str">
        <f t="shared" si="84"/>
        <v>n/a</v>
      </c>
      <c r="AA328" s="1"/>
      <c r="AB328" s="1" t="s">
        <v>934</v>
      </c>
      <c r="AD328" s="1" t="str">
        <f t="shared" si="78"/>
        <v>BAR037505420001</v>
      </c>
    </row>
    <row r="329" spans="1:30" x14ac:dyDescent="0.25">
      <c r="A329" s="1" t="str">
        <f>D329&amp;M329&amp;P329&amp;N329&amp;MasterData_[[#This Row],[Program Code]]</f>
        <v>BAR037505430040002220001</v>
      </c>
      <c r="B329" s="1" t="str">
        <f t="shared" si="81"/>
        <v>BAR037505430020001</v>
      </c>
      <c r="D329" s="14" t="s">
        <v>282</v>
      </c>
      <c r="E329" s="15" t="s">
        <v>286</v>
      </c>
      <c r="F329" s="7">
        <f t="shared" si="79"/>
        <v>20001</v>
      </c>
      <c r="G329" s="1" t="s">
        <v>750</v>
      </c>
      <c r="H329" s="1" t="str">
        <f t="shared" si="80"/>
        <v>ASSN--Event 1--20001</v>
      </c>
      <c r="J329" s="27" t="str">
        <f t="shared" si="76"/>
        <v>BAR0375054400022</v>
      </c>
      <c r="K329" s="27" t="str">
        <f t="shared" si="77"/>
        <v>BAR0375054Event 1</v>
      </c>
      <c r="L329" s="1" t="str">
        <f t="shared" si="82"/>
        <v>BAR03VPSA</v>
      </c>
      <c r="M329" s="1">
        <v>75054</v>
      </c>
      <c r="N329" s="1">
        <v>400022</v>
      </c>
      <c r="O329" s="1">
        <v>20001</v>
      </c>
      <c r="P329" s="1">
        <v>300</v>
      </c>
      <c r="Q329" s="1">
        <v>9999</v>
      </c>
      <c r="R329" s="1">
        <v>12</v>
      </c>
      <c r="S329" s="1">
        <v>9999</v>
      </c>
      <c r="V329"/>
      <c r="W329" t="s">
        <v>944</v>
      </c>
      <c r="X329" t="str">
        <f t="shared" si="83"/>
        <v>n/a</v>
      </c>
      <c r="Y329" t="str">
        <f t="shared" si="84"/>
        <v>n/a</v>
      </c>
      <c r="AA329" s="1"/>
      <c r="AB329" s="1" t="s">
        <v>934</v>
      </c>
      <c r="AD329" s="1" t="str">
        <f t="shared" si="78"/>
        <v>BAR037505420001</v>
      </c>
    </row>
    <row r="330" spans="1:30" x14ac:dyDescent="0.25">
      <c r="A330" s="1" t="str">
        <f>D330&amp;M330&amp;P330&amp;N330&amp;MasterData_[[#This Row],[Program Code]]</f>
        <v>BAR037505430040002320001</v>
      </c>
      <c r="B330" s="1" t="str">
        <f t="shared" si="81"/>
        <v>BAR037505430020001</v>
      </c>
      <c r="D330" s="14" t="s">
        <v>282</v>
      </c>
      <c r="E330" s="15" t="s">
        <v>286</v>
      </c>
      <c r="F330" s="7">
        <f t="shared" si="79"/>
        <v>20001</v>
      </c>
      <c r="G330" s="1" t="s">
        <v>750</v>
      </c>
      <c r="H330" s="1" t="str">
        <f t="shared" si="80"/>
        <v>ASSN--Event 1--20001</v>
      </c>
      <c r="J330" s="27" t="str">
        <f t="shared" si="76"/>
        <v>BAR0375054400023</v>
      </c>
      <c r="K330" s="27" t="str">
        <f t="shared" si="77"/>
        <v>BAR0375054Event 1</v>
      </c>
      <c r="L330" s="1" t="str">
        <f t="shared" si="82"/>
        <v>BAR03VPSA</v>
      </c>
      <c r="M330" s="1">
        <v>75054</v>
      </c>
      <c r="N330" s="1">
        <v>400023</v>
      </c>
      <c r="O330" s="1">
        <v>20001</v>
      </c>
      <c r="P330" s="1">
        <v>300</v>
      </c>
      <c r="Q330" s="1">
        <v>9999</v>
      </c>
      <c r="R330" s="1">
        <v>12</v>
      </c>
      <c r="S330" s="1">
        <v>9999</v>
      </c>
      <c r="V330"/>
      <c r="W330" t="s">
        <v>944</v>
      </c>
      <c r="X330" t="str">
        <f t="shared" si="83"/>
        <v>n/a</v>
      </c>
      <c r="Y330" t="str">
        <f t="shared" si="84"/>
        <v>n/a</v>
      </c>
      <c r="AA330" s="1"/>
      <c r="AB330" s="1" t="s">
        <v>934</v>
      </c>
      <c r="AD330" s="1" t="str">
        <f t="shared" si="78"/>
        <v>BAR037505420001</v>
      </c>
    </row>
    <row r="331" spans="1:30" x14ac:dyDescent="0.25">
      <c r="A331" s="1" t="str">
        <f>D331&amp;M331&amp;P331&amp;N331&amp;MasterData_[[#This Row],[Program Code]]</f>
        <v>BAR037505430040002520001</v>
      </c>
      <c r="B331" s="1" t="str">
        <f t="shared" si="81"/>
        <v>BAR037505430020001</v>
      </c>
      <c r="D331" s="14" t="s">
        <v>282</v>
      </c>
      <c r="E331" s="15" t="s">
        <v>286</v>
      </c>
      <c r="F331" s="7">
        <f t="shared" si="79"/>
        <v>20001</v>
      </c>
      <c r="G331" s="1" t="s">
        <v>750</v>
      </c>
      <c r="H331" s="1" t="str">
        <f t="shared" si="80"/>
        <v>ASSN--Event 1--20001</v>
      </c>
      <c r="J331" s="27" t="str">
        <f t="shared" si="76"/>
        <v>BAR0375054400025</v>
      </c>
      <c r="K331" s="27" t="str">
        <f t="shared" si="77"/>
        <v>BAR0375054Event 1</v>
      </c>
      <c r="L331" s="1" t="str">
        <f t="shared" si="82"/>
        <v>BAR03VPSA</v>
      </c>
      <c r="M331" s="1">
        <v>75054</v>
      </c>
      <c r="N331" s="1">
        <v>400025</v>
      </c>
      <c r="O331" s="1">
        <v>20001</v>
      </c>
      <c r="P331" s="1">
        <v>300</v>
      </c>
      <c r="Q331" s="1">
        <v>9999</v>
      </c>
      <c r="R331" s="1">
        <v>12</v>
      </c>
      <c r="S331" s="1">
        <v>9999</v>
      </c>
      <c r="V331"/>
      <c r="W331" t="s">
        <v>944</v>
      </c>
      <c r="X331" t="str">
        <f t="shared" si="83"/>
        <v>n/a</v>
      </c>
      <c r="Y331" t="str">
        <f t="shared" si="84"/>
        <v>n/a</v>
      </c>
      <c r="AA331" s="1"/>
      <c r="AB331" s="1" t="s">
        <v>934</v>
      </c>
      <c r="AD331" s="1" t="str">
        <f t="shared" si="78"/>
        <v>BAR037505420001</v>
      </c>
    </row>
    <row r="332" spans="1:30" x14ac:dyDescent="0.25">
      <c r="A332" s="1" t="str">
        <f>D332&amp;M332&amp;P332&amp;N332&amp;MasterData_[[#This Row],[Program Code]]</f>
        <v>BAR037505430040002720001</v>
      </c>
      <c r="B332" s="1" t="str">
        <f t="shared" si="81"/>
        <v>BAR037505430020001</v>
      </c>
      <c r="D332" s="14" t="s">
        <v>282</v>
      </c>
      <c r="E332" s="15" t="s">
        <v>286</v>
      </c>
      <c r="F332" s="7">
        <f t="shared" si="79"/>
        <v>20001</v>
      </c>
      <c r="G332" s="1" t="s">
        <v>750</v>
      </c>
      <c r="H332" s="1" t="str">
        <f t="shared" si="80"/>
        <v>ASSN--Event 1--20001</v>
      </c>
      <c r="J332" s="27" t="str">
        <f t="shared" si="76"/>
        <v>BAR0375054400027</v>
      </c>
      <c r="K332" s="27" t="str">
        <f t="shared" si="77"/>
        <v>BAR0375054Event 1</v>
      </c>
      <c r="L332" s="1" t="str">
        <f t="shared" si="82"/>
        <v>BAR03VPSA</v>
      </c>
      <c r="M332" s="1">
        <v>75054</v>
      </c>
      <c r="N332" s="1">
        <v>400027</v>
      </c>
      <c r="O332" s="1">
        <v>20001</v>
      </c>
      <c r="P332" s="1">
        <v>300</v>
      </c>
      <c r="Q332" s="1">
        <v>9999</v>
      </c>
      <c r="R332" s="1">
        <v>12</v>
      </c>
      <c r="S332" s="1">
        <v>9999</v>
      </c>
      <c r="V332"/>
      <c r="W332" t="s">
        <v>944</v>
      </c>
      <c r="X332" t="str">
        <f t="shared" si="83"/>
        <v>n/a</v>
      </c>
      <c r="Y332" t="str">
        <f t="shared" si="84"/>
        <v>n/a</v>
      </c>
      <c r="AA332" s="1"/>
      <c r="AB332" s="1" t="s">
        <v>934</v>
      </c>
      <c r="AD332" s="1" t="str">
        <f t="shared" si="78"/>
        <v>BAR037505420001</v>
      </c>
    </row>
    <row r="333" spans="1:30" x14ac:dyDescent="0.25">
      <c r="A333" s="1" t="str">
        <f>D333&amp;M333&amp;P333&amp;N333&amp;MasterData_[[#This Row],[Program Code]]</f>
        <v>BAR037505430040002820001</v>
      </c>
      <c r="B333" s="1" t="str">
        <f t="shared" si="81"/>
        <v>BAR037505430020001</v>
      </c>
      <c r="D333" s="14" t="s">
        <v>282</v>
      </c>
      <c r="E333" s="15" t="s">
        <v>286</v>
      </c>
      <c r="F333" s="7">
        <f t="shared" si="79"/>
        <v>20001</v>
      </c>
      <c r="G333" s="1" t="s">
        <v>750</v>
      </c>
      <c r="H333" s="1" t="str">
        <f t="shared" si="80"/>
        <v>ASSN--Event 1--20001</v>
      </c>
      <c r="J333" s="27" t="str">
        <f t="shared" si="76"/>
        <v>BAR0375054400028</v>
      </c>
      <c r="K333" s="27" t="str">
        <f t="shared" si="77"/>
        <v>BAR0375054Event 1</v>
      </c>
      <c r="L333" s="1" t="str">
        <f t="shared" si="82"/>
        <v>BAR03VPSA</v>
      </c>
      <c r="M333" s="1">
        <v>75054</v>
      </c>
      <c r="N333" s="1">
        <v>400028</v>
      </c>
      <c r="O333" s="1">
        <v>20001</v>
      </c>
      <c r="P333" s="1">
        <v>300</v>
      </c>
      <c r="Q333" s="1">
        <v>9999</v>
      </c>
      <c r="R333" s="1">
        <v>12</v>
      </c>
      <c r="S333" s="1">
        <v>9999</v>
      </c>
      <c r="V333"/>
      <c r="W333" t="s">
        <v>944</v>
      </c>
      <c r="X333" t="str">
        <f t="shared" si="83"/>
        <v>n/a</v>
      </c>
      <c r="Y333" t="str">
        <f t="shared" si="84"/>
        <v>n/a</v>
      </c>
      <c r="AA333" s="1"/>
      <c r="AB333" s="1" t="s">
        <v>934</v>
      </c>
      <c r="AD333" s="1" t="str">
        <f t="shared" si="78"/>
        <v>BAR037505420001</v>
      </c>
    </row>
    <row r="334" spans="1:30" x14ac:dyDescent="0.25">
      <c r="A334" s="1" t="str">
        <f>D334&amp;M334&amp;P334&amp;N334&amp;MasterData_[[#This Row],[Program Code]]</f>
        <v>BAR037505430040003020001</v>
      </c>
      <c r="B334" s="1" t="str">
        <f t="shared" si="81"/>
        <v>BAR037505430020001</v>
      </c>
      <c r="D334" s="14" t="s">
        <v>282</v>
      </c>
      <c r="E334" s="15" t="s">
        <v>286</v>
      </c>
      <c r="F334" s="7">
        <f t="shared" si="79"/>
        <v>20001</v>
      </c>
      <c r="G334" s="1" t="s">
        <v>750</v>
      </c>
      <c r="H334" s="1" t="str">
        <f t="shared" si="80"/>
        <v>ASSN--Event 1--20001</v>
      </c>
      <c r="J334" s="27" t="str">
        <f t="shared" si="76"/>
        <v>BAR0375054400030</v>
      </c>
      <c r="K334" s="27" t="str">
        <f t="shared" si="77"/>
        <v>BAR0375054Event 1</v>
      </c>
      <c r="L334" s="1" t="str">
        <f t="shared" si="82"/>
        <v>BAR03VPSA</v>
      </c>
      <c r="M334" s="1">
        <v>75054</v>
      </c>
      <c r="N334" s="1">
        <v>400030</v>
      </c>
      <c r="O334" s="1">
        <v>20001</v>
      </c>
      <c r="P334" s="1">
        <v>300</v>
      </c>
      <c r="Q334" s="1">
        <v>9999</v>
      </c>
      <c r="R334" s="1">
        <v>12</v>
      </c>
      <c r="S334" s="1">
        <v>9999</v>
      </c>
      <c r="V334"/>
      <c r="W334" t="s">
        <v>944</v>
      </c>
      <c r="X334" t="str">
        <f t="shared" si="83"/>
        <v>n/a</v>
      </c>
      <c r="Y334" t="str">
        <f t="shared" si="84"/>
        <v>n/a</v>
      </c>
      <c r="AA334" s="1"/>
      <c r="AB334" s="1" t="s">
        <v>934</v>
      </c>
      <c r="AD334" s="1" t="str">
        <f t="shared" si="78"/>
        <v>BAR037505420001</v>
      </c>
    </row>
    <row r="335" spans="1:30" x14ac:dyDescent="0.25">
      <c r="A335" s="1" t="str">
        <f>D335&amp;M335&amp;P335&amp;N335&amp;MasterData_[[#This Row],[Program Code]]</f>
        <v>BAR037505430040003120001</v>
      </c>
      <c r="B335" s="1" t="str">
        <f t="shared" si="81"/>
        <v>BAR037505430020001</v>
      </c>
      <c r="D335" s="14" t="s">
        <v>282</v>
      </c>
      <c r="E335" s="15" t="s">
        <v>286</v>
      </c>
      <c r="F335" s="7">
        <f t="shared" si="79"/>
        <v>20001</v>
      </c>
      <c r="G335" s="1" t="s">
        <v>750</v>
      </c>
      <c r="H335" s="1" t="str">
        <f t="shared" si="80"/>
        <v>ASSN--Event 1--20001</v>
      </c>
      <c r="J335" s="27" t="str">
        <f t="shared" si="76"/>
        <v>BAR0375054400031</v>
      </c>
      <c r="K335" s="27" t="str">
        <f t="shared" si="77"/>
        <v>BAR0375054Event 1</v>
      </c>
      <c r="L335" s="1" t="str">
        <f t="shared" si="82"/>
        <v>BAR03VPSA</v>
      </c>
      <c r="M335" s="1">
        <v>75054</v>
      </c>
      <c r="N335" s="1">
        <v>400031</v>
      </c>
      <c r="O335" s="1">
        <v>20001</v>
      </c>
      <c r="P335" s="1">
        <v>300</v>
      </c>
      <c r="Q335" s="1">
        <v>9999</v>
      </c>
      <c r="R335" s="1">
        <v>12</v>
      </c>
      <c r="S335" s="1">
        <v>9999</v>
      </c>
      <c r="V335"/>
      <c r="W335" t="s">
        <v>944</v>
      </c>
      <c r="X335" t="str">
        <f t="shared" si="83"/>
        <v>n/a</v>
      </c>
      <c r="Y335" t="str">
        <f t="shared" si="84"/>
        <v>n/a</v>
      </c>
      <c r="AA335" s="1"/>
      <c r="AB335" s="1" t="s">
        <v>934</v>
      </c>
      <c r="AD335" s="1" t="str">
        <f t="shared" si="78"/>
        <v>BAR037505420001</v>
      </c>
    </row>
    <row r="336" spans="1:30" x14ac:dyDescent="0.25">
      <c r="A336" s="1" t="str">
        <f>D336&amp;M336&amp;P336&amp;N336&amp;MasterData_[[#This Row],[Program Code]]</f>
        <v>BAR037505430040003220001</v>
      </c>
      <c r="B336" s="1" t="str">
        <f t="shared" si="81"/>
        <v>BAR037505430020001</v>
      </c>
      <c r="D336" s="14" t="s">
        <v>282</v>
      </c>
      <c r="E336" s="15" t="s">
        <v>286</v>
      </c>
      <c r="F336" s="7">
        <f t="shared" si="79"/>
        <v>20001</v>
      </c>
      <c r="G336" s="1" t="s">
        <v>750</v>
      </c>
      <c r="H336" s="1" t="str">
        <f t="shared" si="80"/>
        <v>ASSN--Event 1--20001</v>
      </c>
      <c r="J336" s="27" t="str">
        <f t="shared" si="76"/>
        <v>BAR0375054400032</v>
      </c>
      <c r="K336" s="27" t="str">
        <f t="shared" si="77"/>
        <v>BAR0375054Event 1</v>
      </c>
      <c r="L336" s="1" t="str">
        <f t="shared" si="82"/>
        <v>BAR03VPSA</v>
      </c>
      <c r="M336" s="1">
        <v>75054</v>
      </c>
      <c r="N336" s="1">
        <v>400032</v>
      </c>
      <c r="O336" s="1">
        <v>20001</v>
      </c>
      <c r="P336" s="1">
        <v>300</v>
      </c>
      <c r="Q336" s="1">
        <v>9999</v>
      </c>
      <c r="R336" s="1">
        <v>12</v>
      </c>
      <c r="S336" s="1">
        <v>9999</v>
      </c>
      <c r="V336"/>
      <c r="W336" t="s">
        <v>944</v>
      </c>
      <c r="X336" t="str">
        <f t="shared" si="83"/>
        <v>n/a</v>
      </c>
      <c r="Y336" t="str">
        <f t="shared" si="84"/>
        <v>n/a</v>
      </c>
      <c r="AA336" s="1"/>
      <c r="AB336" s="1" t="s">
        <v>934</v>
      </c>
      <c r="AD336" s="1" t="str">
        <f t="shared" si="78"/>
        <v>BAR037505420001</v>
      </c>
    </row>
    <row r="337" spans="1:30" x14ac:dyDescent="0.25">
      <c r="A337" s="1" t="str">
        <f>D337&amp;M337&amp;P337&amp;N337&amp;MasterData_[[#This Row],[Program Code]]</f>
        <v>BAR037505430040003320001</v>
      </c>
      <c r="B337" s="1" t="str">
        <f t="shared" si="81"/>
        <v>BAR037505430020001</v>
      </c>
      <c r="D337" s="14" t="s">
        <v>282</v>
      </c>
      <c r="E337" s="15" t="s">
        <v>286</v>
      </c>
      <c r="F337" s="7">
        <f t="shared" si="79"/>
        <v>20001</v>
      </c>
      <c r="G337" s="1" t="s">
        <v>750</v>
      </c>
      <c r="H337" s="1" t="str">
        <f t="shared" si="80"/>
        <v>ASSN--Event 1--20001</v>
      </c>
      <c r="J337" s="27" t="str">
        <f t="shared" si="76"/>
        <v>BAR0375054400033</v>
      </c>
      <c r="K337" s="27" t="str">
        <f t="shared" si="77"/>
        <v>BAR0375054Event 1</v>
      </c>
      <c r="L337" s="1" t="str">
        <f t="shared" si="82"/>
        <v>BAR03VPSA</v>
      </c>
      <c r="M337" s="1">
        <v>75054</v>
      </c>
      <c r="N337" s="1">
        <v>400033</v>
      </c>
      <c r="O337" s="1">
        <v>20001</v>
      </c>
      <c r="P337" s="1">
        <v>300</v>
      </c>
      <c r="Q337" s="1">
        <v>9999</v>
      </c>
      <c r="R337" s="1">
        <v>12</v>
      </c>
      <c r="S337" s="1">
        <v>9999</v>
      </c>
      <c r="V337"/>
      <c r="W337" t="s">
        <v>944</v>
      </c>
      <c r="X337" t="str">
        <f t="shared" si="83"/>
        <v>n/a</v>
      </c>
      <c r="Y337" t="str">
        <f t="shared" si="84"/>
        <v>n/a</v>
      </c>
      <c r="AA337" s="1"/>
      <c r="AB337" s="1" t="s">
        <v>934</v>
      </c>
      <c r="AD337" s="1" t="str">
        <f t="shared" si="78"/>
        <v>BAR037505420001</v>
      </c>
    </row>
    <row r="338" spans="1:30" x14ac:dyDescent="0.25">
      <c r="A338" s="1" t="str">
        <f>D338&amp;M338&amp;P338&amp;N338&amp;MasterData_[[#This Row],[Program Code]]</f>
        <v>BAR037505430040003420001</v>
      </c>
      <c r="B338" s="1" t="str">
        <f t="shared" si="81"/>
        <v>BAR037505430020001</v>
      </c>
      <c r="D338" s="14" t="s">
        <v>282</v>
      </c>
      <c r="E338" s="15" t="s">
        <v>286</v>
      </c>
      <c r="F338" s="7">
        <f t="shared" si="79"/>
        <v>20001</v>
      </c>
      <c r="G338" s="1" t="s">
        <v>750</v>
      </c>
      <c r="H338" s="1" t="str">
        <f t="shared" si="80"/>
        <v>ASSN--Event 1--20001</v>
      </c>
      <c r="J338" s="27" t="str">
        <f t="shared" si="76"/>
        <v>BAR0375054400034</v>
      </c>
      <c r="K338" s="27" t="str">
        <f t="shared" si="77"/>
        <v>BAR0375054Event 1</v>
      </c>
      <c r="L338" s="1" t="str">
        <f t="shared" si="82"/>
        <v>BAR03VPSA</v>
      </c>
      <c r="M338" s="1">
        <v>75054</v>
      </c>
      <c r="N338" s="1">
        <v>400034</v>
      </c>
      <c r="O338" s="1">
        <v>20001</v>
      </c>
      <c r="P338" s="1">
        <v>300</v>
      </c>
      <c r="Q338" s="1">
        <v>9999</v>
      </c>
      <c r="R338" s="1">
        <v>12</v>
      </c>
      <c r="S338" s="1">
        <v>9999</v>
      </c>
      <c r="V338"/>
      <c r="W338" t="s">
        <v>944</v>
      </c>
      <c r="X338" t="str">
        <f t="shared" si="83"/>
        <v>n/a</v>
      </c>
      <c r="Y338" t="str">
        <f t="shared" si="84"/>
        <v>n/a</v>
      </c>
      <c r="AA338" s="1"/>
      <c r="AB338" s="1" t="s">
        <v>934</v>
      </c>
      <c r="AD338" s="1" t="str">
        <f t="shared" si="78"/>
        <v>BAR037505420001</v>
      </c>
    </row>
    <row r="339" spans="1:30" x14ac:dyDescent="0.25">
      <c r="A339" s="1" t="str">
        <f>D339&amp;M339&amp;P339&amp;N339&amp;MasterData_[[#This Row],[Program Code]]</f>
        <v>BAR037505430040003520001</v>
      </c>
      <c r="B339" s="1" t="str">
        <f t="shared" si="81"/>
        <v>BAR037505430020001</v>
      </c>
      <c r="D339" s="14" t="s">
        <v>282</v>
      </c>
      <c r="E339" s="15" t="s">
        <v>286</v>
      </c>
      <c r="F339" s="7">
        <f t="shared" si="79"/>
        <v>20001</v>
      </c>
      <c r="G339" s="1" t="s">
        <v>750</v>
      </c>
      <c r="H339" s="1" t="str">
        <f t="shared" si="80"/>
        <v>ASSN--Event 1--20001</v>
      </c>
      <c r="J339" s="27" t="str">
        <f t="shared" si="76"/>
        <v>BAR0375054400035</v>
      </c>
      <c r="K339" s="27" t="str">
        <f t="shared" si="77"/>
        <v>BAR0375054Event 1</v>
      </c>
      <c r="L339" s="1" t="str">
        <f t="shared" si="82"/>
        <v>BAR03VPSA</v>
      </c>
      <c r="M339" s="1">
        <v>75054</v>
      </c>
      <c r="N339" s="1">
        <v>400035</v>
      </c>
      <c r="O339" s="1">
        <v>20001</v>
      </c>
      <c r="P339" s="1">
        <v>300</v>
      </c>
      <c r="Q339" s="1">
        <v>9999</v>
      </c>
      <c r="R339" s="1">
        <v>12</v>
      </c>
      <c r="S339" s="1">
        <v>9999</v>
      </c>
      <c r="V339"/>
      <c r="W339" t="s">
        <v>944</v>
      </c>
      <c r="X339" t="str">
        <f t="shared" si="83"/>
        <v>n/a</v>
      </c>
      <c r="Y339" t="str">
        <f t="shared" si="84"/>
        <v>n/a</v>
      </c>
      <c r="AA339" s="1"/>
      <c r="AB339" s="1" t="s">
        <v>934</v>
      </c>
      <c r="AD339" s="1" t="str">
        <f t="shared" si="78"/>
        <v>BAR037505420001</v>
      </c>
    </row>
    <row r="340" spans="1:30" x14ac:dyDescent="0.25">
      <c r="A340" s="1" t="str">
        <f>D340&amp;M340&amp;P340&amp;N340&amp;MasterData_[[#This Row],[Program Code]]</f>
        <v>BAR037505430040003620001</v>
      </c>
      <c r="B340" s="1" t="str">
        <f t="shared" si="81"/>
        <v>BAR037505430020001</v>
      </c>
      <c r="D340" s="14" t="s">
        <v>282</v>
      </c>
      <c r="E340" s="15" t="s">
        <v>286</v>
      </c>
      <c r="F340" s="7">
        <f t="shared" si="79"/>
        <v>20001</v>
      </c>
      <c r="G340" s="1" t="s">
        <v>750</v>
      </c>
      <c r="H340" s="1" t="str">
        <f t="shared" si="80"/>
        <v>ASSN--Event 1--20001</v>
      </c>
      <c r="J340" s="27" t="str">
        <f t="shared" si="76"/>
        <v>BAR0375054400036</v>
      </c>
      <c r="K340" s="27" t="str">
        <f t="shared" si="77"/>
        <v>BAR0375054Event 1</v>
      </c>
      <c r="L340" s="1" t="str">
        <f t="shared" si="82"/>
        <v>BAR03VPSA</v>
      </c>
      <c r="M340" s="1">
        <v>75054</v>
      </c>
      <c r="N340" s="1">
        <v>400036</v>
      </c>
      <c r="O340" s="1">
        <v>20001</v>
      </c>
      <c r="P340" s="1">
        <v>300</v>
      </c>
      <c r="Q340" s="1">
        <v>9999</v>
      </c>
      <c r="R340" s="1">
        <v>12</v>
      </c>
      <c r="S340" s="1">
        <v>9999</v>
      </c>
      <c r="V340"/>
      <c r="W340" t="s">
        <v>944</v>
      </c>
      <c r="X340" t="str">
        <f t="shared" si="83"/>
        <v>n/a</v>
      </c>
      <c r="Y340" t="str">
        <f t="shared" si="84"/>
        <v>n/a</v>
      </c>
      <c r="AA340" s="1"/>
      <c r="AB340" s="1" t="s">
        <v>934</v>
      </c>
      <c r="AD340" s="1" t="str">
        <f t="shared" si="78"/>
        <v>BAR037505420001</v>
      </c>
    </row>
    <row r="341" spans="1:30" x14ac:dyDescent="0.25">
      <c r="A341" s="1" t="str">
        <f>D341&amp;M341&amp;P341&amp;N341&amp;MasterData_[[#This Row],[Program Code]]</f>
        <v>BAR037505430040003720001</v>
      </c>
      <c r="B341" s="1" t="str">
        <f t="shared" si="81"/>
        <v>BAR037505430020001</v>
      </c>
      <c r="D341" s="14" t="s">
        <v>282</v>
      </c>
      <c r="E341" s="15" t="s">
        <v>286</v>
      </c>
      <c r="F341" s="7">
        <f t="shared" si="79"/>
        <v>20001</v>
      </c>
      <c r="G341" s="1" t="s">
        <v>750</v>
      </c>
      <c r="H341" s="1" t="str">
        <f t="shared" si="80"/>
        <v>ASSN--Event 1--20001</v>
      </c>
      <c r="J341" s="27" t="str">
        <f t="shared" si="76"/>
        <v>BAR0375054400037</v>
      </c>
      <c r="K341" s="27" t="str">
        <f t="shared" si="77"/>
        <v>BAR0375054Event 1</v>
      </c>
      <c r="L341" s="1" t="str">
        <f t="shared" si="82"/>
        <v>BAR03VPSA</v>
      </c>
      <c r="M341" s="1">
        <v>75054</v>
      </c>
      <c r="N341" s="1">
        <v>400037</v>
      </c>
      <c r="O341" s="1">
        <v>20001</v>
      </c>
      <c r="P341" s="1">
        <v>300</v>
      </c>
      <c r="Q341" s="1">
        <v>9999</v>
      </c>
      <c r="R341" s="1">
        <v>12</v>
      </c>
      <c r="S341" s="1">
        <v>9999</v>
      </c>
      <c r="V341"/>
      <c r="W341" t="s">
        <v>944</v>
      </c>
      <c r="X341" t="str">
        <f t="shared" si="83"/>
        <v>n/a</v>
      </c>
      <c r="Y341" t="str">
        <f t="shared" si="84"/>
        <v>n/a</v>
      </c>
      <c r="AA341" s="1"/>
      <c r="AB341" s="1" t="s">
        <v>934</v>
      </c>
      <c r="AD341" s="1" t="str">
        <f t="shared" si="78"/>
        <v>BAR037505420001</v>
      </c>
    </row>
    <row r="342" spans="1:30" x14ac:dyDescent="0.25">
      <c r="A342" s="1" t="str">
        <f>D342&amp;M342&amp;P342&amp;N342&amp;MasterData_[[#This Row],[Program Code]]</f>
        <v>BAR037505430040003820001</v>
      </c>
      <c r="B342" s="1" t="str">
        <f t="shared" si="81"/>
        <v>BAR037505430020001</v>
      </c>
      <c r="D342" s="14" t="s">
        <v>282</v>
      </c>
      <c r="E342" s="15" t="s">
        <v>286</v>
      </c>
      <c r="F342" s="7">
        <f t="shared" si="79"/>
        <v>20001</v>
      </c>
      <c r="G342" s="1" t="s">
        <v>750</v>
      </c>
      <c r="H342" s="1" t="str">
        <f t="shared" si="80"/>
        <v>ASSN--Event 1--20001</v>
      </c>
      <c r="J342" s="27" t="str">
        <f t="shared" si="76"/>
        <v>BAR0375054400038</v>
      </c>
      <c r="K342" s="27" t="str">
        <f t="shared" si="77"/>
        <v>BAR0375054Event 1</v>
      </c>
      <c r="L342" s="1" t="str">
        <f t="shared" si="82"/>
        <v>BAR03VPSA</v>
      </c>
      <c r="M342" s="1">
        <v>75054</v>
      </c>
      <c r="N342" s="1">
        <v>400038</v>
      </c>
      <c r="O342" s="1">
        <v>20001</v>
      </c>
      <c r="P342" s="1">
        <v>300</v>
      </c>
      <c r="Q342" s="1">
        <v>9999</v>
      </c>
      <c r="R342" s="1">
        <v>12</v>
      </c>
      <c r="S342" s="1">
        <v>9999</v>
      </c>
      <c r="V342"/>
      <c r="W342" t="s">
        <v>944</v>
      </c>
      <c r="X342" t="str">
        <f t="shared" si="83"/>
        <v>n/a</v>
      </c>
      <c r="Y342" t="str">
        <f t="shared" si="84"/>
        <v>n/a</v>
      </c>
      <c r="AA342" s="1"/>
      <c r="AB342" s="1" t="s">
        <v>934</v>
      </c>
      <c r="AD342" s="1" t="str">
        <f t="shared" si="78"/>
        <v>BAR037505420001</v>
      </c>
    </row>
    <row r="343" spans="1:30" x14ac:dyDescent="0.25">
      <c r="A343" s="1" t="str">
        <f>D343&amp;M343&amp;P343&amp;N343&amp;MasterData_[[#This Row],[Program Code]]</f>
        <v>BAR037505430040003920001</v>
      </c>
      <c r="B343" s="1" t="str">
        <f t="shared" si="81"/>
        <v>BAR037505430020001</v>
      </c>
      <c r="D343" s="14" t="s">
        <v>282</v>
      </c>
      <c r="E343" s="15" t="s">
        <v>286</v>
      </c>
      <c r="F343" s="7">
        <f t="shared" si="79"/>
        <v>20001</v>
      </c>
      <c r="G343" s="1" t="s">
        <v>750</v>
      </c>
      <c r="H343" s="1" t="str">
        <f t="shared" si="80"/>
        <v>ASSN--Event 1--20001</v>
      </c>
      <c r="J343" s="27" t="str">
        <f t="shared" si="76"/>
        <v>BAR0375054400039</v>
      </c>
      <c r="K343" s="27" t="str">
        <f t="shared" si="77"/>
        <v>BAR0375054Event 1</v>
      </c>
      <c r="L343" s="1" t="str">
        <f t="shared" si="82"/>
        <v>BAR03VPSA</v>
      </c>
      <c r="M343" s="1">
        <v>75054</v>
      </c>
      <c r="N343" s="1">
        <v>400039</v>
      </c>
      <c r="O343" s="1">
        <v>20001</v>
      </c>
      <c r="P343" s="1">
        <v>300</v>
      </c>
      <c r="Q343" s="1">
        <v>9999</v>
      </c>
      <c r="R343" s="1">
        <v>12</v>
      </c>
      <c r="S343" s="1">
        <v>9999</v>
      </c>
      <c r="V343"/>
      <c r="W343" t="s">
        <v>944</v>
      </c>
      <c r="X343" t="str">
        <f t="shared" si="83"/>
        <v>n/a</v>
      </c>
      <c r="Y343" t="str">
        <f t="shared" si="84"/>
        <v>n/a</v>
      </c>
      <c r="AA343" s="1"/>
      <c r="AB343" s="1" t="s">
        <v>934</v>
      </c>
      <c r="AD343" s="1" t="str">
        <f t="shared" si="78"/>
        <v>BAR037505420001</v>
      </c>
    </row>
    <row r="344" spans="1:30" x14ac:dyDescent="0.25">
      <c r="A344" s="1" t="str">
        <f>D344&amp;M344&amp;P344&amp;N344&amp;MasterData_[[#This Row],[Program Code]]</f>
        <v>BAR037505430040004120001</v>
      </c>
      <c r="B344" s="1" t="str">
        <f t="shared" si="81"/>
        <v>BAR037505430020001</v>
      </c>
      <c r="D344" s="14" t="s">
        <v>282</v>
      </c>
      <c r="E344" s="15" t="s">
        <v>286</v>
      </c>
      <c r="F344" s="7">
        <f t="shared" si="79"/>
        <v>20001</v>
      </c>
      <c r="G344" s="1" t="s">
        <v>750</v>
      </c>
      <c r="H344" s="1" t="str">
        <f t="shared" si="80"/>
        <v>ASSN--Event 1--20001</v>
      </c>
      <c r="J344" s="27" t="str">
        <f t="shared" si="76"/>
        <v>BAR0375054400041</v>
      </c>
      <c r="K344" s="27" t="str">
        <f t="shared" si="77"/>
        <v>BAR0375054Event 1</v>
      </c>
      <c r="L344" s="1" t="str">
        <f t="shared" si="82"/>
        <v>BAR03VPSA</v>
      </c>
      <c r="M344" s="1">
        <v>75054</v>
      </c>
      <c r="N344" s="1">
        <v>400041</v>
      </c>
      <c r="O344" s="1">
        <v>20001</v>
      </c>
      <c r="P344" s="1">
        <v>300</v>
      </c>
      <c r="Q344" s="1">
        <v>9999</v>
      </c>
      <c r="R344" s="1">
        <v>12</v>
      </c>
      <c r="S344" s="1">
        <v>9999</v>
      </c>
      <c r="V344"/>
      <c r="W344" t="s">
        <v>944</v>
      </c>
      <c r="X344" t="str">
        <f t="shared" si="83"/>
        <v>n/a</v>
      </c>
      <c r="Y344" t="str">
        <f t="shared" si="84"/>
        <v>n/a</v>
      </c>
      <c r="AA344" s="1"/>
      <c r="AB344" s="1" t="s">
        <v>934</v>
      </c>
      <c r="AD344" s="1" t="str">
        <f t="shared" si="78"/>
        <v>BAR037505420001</v>
      </c>
    </row>
    <row r="345" spans="1:30" x14ac:dyDescent="0.25">
      <c r="A345" s="1" t="str">
        <f>D345&amp;M345&amp;P345&amp;N345&amp;MasterData_[[#This Row],[Program Code]]</f>
        <v>BAR037505430040004220001</v>
      </c>
      <c r="B345" s="1" t="str">
        <f t="shared" si="81"/>
        <v>BAR037505430020001</v>
      </c>
      <c r="D345" s="14" t="s">
        <v>282</v>
      </c>
      <c r="E345" s="15" t="s">
        <v>286</v>
      </c>
      <c r="F345" s="7">
        <f t="shared" si="79"/>
        <v>20001</v>
      </c>
      <c r="G345" s="1" t="s">
        <v>750</v>
      </c>
      <c r="H345" s="1" t="str">
        <f t="shared" si="80"/>
        <v>ASSN--Event 1--20001</v>
      </c>
      <c r="J345" s="27" t="str">
        <f t="shared" si="76"/>
        <v>BAR0375054400042</v>
      </c>
      <c r="K345" s="27" t="str">
        <f t="shared" si="77"/>
        <v>BAR0375054Event 1</v>
      </c>
      <c r="L345" s="1" t="str">
        <f t="shared" si="82"/>
        <v>BAR03VPSA</v>
      </c>
      <c r="M345" s="1">
        <v>75054</v>
      </c>
      <c r="N345" s="1">
        <v>400042</v>
      </c>
      <c r="O345" s="1">
        <v>20001</v>
      </c>
      <c r="P345" s="1">
        <v>300</v>
      </c>
      <c r="Q345" s="1">
        <v>9999</v>
      </c>
      <c r="R345" s="1">
        <v>12</v>
      </c>
      <c r="S345" s="1">
        <v>9999</v>
      </c>
      <c r="V345"/>
      <c r="W345" t="s">
        <v>944</v>
      </c>
      <c r="X345" t="str">
        <f t="shared" si="83"/>
        <v>n/a</v>
      </c>
      <c r="Y345" t="str">
        <f t="shared" si="84"/>
        <v>n/a</v>
      </c>
      <c r="AA345" s="1"/>
      <c r="AB345" s="1" t="s">
        <v>934</v>
      </c>
      <c r="AD345" s="1" t="str">
        <f t="shared" si="78"/>
        <v>BAR037505420001</v>
      </c>
    </row>
    <row r="346" spans="1:30" x14ac:dyDescent="0.25">
      <c r="A346" s="1" t="str">
        <f>D346&amp;M346&amp;P346&amp;N346&amp;MasterData_[[#This Row],[Program Code]]</f>
        <v>BAR037505430040004320001</v>
      </c>
      <c r="B346" s="1" t="str">
        <f t="shared" si="81"/>
        <v>BAR037505430020001</v>
      </c>
      <c r="D346" s="14" t="s">
        <v>282</v>
      </c>
      <c r="E346" s="15" t="s">
        <v>286</v>
      </c>
      <c r="F346" s="7">
        <f t="shared" si="79"/>
        <v>20001</v>
      </c>
      <c r="G346" s="1" t="s">
        <v>750</v>
      </c>
      <c r="H346" s="1" t="str">
        <f t="shared" si="80"/>
        <v>ASSN--Event 1--20001</v>
      </c>
      <c r="J346" s="27" t="str">
        <f t="shared" si="76"/>
        <v>BAR0375054400043</v>
      </c>
      <c r="K346" s="27" t="str">
        <f t="shared" si="77"/>
        <v>BAR0375054Event 1</v>
      </c>
      <c r="L346" s="1" t="str">
        <f t="shared" si="82"/>
        <v>BAR03VPSA</v>
      </c>
      <c r="M346" s="1">
        <v>75054</v>
      </c>
      <c r="N346" s="1">
        <v>400043</v>
      </c>
      <c r="O346" s="1">
        <v>20001</v>
      </c>
      <c r="P346" s="1">
        <v>300</v>
      </c>
      <c r="Q346" s="1">
        <v>9999</v>
      </c>
      <c r="R346" s="1">
        <v>12</v>
      </c>
      <c r="S346" s="1">
        <v>9999</v>
      </c>
      <c r="V346"/>
      <c r="W346" t="s">
        <v>944</v>
      </c>
      <c r="X346" t="str">
        <f t="shared" si="83"/>
        <v>n/a</v>
      </c>
      <c r="Y346" t="str">
        <f t="shared" si="84"/>
        <v>n/a</v>
      </c>
      <c r="AA346" s="1"/>
      <c r="AB346" s="1" t="s">
        <v>934</v>
      </c>
      <c r="AD346" s="1" t="str">
        <f t="shared" si="78"/>
        <v>BAR037505420001</v>
      </c>
    </row>
    <row r="347" spans="1:30" x14ac:dyDescent="0.25">
      <c r="A347" s="1" t="str">
        <f>D347&amp;M347&amp;P347&amp;N347&amp;MasterData_[[#This Row],[Program Code]]</f>
        <v>BAR037505430040004420001</v>
      </c>
      <c r="B347" s="1" t="str">
        <f t="shared" si="81"/>
        <v>BAR037505430020001</v>
      </c>
      <c r="D347" s="14" t="s">
        <v>282</v>
      </c>
      <c r="E347" s="15" t="s">
        <v>286</v>
      </c>
      <c r="F347" s="7">
        <f t="shared" si="79"/>
        <v>20001</v>
      </c>
      <c r="G347" s="1" t="s">
        <v>750</v>
      </c>
      <c r="H347" s="1" t="str">
        <f t="shared" si="80"/>
        <v>ASSN--Event 1--20001</v>
      </c>
      <c r="J347" s="27" t="str">
        <f t="shared" si="76"/>
        <v>BAR0375054400044</v>
      </c>
      <c r="K347" s="27" t="str">
        <f t="shared" si="77"/>
        <v>BAR0375054Event 1</v>
      </c>
      <c r="L347" s="1" t="str">
        <f t="shared" si="82"/>
        <v>BAR03VPSA</v>
      </c>
      <c r="M347" s="1">
        <v>75054</v>
      </c>
      <c r="N347" s="1">
        <v>400044</v>
      </c>
      <c r="O347" s="1">
        <v>20001</v>
      </c>
      <c r="P347" s="1">
        <v>300</v>
      </c>
      <c r="Q347" s="1">
        <v>9999</v>
      </c>
      <c r="R347" s="1">
        <v>12</v>
      </c>
      <c r="S347" s="1">
        <v>9999</v>
      </c>
      <c r="V347"/>
      <c r="W347" t="s">
        <v>944</v>
      </c>
      <c r="X347" t="str">
        <f t="shared" si="83"/>
        <v>n/a</v>
      </c>
      <c r="Y347" t="str">
        <f t="shared" si="84"/>
        <v>n/a</v>
      </c>
      <c r="AA347" s="1"/>
      <c r="AB347" s="1" t="s">
        <v>934</v>
      </c>
      <c r="AD347" s="1" t="str">
        <f t="shared" si="78"/>
        <v>BAR037505420001</v>
      </c>
    </row>
    <row r="348" spans="1:30" x14ac:dyDescent="0.25">
      <c r="A348" s="1" t="str">
        <f>D348&amp;M348&amp;P348&amp;N348&amp;MasterData_[[#This Row],[Program Code]]</f>
        <v>BAR037505430040004520001</v>
      </c>
      <c r="B348" s="1" t="str">
        <f t="shared" si="81"/>
        <v>BAR037505430020001</v>
      </c>
      <c r="D348" s="14" t="s">
        <v>282</v>
      </c>
      <c r="E348" s="15" t="s">
        <v>286</v>
      </c>
      <c r="F348" s="7">
        <f t="shared" si="79"/>
        <v>20001</v>
      </c>
      <c r="G348" s="1" t="s">
        <v>750</v>
      </c>
      <c r="H348" s="1" t="str">
        <f t="shared" si="80"/>
        <v>ASSN--Event 1--20001</v>
      </c>
      <c r="J348" s="27" t="str">
        <f t="shared" si="76"/>
        <v>BAR0375054400045</v>
      </c>
      <c r="K348" s="27" t="str">
        <f t="shared" si="77"/>
        <v>BAR0375054Event 1</v>
      </c>
      <c r="L348" s="1" t="str">
        <f t="shared" si="82"/>
        <v>BAR03VPSA</v>
      </c>
      <c r="M348" s="1">
        <v>75054</v>
      </c>
      <c r="N348" s="1">
        <v>400045</v>
      </c>
      <c r="O348" s="1">
        <v>20001</v>
      </c>
      <c r="P348" s="1">
        <v>300</v>
      </c>
      <c r="Q348" s="1">
        <v>9999</v>
      </c>
      <c r="R348" s="1">
        <v>12</v>
      </c>
      <c r="S348" s="1">
        <v>9999</v>
      </c>
      <c r="V348"/>
      <c r="W348" t="s">
        <v>944</v>
      </c>
      <c r="X348" t="str">
        <f t="shared" si="83"/>
        <v>n/a</v>
      </c>
      <c r="Y348" t="str">
        <f t="shared" si="84"/>
        <v>n/a</v>
      </c>
      <c r="AA348" s="1"/>
      <c r="AB348" s="1" t="s">
        <v>934</v>
      </c>
      <c r="AD348" s="1" t="str">
        <f t="shared" si="78"/>
        <v>BAR037505420001</v>
      </c>
    </row>
    <row r="349" spans="1:30" x14ac:dyDescent="0.25">
      <c r="A349" s="1" t="str">
        <f>D349&amp;M349&amp;P349&amp;N349&amp;MasterData_[[#This Row],[Program Code]]</f>
        <v>BAR037505430040005920001</v>
      </c>
      <c r="B349" s="1" t="str">
        <f t="shared" si="81"/>
        <v>BAR037505430020001</v>
      </c>
      <c r="D349" s="14" t="s">
        <v>282</v>
      </c>
      <c r="E349" s="15" t="s">
        <v>286</v>
      </c>
      <c r="F349" s="7">
        <f t="shared" si="79"/>
        <v>20001</v>
      </c>
      <c r="G349" s="1" t="s">
        <v>750</v>
      </c>
      <c r="H349" s="1" t="str">
        <f t="shared" si="80"/>
        <v>ASSN--Event 1--20001</v>
      </c>
      <c r="J349" s="27" t="str">
        <f t="shared" si="76"/>
        <v>BAR0375054400059</v>
      </c>
      <c r="K349" s="27" t="str">
        <f t="shared" si="77"/>
        <v>BAR0375054Event 1</v>
      </c>
      <c r="L349" s="1" t="str">
        <f t="shared" si="82"/>
        <v>BAR03VPSA</v>
      </c>
      <c r="M349" s="1">
        <v>75054</v>
      </c>
      <c r="N349" s="1">
        <v>400059</v>
      </c>
      <c r="O349" s="1">
        <v>20001</v>
      </c>
      <c r="P349" s="1">
        <v>300</v>
      </c>
      <c r="Q349" s="1">
        <v>9999</v>
      </c>
      <c r="R349" s="1">
        <v>12</v>
      </c>
      <c r="S349" s="1">
        <v>9999</v>
      </c>
      <c r="V349"/>
      <c r="W349" t="s">
        <v>944</v>
      </c>
      <c r="X349" t="str">
        <f t="shared" si="83"/>
        <v>n/a</v>
      </c>
      <c r="Y349" t="str">
        <f t="shared" si="84"/>
        <v>n/a</v>
      </c>
      <c r="AA349" s="1"/>
      <c r="AB349" s="1" t="s">
        <v>934</v>
      </c>
      <c r="AD349" s="1" t="str">
        <f t="shared" si="78"/>
        <v>BAR037505420001</v>
      </c>
    </row>
    <row r="350" spans="1:30" x14ac:dyDescent="0.25">
      <c r="A350" s="1" t="str">
        <f>D350&amp;M350&amp;P350&amp;N350&amp;MasterData_[[#This Row],[Program Code]]</f>
        <v>BAR037505430040006020001</v>
      </c>
      <c r="B350" s="1" t="str">
        <f t="shared" si="81"/>
        <v>BAR037505430020001</v>
      </c>
      <c r="D350" s="14" t="s">
        <v>282</v>
      </c>
      <c r="E350" s="15" t="s">
        <v>286</v>
      </c>
      <c r="F350" s="7">
        <f t="shared" si="79"/>
        <v>20001</v>
      </c>
      <c r="G350" s="1" t="s">
        <v>750</v>
      </c>
      <c r="H350" s="1" t="str">
        <f t="shared" si="80"/>
        <v>ASSN--Event 1--20001</v>
      </c>
      <c r="J350" s="27" t="str">
        <f t="shared" si="76"/>
        <v>BAR0375054400060</v>
      </c>
      <c r="K350" s="27" t="str">
        <f t="shared" si="77"/>
        <v>BAR0375054Event 1</v>
      </c>
      <c r="L350" s="1" t="str">
        <f t="shared" si="82"/>
        <v>BAR03VPSA</v>
      </c>
      <c r="M350" s="1">
        <v>75054</v>
      </c>
      <c r="N350" s="1">
        <v>400060</v>
      </c>
      <c r="O350" s="1">
        <v>20001</v>
      </c>
      <c r="P350" s="1">
        <v>300</v>
      </c>
      <c r="Q350" s="1">
        <v>9999</v>
      </c>
      <c r="R350" s="1">
        <v>12</v>
      </c>
      <c r="S350" s="1">
        <v>9999</v>
      </c>
      <c r="V350"/>
      <c r="W350" t="s">
        <v>944</v>
      </c>
      <c r="X350" t="str">
        <f t="shared" si="83"/>
        <v>n/a</v>
      </c>
      <c r="Y350" t="str">
        <f t="shared" si="84"/>
        <v>n/a</v>
      </c>
      <c r="AA350" s="1"/>
      <c r="AB350" s="1" t="s">
        <v>934</v>
      </c>
      <c r="AD350" s="1" t="str">
        <f t="shared" si="78"/>
        <v>BAR037505420001</v>
      </c>
    </row>
    <row r="351" spans="1:30" x14ac:dyDescent="0.25">
      <c r="A351" s="1" t="str">
        <f>D351&amp;M351&amp;P351&amp;N351&amp;MasterData_[[#This Row],[Program Code]]</f>
        <v>BAR037505430040006120001</v>
      </c>
      <c r="B351" s="1" t="str">
        <f t="shared" si="81"/>
        <v>BAR037505430020001</v>
      </c>
      <c r="D351" s="14" t="s">
        <v>282</v>
      </c>
      <c r="E351" s="15" t="s">
        <v>286</v>
      </c>
      <c r="F351" s="7">
        <f t="shared" si="79"/>
        <v>20001</v>
      </c>
      <c r="G351" s="1" t="s">
        <v>750</v>
      </c>
      <c r="H351" s="1" t="str">
        <f t="shared" si="80"/>
        <v>ASSN--Event 1--20001</v>
      </c>
      <c r="J351" s="27" t="str">
        <f t="shared" si="76"/>
        <v>BAR0375054400061</v>
      </c>
      <c r="K351" s="27" t="str">
        <f t="shared" si="77"/>
        <v>BAR0375054Event 1</v>
      </c>
      <c r="L351" s="1" t="str">
        <f t="shared" si="82"/>
        <v>BAR03VPSA</v>
      </c>
      <c r="M351" s="1">
        <v>75054</v>
      </c>
      <c r="N351" s="1">
        <v>400061</v>
      </c>
      <c r="O351" s="1">
        <v>20001</v>
      </c>
      <c r="P351" s="1">
        <v>300</v>
      </c>
      <c r="Q351" s="1">
        <v>9999</v>
      </c>
      <c r="R351" s="1">
        <v>12</v>
      </c>
      <c r="S351" s="1">
        <v>9999</v>
      </c>
      <c r="V351"/>
      <c r="W351" t="s">
        <v>944</v>
      </c>
      <c r="X351" t="str">
        <f t="shared" si="83"/>
        <v>n/a</v>
      </c>
      <c r="Y351" t="str">
        <f t="shared" si="84"/>
        <v>n/a</v>
      </c>
      <c r="AA351" s="1"/>
      <c r="AB351" s="1" t="s">
        <v>934</v>
      </c>
      <c r="AD351" s="1" t="str">
        <f t="shared" si="78"/>
        <v>BAR037505420001</v>
      </c>
    </row>
    <row r="352" spans="1:30" x14ac:dyDescent="0.25">
      <c r="A352" s="1" t="str">
        <f>D352&amp;M352&amp;P352&amp;N352&amp;MasterData_[[#This Row],[Program Code]]</f>
        <v>BAR037505430040006220001</v>
      </c>
      <c r="B352" s="1" t="str">
        <f t="shared" si="81"/>
        <v>BAR037505430020001</v>
      </c>
      <c r="D352" s="14" t="s">
        <v>282</v>
      </c>
      <c r="E352" s="15" t="s">
        <v>286</v>
      </c>
      <c r="F352" s="7">
        <f t="shared" si="79"/>
        <v>20001</v>
      </c>
      <c r="G352" s="1" t="s">
        <v>750</v>
      </c>
      <c r="H352" s="1" t="str">
        <f t="shared" si="80"/>
        <v>ASSN--Event 1--20001</v>
      </c>
      <c r="J352" s="27" t="str">
        <f t="shared" si="76"/>
        <v>BAR0375054400062</v>
      </c>
      <c r="K352" s="27" t="str">
        <f t="shared" si="77"/>
        <v>BAR0375054Event 1</v>
      </c>
      <c r="L352" s="1" t="str">
        <f t="shared" si="82"/>
        <v>BAR03VPSA</v>
      </c>
      <c r="M352" s="1">
        <v>75054</v>
      </c>
      <c r="N352" s="1">
        <v>400062</v>
      </c>
      <c r="O352" s="1">
        <v>20001</v>
      </c>
      <c r="P352" s="1">
        <v>300</v>
      </c>
      <c r="Q352" s="1">
        <v>9999</v>
      </c>
      <c r="R352" s="1">
        <v>12</v>
      </c>
      <c r="S352" s="1">
        <v>9999</v>
      </c>
      <c r="V352"/>
      <c r="W352" t="s">
        <v>944</v>
      </c>
      <c r="X352" t="str">
        <f t="shared" si="83"/>
        <v>n/a</v>
      </c>
      <c r="Y352" t="str">
        <f t="shared" si="84"/>
        <v>n/a</v>
      </c>
      <c r="AA352" s="1"/>
      <c r="AB352" s="1" t="s">
        <v>934</v>
      </c>
      <c r="AD352" s="1" t="str">
        <f t="shared" si="78"/>
        <v>BAR037505420001</v>
      </c>
    </row>
    <row r="353" spans="1:30" x14ac:dyDescent="0.25">
      <c r="A353" s="1" t="str">
        <f>D353&amp;M353&amp;P353&amp;N353&amp;MasterData_[[#This Row],[Program Code]]</f>
        <v>BAR037505430040006320001</v>
      </c>
      <c r="B353" s="1" t="str">
        <f t="shared" si="81"/>
        <v>BAR037505430020001</v>
      </c>
      <c r="D353" s="14" t="s">
        <v>282</v>
      </c>
      <c r="E353" s="15" t="s">
        <v>286</v>
      </c>
      <c r="F353" s="7">
        <f t="shared" si="79"/>
        <v>20001</v>
      </c>
      <c r="G353" s="1" t="s">
        <v>750</v>
      </c>
      <c r="H353" s="1" t="str">
        <f t="shared" si="80"/>
        <v>ASSN--Event 1--20001</v>
      </c>
      <c r="J353" s="27" t="str">
        <f t="shared" si="76"/>
        <v>BAR0375054400063</v>
      </c>
      <c r="K353" s="27" t="str">
        <f t="shared" si="77"/>
        <v>BAR0375054Event 1</v>
      </c>
      <c r="L353" s="1" t="str">
        <f t="shared" si="82"/>
        <v>BAR03VPSA</v>
      </c>
      <c r="M353" s="1">
        <v>75054</v>
      </c>
      <c r="N353" s="1">
        <v>400063</v>
      </c>
      <c r="O353" s="1">
        <v>20001</v>
      </c>
      <c r="P353" s="1">
        <v>300</v>
      </c>
      <c r="Q353" s="1">
        <v>9999</v>
      </c>
      <c r="R353" s="1">
        <v>12</v>
      </c>
      <c r="S353" s="1">
        <v>9999</v>
      </c>
      <c r="V353"/>
      <c r="W353" t="s">
        <v>944</v>
      </c>
      <c r="X353" t="str">
        <f t="shared" si="83"/>
        <v>n/a</v>
      </c>
      <c r="Y353" t="str">
        <f t="shared" si="84"/>
        <v>n/a</v>
      </c>
      <c r="AA353" s="1"/>
      <c r="AB353" s="1" t="s">
        <v>934</v>
      </c>
      <c r="AD353" s="1" t="str">
        <f t="shared" si="78"/>
        <v>BAR037505420001</v>
      </c>
    </row>
    <row r="354" spans="1:30" x14ac:dyDescent="0.25">
      <c r="A354" s="1" t="str">
        <f>D354&amp;M354&amp;P354&amp;N354&amp;MasterData_[[#This Row],[Program Code]]</f>
        <v>BAR037505430040006420001</v>
      </c>
      <c r="B354" s="1" t="str">
        <f t="shared" si="81"/>
        <v>BAR037505430020001</v>
      </c>
      <c r="D354" s="14" t="s">
        <v>282</v>
      </c>
      <c r="E354" s="15" t="s">
        <v>286</v>
      </c>
      <c r="F354" s="7">
        <f t="shared" si="79"/>
        <v>20001</v>
      </c>
      <c r="G354" s="1" t="s">
        <v>750</v>
      </c>
      <c r="H354" s="1" t="str">
        <f t="shared" si="80"/>
        <v>ASSN--Event 1--20001</v>
      </c>
      <c r="J354" s="27" t="str">
        <f t="shared" si="76"/>
        <v>BAR0375054400064</v>
      </c>
      <c r="K354" s="27" t="str">
        <f t="shared" si="77"/>
        <v>BAR0375054Event 1</v>
      </c>
      <c r="L354" s="1" t="str">
        <f t="shared" si="82"/>
        <v>BAR03VPSA</v>
      </c>
      <c r="M354" s="1">
        <v>75054</v>
      </c>
      <c r="N354" s="1">
        <v>400064</v>
      </c>
      <c r="O354" s="1">
        <v>20001</v>
      </c>
      <c r="P354" s="1">
        <v>300</v>
      </c>
      <c r="Q354" s="1">
        <v>9999</v>
      </c>
      <c r="R354" s="1">
        <v>12</v>
      </c>
      <c r="S354" s="1">
        <v>9999</v>
      </c>
      <c r="V354"/>
      <c r="W354" t="s">
        <v>944</v>
      </c>
      <c r="X354" t="str">
        <f t="shared" si="83"/>
        <v>n/a</v>
      </c>
      <c r="Y354" t="str">
        <f t="shared" si="84"/>
        <v>n/a</v>
      </c>
      <c r="AA354" s="1"/>
      <c r="AB354" s="1" t="s">
        <v>934</v>
      </c>
      <c r="AD354" s="1" t="str">
        <f t="shared" si="78"/>
        <v>BAR037505420001</v>
      </c>
    </row>
    <row r="355" spans="1:30" x14ac:dyDescent="0.25">
      <c r="A355" s="1" t="str">
        <f>D355&amp;M355&amp;P355&amp;N355&amp;MasterData_[[#This Row],[Program Code]]</f>
        <v>BAR037505430040006520001</v>
      </c>
      <c r="B355" s="1" t="str">
        <f t="shared" si="81"/>
        <v>BAR037505430020001</v>
      </c>
      <c r="D355" s="14" t="s">
        <v>282</v>
      </c>
      <c r="E355" s="15" t="s">
        <v>286</v>
      </c>
      <c r="F355" s="7">
        <f t="shared" si="79"/>
        <v>20001</v>
      </c>
      <c r="G355" s="1" t="s">
        <v>750</v>
      </c>
      <c r="H355" s="1" t="str">
        <f t="shared" si="80"/>
        <v>ASSN--Event 1--20001</v>
      </c>
      <c r="J355" s="27" t="str">
        <f t="shared" si="76"/>
        <v>BAR0375054400065</v>
      </c>
      <c r="K355" s="27" t="str">
        <f t="shared" si="77"/>
        <v>BAR0375054Event 1</v>
      </c>
      <c r="L355" s="1" t="str">
        <f t="shared" si="82"/>
        <v>BAR03VPSA</v>
      </c>
      <c r="M355" s="1">
        <v>75054</v>
      </c>
      <c r="N355" s="1">
        <v>400065</v>
      </c>
      <c r="O355" s="1">
        <v>20001</v>
      </c>
      <c r="P355" s="1">
        <v>300</v>
      </c>
      <c r="Q355" s="1">
        <v>9999</v>
      </c>
      <c r="R355" s="1">
        <v>12</v>
      </c>
      <c r="S355" s="1">
        <v>9999</v>
      </c>
      <c r="V355"/>
      <c r="W355" t="s">
        <v>944</v>
      </c>
      <c r="X355" t="str">
        <f t="shared" si="83"/>
        <v>n/a</v>
      </c>
      <c r="Y355" t="str">
        <f t="shared" si="84"/>
        <v>n/a</v>
      </c>
      <c r="AA355" s="1"/>
      <c r="AB355" s="1" t="s">
        <v>934</v>
      </c>
      <c r="AD355" s="1" t="str">
        <f t="shared" si="78"/>
        <v>BAR037505420001</v>
      </c>
    </row>
    <row r="356" spans="1:30" x14ac:dyDescent="0.25">
      <c r="A356" s="1" t="str">
        <f>D356&amp;M356&amp;P356&amp;N356&amp;MasterData_[[#This Row],[Program Code]]</f>
        <v>BAR037505430040006620001</v>
      </c>
      <c r="B356" s="1" t="str">
        <f t="shared" si="81"/>
        <v>BAR037505430020001</v>
      </c>
      <c r="D356" s="14" t="s">
        <v>282</v>
      </c>
      <c r="E356" s="15" t="s">
        <v>286</v>
      </c>
      <c r="F356" s="7">
        <f t="shared" si="79"/>
        <v>20001</v>
      </c>
      <c r="G356" s="1" t="s">
        <v>750</v>
      </c>
      <c r="H356" s="1" t="str">
        <f t="shared" si="80"/>
        <v>ASSN--Event 1--20001</v>
      </c>
      <c r="J356" s="27" t="str">
        <f t="shared" si="76"/>
        <v>BAR0375054400066</v>
      </c>
      <c r="K356" s="27" t="str">
        <f t="shared" si="77"/>
        <v>BAR0375054Event 1</v>
      </c>
      <c r="L356" s="1" t="str">
        <f t="shared" si="82"/>
        <v>BAR03VPSA</v>
      </c>
      <c r="M356" s="1">
        <v>75054</v>
      </c>
      <c r="N356" s="1">
        <v>400066</v>
      </c>
      <c r="O356" s="1">
        <v>20001</v>
      </c>
      <c r="P356" s="1">
        <v>300</v>
      </c>
      <c r="Q356" s="1">
        <v>9999</v>
      </c>
      <c r="R356" s="1">
        <v>12</v>
      </c>
      <c r="S356" s="1">
        <v>9999</v>
      </c>
      <c r="V356"/>
      <c r="W356" t="s">
        <v>944</v>
      </c>
      <c r="X356" t="str">
        <f t="shared" si="83"/>
        <v>n/a</v>
      </c>
      <c r="Y356" t="str">
        <f t="shared" si="84"/>
        <v>n/a</v>
      </c>
      <c r="AA356" s="1"/>
      <c r="AB356" s="1" t="s">
        <v>934</v>
      </c>
      <c r="AD356" s="1" t="str">
        <f t="shared" si="78"/>
        <v>BAR037505420001</v>
      </c>
    </row>
    <row r="357" spans="1:30" x14ac:dyDescent="0.25">
      <c r="A357" s="1" t="str">
        <f>D357&amp;M357&amp;P357&amp;N357&amp;MasterData_[[#This Row],[Program Code]]</f>
        <v>BAR037505430040006720001</v>
      </c>
      <c r="B357" s="1" t="str">
        <f t="shared" si="81"/>
        <v>BAR037505430020001</v>
      </c>
      <c r="D357" s="14" t="s">
        <v>282</v>
      </c>
      <c r="E357" s="15" t="s">
        <v>286</v>
      </c>
      <c r="F357" s="7">
        <f t="shared" si="79"/>
        <v>20001</v>
      </c>
      <c r="G357" s="1" t="s">
        <v>750</v>
      </c>
      <c r="H357" s="1" t="str">
        <f t="shared" si="80"/>
        <v>ASSN--Event 1--20001</v>
      </c>
      <c r="J357" s="27" t="str">
        <f t="shared" si="76"/>
        <v>BAR0375054400067</v>
      </c>
      <c r="K357" s="27" t="str">
        <f t="shared" si="77"/>
        <v>BAR0375054Event 1</v>
      </c>
      <c r="L357" s="1" t="str">
        <f t="shared" si="82"/>
        <v>BAR03VPSA</v>
      </c>
      <c r="M357" s="1">
        <v>75054</v>
      </c>
      <c r="N357" s="1">
        <v>400067</v>
      </c>
      <c r="O357" s="1">
        <v>20001</v>
      </c>
      <c r="P357" s="1">
        <v>300</v>
      </c>
      <c r="Q357" s="1">
        <v>9999</v>
      </c>
      <c r="R357" s="1">
        <v>12</v>
      </c>
      <c r="S357" s="1">
        <v>9999</v>
      </c>
      <c r="V357"/>
      <c r="W357" t="s">
        <v>944</v>
      </c>
      <c r="X357" t="str">
        <f t="shared" si="83"/>
        <v>n/a</v>
      </c>
      <c r="Y357" t="str">
        <f t="shared" si="84"/>
        <v>n/a</v>
      </c>
      <c r="AA357" s="1"/>
      <c r="AB357" s="1" t="s">
        <v>934</v>
      </c>
      <c r="AD357" s="1" t="str">
        <f t="shared" si="78"/>
        <v>BAR037505420001</v>
      </c>
    </row>
    <row r="358" spans="1:30" x14ac:dyDescent="0.25">
      <c r="A358" s="1" t="str">
        <f>D358&amp;M358&amp;P358&amp;N358&amp;MasterData_[[#This Row],[Program Code]]</f>
        <v>BAR037505430040006920001</v>
      </c>
      <c r="B358" s="1" t="str">
        <f t="shared" si="81"/>
        <v>BAR037505430020001</v>
      </c>
      <c r="D358" s="14" t="s">
        <v>282</v>
      </c>
      <c r="E358" s="15" t="s">
        <v>286</v>
      </c>
      <c r="F358" s="7">
        <f t="shared" si="79"/>
        <v>20001</v>
      </c>
      <c r="G358" s="1" t="s">
        <v>750</v>
      </c>
      <c r="H358" s="1" t="str">
        <f t="shared" si="80"/>
        <v>ASSN--Event 1--20001</v>
      </c>
      <c r="J358" s="27" t="str">
        <f t="shared" si="76"/>
        <v>BAR0375054400069</v>
      </c>
      <c r="K358" s="27" t="str">
        <f t="shared" si="77"/>
        <v>BAR0375054Event 1</v>
      </c>
      <c r="L358" s="1" t="str">
        <f t="shared" si="82"/>
        <v>BAR03VPSA</v>
      </c>
      <c r="M358" s="1">
        <v>75054</v>
      </c>
      <c r="N358" s="1">
        <v>400069</v>
      </c>
      <c r="O358" s="1">
        <v>20001</v>
      </c>
      <c r="P358" s="1">
        <v>300</v>
      </c>
      <c r="Q358" s="1">
        <v>9999</v>
      </c>
      <c r="R358" s="1">
        <v>12</v>
      </c>
      <c r="S358" s="1">
        <v>9999</v>
      </c>
      <c r="V358"/>
      <c r="W358" t="s">
        <v>944</v>
      </c>
      <c r="X358" t="str">
        <f t="shared" si="83"/>
        <v>n/a</v>
      </c>
      <c r="Y358" t="str">
        <f t="shared" si="84"/>
        <v>n/a</v>
      </c>
      <c r="AA358" s="1"/>
      <c r="AB358" s="1" t="s">
        <v>934</v>
      </c>
      <c r="AD358" s="1" t="str">
        <f t="shared" si="78"/>
        <v>BAR037505420001</v>
      </c>
    </row>
    <row r="359" spans="1:30" x14ac:dyDescent="0.25">
      <c r="A359" s="1" t="str">
        <f>D359&amp;M359&amp;P359&amp;N359&amp;MasterData_[[#This Row],[Program Code]]</f>
        <v>BAR037505430040007020001</v>
      </c>
      <c r="B359" s="1" t="str">
        <f t="shared" si="81"/>
        <v>BAR037505430020001</v>
      </c>
      <c r="D359" s="14" t="s">
        <v>282</v>
      </c>
      <c r="E359" s="15" t="s">
        <v>286</v>
      </c>
      <c r="F359" s="7">
        <f t="shared" si="79"/>
        <v>20001</v>
      </c>
      <c r="G359" s="1" t="s">
        <v>750</v>
      </c>
      <c r="H359" s="1" t="str">
        <f t="shared" si="80"/>
        <v>ASSN--Event 1--20001</v>
      </c>
      <c r="J359" s="27" t="str">
        <f t="shared" si="76"/>
        <v>BAR0375054400070</v>
      </c>
      <c r="K359" s="27" t="str">
        <f t="shared" si="77"/>
        <v>BAR0375054Event 1</v>
      </c>
      <c r="L359" s="1" t="str">
        <f t="shared" si="82"/>
        <v>BAR03VPSA</v>
      </c>
      <c r="M359" s="1">
        <v>75054</v>
      </c>
      <c r="N359" s="1">
        <v>400070</v>
      </c>
      <c r="O359" s="1">
        <v>20001</v>
      </c>
      <c r="P359" s="1">
        <v>300</v>
      </c>
      <c r="Q359" s="1">
        <v>9999</v>
      </c>
      <c r="R359" s="1">
        <v>12</v>
      </c>
      <c r="S359" s="1">
        <v>9999</v>
      </c>
      <c r="V359"/>
      <c r="W359" t="s">
        <v>944</v>
      </c>
      <c r="X359" t="str">
        <f t="shared" si="83"/>
        <v>n/a</v>
      </c>
      <c r="Y359" t="str">
        <f t="shared" si="84"/>
        <v>n/a</v>
      </c>
      <c r="AA359" s="1"/>
      <c r="AB359" s="1" t="s">
        <v>934</v>
      </c>
      <c r="AD359" s="1" t="str">
        <f t="shared" si="78"/>
        <v>BAR037505420001</v>
      </c>
    </row>
    <row r="360" spans="1:30" x14ac:dyDescent="0.25">
      <c r="A360" s="1" t="str">
        <f>D360&amp;M360&amp;P360&amp;N360&amp;MasterData_[[#This Row],[Program Code]]</f>
        <v>BAR037505430040007220001</v>
      </c>
      <c r="B360" s="1" t="str">
        <f t="shared" si="81"/>
        <v>BAR037505430020001</v>
      </c>
      <c r="D360" s="14" t="s">
        <v>282</v>
      </c>
      <c r="E360" s="15" t="s">
        <v>286</v>
      </c>
      <c r="F360" s="7">
        <f t="shared" si="79"/>
        <v>20001</v>
      </c>
      <c r="G360" s="1" t="s">
        <v>750</v>
      </c>
      <c r="H360" s="1" t="str">
        <f t="shared" si="80"/>
        <v>ASSN--Event 1--20001</v>
      </c>
      <c r="J360" s="27" t="str">
        <f t="shared" si="76"/>
        <v>BAR0375054400072</v>
      </c>
      <c r="K360" s="27" t="str">
        <f t="shared" si="77"/>
        <v>BAR0375054Event 1</v>
      </c>
      <c r="L360" s="1" t="str">
        <f t="shared" si="82"/>
        <v>BAR03VPSA</v>
      </c>
      <c r="M360" s="1">
        <v>75054</v>
      </c>
      <c r="N360" s="1">
        <v>400072</v>
      </c>
      <c r="O360" s="1">
        <v>20001</v>
      </c>
      <c r="P360" s="1">
        <v>300</v>
      </c>
      <c r="Q360" s="1">
        <v>9999</v>
      </c>
      <c r="R360" s="1">
        <v>12</v>
      </c>
      <c r="S360" s="1">
        <v>9999</v>
      </c>
      <c r="V360"/>
      <c r="W360" t="s">
        <v>944</v>
      </c>
      <c r="X360" t="str">
        <f t="shared" si="83"/>
        <v>n/a</v>
      </c>
      <c r="Y360" t="str">
        <f t="shared" si="84"/>
        <v>n/a</v>
      </c>
      <c r="AA360" s="1"/>
      <c r="AB360" s="1" t="s">
        <v>934</v>
      </c>
      <c r="AD360" s="1" t="str">
        <f t="shared" si="78"/>
        <v>BAR037505420001</v>
      </c>
    </row>
    <row r="361" spans="1:30" x14ac:dyDescent="0.25">
      <c r="A361" s="1" t="str">
        <f>D361&amp;M361&amp;P361&amp;N361&amp;MasterData_[[#This Row],[Program Code]]</f>
        <v>BAR037505430040007320001</v>
      </c>
      <c r="B361" s="1" t="str">
        <f t="shared" si="81"/>
        <v>BAR037505430020001</v>
      </c>
      <c r="D361" s="14" t="s">
        <v>282</v>
      </c>
      <c r="E361" s="15" t="s">
        <v>286</v>
      </c>
      <c r="F361" s="7">
        <f t="shared" si="79"/>
        <v>20001</v>
      </c>
      <c r="G361" s="1" t="s">
        <v>750</v>
      </c>
      <c r="H361" s="1" t="str">
        <f t="shared" si="80"/>
        <v>ASSN--Event 1--20001</v>
      </c>
      <c r="J361" s="27" t="str">
        <f t="shared" ref="J361:J424" si="85">D361&amp;M361&amp;N361</f>
        <v>BAR0375054400073</v>
      </c>
      <c r="K361" s="27" t="str">
        <f t="shared" ref="K361:K424" si="86">D361&amp;M361&amp;G361</f>
        <v>BAR0375054Event 1</v>
      </c>
      <c r="L361" s="1" t="str">
        <f t="shared" si="82"/>
        <v>BAR03VPSA</v>
      </c>
      <c r="M361" s="1">
        <v>75054</v>
      </c>
      <c r="N361" s="1">
        <v>400073</v>
      </c>
      <c r="O361" s="1">
        <v>20001</v>
      </c>
      <c r="P361" s="1">
        <v>300</v>
      </c>
      <c r="Q361" s="1">
        <v>9999</v>
      </c>
      <c r="R361" s="1">
        <v>12</v>
      </c>
      <c r="S361" s="1">
        <v>9999</v>
      </c>
      <c r="V361"/>
      <c r="W361" t="s">
        <v>944</v>
      </c>
      <c r="X361" t="str">
        <f t="shared" si="83"/>
        <v>n/a</v>
      </c>
      <c r="Y361" t="str">
        <f t="shared" si="84"/>
        <v>n/a</v>
      </c>
      <c r="AA361" s="1"/>
      <c r="AB361" s="1" t="s">
        <v>934</v>
      </c>
      <c r="AD361" s="1" t="str">
        <f t="shared" ref="AD361:AD424" si="87">D361&amp;M361&amp;O361</f>
        <v>BAR037505420001</v>
      </c>
    </row>
    <row r="362" spans="1:30" x14ac:dyDescent="0.25">
      <c r="A362" s="1" t="str">
        <f>D362&amp;M362&amp;P362&amp;N362&amp;MasterData_[[#This Row],[Program Code]]</f>
        <v>BAR037505430040007420001</v>
      </c>
      <c r="B362" s="1" t="str">
        <f t="shared" si="81"/>
        <v>BAR037505430020001</v>
      </c>
      <c r="D362" s="14" t="s">
        <v>282</v>
      </c>
      <c r="E362" s="15" t="s">
        <v>286</v>
      </c>
      <c r="F362" s="7">
        <f t="shared" si="79"/>
        <v>20001</v>
      </c>
      <c r="G362" s="1" t="s">
        <v>750</v>
      </c>
      <c r="H362" s="1" t="str">
        <f t="shared" si="80"/>
        <v>ASSN--Event 1--20001</v>
      </c>
      <c r="J362" s="27" t="str">
        <f t="shared" si="85"/>
        <v>BAR0375054400074</v>
      </c>
      <c r="K362" s="27" t="str">
        <f t="shared" si="86"/>
        <v>BAR0375054Event 1</v>
      </c>
      <c r="L362" s="1" t="str">
        <f t="shared" si="82"/>
        <v>BAR03VPSA</v>
      </c>
      <c r="M362" s="1">
        <v>75054</v>
      </c>
      <c r="N362" s="1">
        <v>400074</v>
      </c>
      <c r="O362" s="1">
        <v>20001</v>
      </c>
      <c r="P362" s="1">
        <v>300</v>
      </c>
      <c r="Q362" s="1">
        <v>9999</v>
      </c>
      <c r="R362" s="1">
        <v>12</v>
      </c>
      <c r="S362" s="1">
        <v>9999</v>
      </c>
      <c r="V362"/>
      <c r="W362" t="s">
        <v>944</v>
      </c>
      <c r="X362" t="str">
        <f t="shared" si="83"/>
        <v>n/a</v>
      </c>
      <c r="Y362" t="str">
        <f t="shared" si="84"/>
        <v>n/a</v>
      </c>
      <c r="AA362" s="1"/>
      <c r="AB362" s="1" t="s">
        <v>934</v>
      </c>
      <c r="AD362" s="1" t="str">
        <f t="shared" si="87"/>
        <v>BAR037505420001</v>
      </c>
    </row>
    <row r="363" spans="1:30" x14ac:dyDescent="0.25">
      <c r="A363" s="1" t="str">
        <f>D363&amp;M363&amp;P363&amp;N363&amp;MasterData_[[#This Row],[Program Code]]</f>
        <v>BAR037505430040007520001</v>
      </c>
      <c r="B363" s="1" t="str">
        <f t="shared" si="81"/>
        <v>BAR037505430020001</v>
      </c>
      <c r="D363" s="14" t="s">
        <v>282</v>
      </c>
      <c r="E363" s="15" t="s">
        <v>286</v>
      </c>
      <c r="F363" s="7">
        <f t="shared" si="79"/>
        <v>20001</v>
      </c>
      <c r="G363" s="1" t="s">
        <v>750</v>
      </c>
      <c r="H363" s="1" t="str">
        <f t="shared" si="80"/>
        <v>ASSN--Event 1--20001</v>
      </c>
      <c r="J363" s="27" t="str">
        <f t="shared" si="85"/>
        <v>BAR0375054400075</v>
      </c>
      <c r="K363" s="27" t="str">
        <f t="shared" si="86"/>
        <v>BAR0375054Event 1</v>
      </c>
      <c r="L363" s="1" t="str">
        <f t="shared" si="82"/>
        <v>BAR03VPSA</v>
      </c>
      <c r="M363" s="1">
        <v>75054</v>
      </c>
      <c r="N363" s="1">
        <v>400075</v>
      </c>
      <c r="O363" s="1">
        <v>20001</v>
      </c>
      <c r="P363" s="1">
        <v>300</v>
      </c>
      <c r="Q363" s="1">
        <v>9999</v>
      </c>
      <c r="R363" s="1">
        <v>12</v>
      </c>
      <c r="S363" s="1">
        <v>9999</v>
      </c>
      <c r="V363"/>
      <c r="W363" t="s">
        <v>944</v>
      </c>
      <c r="X363" t="str">
        <f t="shared" si="83"/>
        <v>n/a</v>
      </c>
      <c r="Y363" t="str">
        <f t="shared" si="84"/>
        <v>n/a</v>
      </c>
      <c r="AA363" s="1"/>
      <c r="AB363" s="1" t="s">
        <v>934</v>
      </c>
      <c r="AD363" s="1" t="str">
        <f t="shared" si="87"/>
        <v>BAR037505420001</v>
      </c>
    </row>
    <row r="364" spans="1:30" x14ac:dyDescent="0.25">
      <c r="A364" s="1" t="str">
        <f>D364&amp;M364&amp;P364&amp;N364&amp;MasterData_[[#This Row],[Program Code]]</f>
        <v>BAR037505430040007620001</v>
      </c>
      <c r="B364" s="1" t="str">
        <f t="shared" si="81"/>
        <v>BAR037505430020001</v>
      </c>
      <c r="D364" s="14" t="s">
        <v>282</v>
      </c>
      <c r="E364" s="15" t="s">
        <v>286</v>
      </c>
      <c r="F364" s="7">
        <f t="shared" si="79"/>
        <v>20001</v>
      </c>
      <c r="G364" s="1" t="s">
        <v>750</v>
      </c>
      <c r="H364" s="1" t="str">
        <f t="shared" si="80"/>
        <v>ASSN--Event 1--20001</v>
      </c>
      <c r="J364" s="27" t="str">
        <f t="shared" si="85"/>
        <v>BAR0375054400076</v>
      </c>
      <c r="K364" s="27" t="str">
        <f t="shared" si="86"/>
        <v>BAR0375054Event 1</v>
      </c>
      <c r="L364" s="1" t="str">
        <f t="shared" si="82"/>
        <v>BAR03VPSA</v>
      </c>
      <c r="M364" s="1">
        <v>75054</v>
      </c>
      <c r="N364" s="1">
        <v>400076</v>
      </c>
      <c r="O364" s="1">
        <v>20001</v>
      </c>
      <c r="P364" s="1">
        <v>300</v>
      </c>
      <c r="Q364" s="1">
        <v>9999</v>
      </c>
      <c r="R364" s="1">
        <v>12</v>
      </c>
      <c r="S364" s="1">
        <v>9999</v>
      </c>
      <c r="V364"/>
      <c r="W364" t="s">
        <v>944</v>
      </c>
      <c r="X364" t="str">
        <f t="shared" si="83"/>
        <v>n/a</v>
      </c>
      <c r="Y364" t="str">
        <f t="shared" si="84"/>
        <v>n/a</v>
      </c>
      <c r="AA364" s="1"/>
      <c r="AB364" s="1" t="s">
        <v>934</v>
      </c>
      <c r="AD364" s="1" t="str">
        <f t="shared" si="87"/>
        <v>BAR037505420001</v>
      </c>
    </row>
    <row r="365" spans="1:30" x14ac:dyDescent="0.25">
      <c r="A365" s="1" t="str">
        <f>D365&amp;M365&amp;P365&amp;N365&amp;MasterData_[[#This Row],[Program Code]]</f>
        <v>BAR037505430040008020001</v>
      </c>
      <c r="B365" s="1" t="str">
        <f t="shared" si="81"/>
        <v>BAR037505430020001</v>
      </c>
      <c r="D365" s="14" t="s">
        <v>282</v>
      </c>
      <c r="E365" s="15" t="s">
        <v>286</v>
      </c>
      <c r="F365" s="7">
        <f t="shared" si="79"/>
        <v>20001</v>
      </c>
      <c r="G365" s="1" t="s">
        <v>750</v>
      </c>
      <c r="H365" s="1" t="str">
        <f t="shared" si="80"/>
        <v>ASSN--Event 1--20001</v>
      </c>
      <c r="J365" s="27" t="str">
        <f t="shared" si="85"/>
        <v>BAR0375054400080</v>
      </c>
      <c r="K365" s="27" t="str">
        <f t="shared" si="86"/>
        <v>BAR0375054Event 1</v>
      </c>
      <c r="L365" s="1" t="str">
        <f t="shared" si="82"/>
        <v>BAR03VPSA</v>
      </c>
      <c r="M365" s="1">
        <v>75054</v>
      </c>
      <c r="N365" s="1">
        <v>400080</v>
      </c>
      <c r="O365" s="1">
        <v>20001</v>
      </c>
      <c r="P365" s="1">
        <v>300</v>
      </c>
      <c r="Q365" s="1">
        <v>9999</v>
      </c>
      <c r="R365" s="1">
        <v>12</v>
      </c>
      <c r="S365" s="1">
        <v>9999</v>
      </c>
      <c r="V365"/>
      <c r="W365" t="s">
        <v>944</v>
      </c>
      <c r="X365" t="str">
        <f t="shared" si="83"/>
        <v>n/a</v>
      </c>
      <c r="Y365" t="str">
        <f t="shared" si="84"/>
        <v>n/a</v>
      </c>
      <c r="AA365" s="1"/>
      <c r="AB365" s="1" t="s">
        <v>934</v>
      </c>
      <c r="AD365" s="1" t="str">
        <f t="shared" si="87"/>
        <v>BAR037505420001</v>
      </c>
    </row>
    <row r="366" spans="1:30" x14ac:dyDescent="0.25">
      <c r="A366" s="1" t="str">
        <f>D366&amp;M366&amp;P366&amp;N366&amp;MasterData_[[#This Row],[Program Code]]</f>
        <v>BAR037505430040008120001</v>
      </c>
      <c r="B366" s="1" t="str">
        <f t="shared" si="81"/>
        <v>BAR037505430020001</v>
      </c>
      <c r="D366" s="14" t="s">
        <v>282</v>
      </c>
      <c r="E366" s="15" t="s">
        <v>286</v>
      </c>
      <c r="F366" s="7">
        <f t="shared" ref="F366:F429" si="88">O366</f>
        <v>20001</v>
      </c>
      <c r="G366" s="1" t="s">
        <v>750</v>
      </c>
      <c r="H366" s="1" t="str">
        <f t="shared" ref="H366:H429" si="89">"ASSN"&amp;"--"&amp;G366&amp;"--"&amp;F366</f>
        <v>ASSN--Event 1--20001</v>
      </c>
      <c r="J366" s="27" t="str">
        <f t="shared" si="85"/>
        <v>BAR0375054400081</v>
      </c>
      <c r="K366" s="27" t="str">
        <f t="shared" si="86"/>
        <v>BAR0375054Event 1</v>
      </c>
      <c r="L366" s="1" t="str">
        <f t="shared" si="82"/>
        <v>BAR03VPSA</v>
      </c>
      <c r="M366" s="1">
        <v>75054</v>
      </c>
      <c r="N366" s="1">
        <v>400081</v>
      </c>
      <c r="O366" s="1">
        <v>20001</v>
      </c>
      <c r="P366" s="1">
        <v>300</v>
      </c>
      <c r="Q366" s="1">
        <v>9999</v>
      </c>
      <c r="R366" s="1">
        <v>12</v>
      </c>
      <c r="S366" s="1">
        <v>9999</v>
      </c>
      <c r="V366"/>
      <c r="W366" t="s">
        <v>944</v>
      </c>
      <c r="X366" t="str">
        <f t="shared" si="83"/>
        <v>n/a</v>
      </c>
      <c r="Y366" t="str">
        <f t="shared" si="84"/>
        <v>n/a</v>
      </c>
      <c r="AA366" s="1"/>
      <c r="AB366" s="1" t="s">
        <v>934</v>
      </c>
      <c r="AD366" s="1" t="str">
        <f t="shared" si="87"/>
        <v>BAR037505420001</v>
      </c>
    </row>
    <row r="367" spans="1:30" x14ac:dyDescent="0.25">
      <c r="A367" s="1" t="str">
        <f>D367&amp;M367&amp;P367&amp;N367&amp;MasterData_[[#This Row],[Program Code]]</f>
        <v>BAR037505430040008320001</v>
      </c>
      <c r="B367" s="1" t="str">
        <f t="shared" si="81"/>
        <v>BAR037505430020001</v>
      </c>
      <c r="D367" s="14" t="s">
        <v>282</v>
      </c>
      <c r="E367" s="15" t="s">
        <v>286</v>
      </c>
      <c r="F367" s="7">
        <f t="shared" si="88"/>
        <v>20001</v>
      </c>
      <c r="G367" s="1" t="s">
        <v>750</v>
      </c>
      <c r="H367" s="1" t="str">
        <f t="shared" si="89"/>
        <v>ASSN--Event 1--20001</v>
      </c>
      <c r="J367" s="27" t="str">
        <f t="shared" si="85"/>
        <v>BAR0375054400083</v>
      </c>
      <c r="K367" s="27" t="str">
        <f t="shared" si="86"/>
        <v>BAR0375054Event 1</v>
      </c>
      <c r="L367" s="1" t="str">
        <f t="shared" si="82"/>
        <v>BAR03VPSA</v>
      </c>
      <c r="M367" s="1">
        <v>75054</v>
      </c>
      <c r="N367" s="1">
        <v>400083</v>
      </c>
      <c r="O367" s="1">
        <v>20001</v>
      </c>
      <c r="P367" s="1">
        <v>300</v>
      </c>
      <c r="Q367" s="1">
        <v>9999</v>
      </c>
      <c r="R367" s="1">
        <v>12</v>
      </c>
      <c r="S367" s="1">
        <v>9999</v>
      </c>
      <c r="V367"/>
      <c r="W367" t="s">
        <v>944</v>
      </c>
      <c r="X367" t="str">
        <f t="shared" si="83"/>
        <v>n/a</v>
      </c>
      <c r="Y367" t="str">
        <f t="shared" si="84"/>
        <v>n/a</v>
      </c>
      <c r="AA367" s="1"/>
      <c r="AB367" s="1" t="s">
        <v>934</v>
      </c>
      <c r="AD367" s="1" t="str">
        <f t="shared" si="87"/>
        <v>BAR037505420001</v>
      </c>
    </row>
    <row r="368" spans="1:30" x14ac:dyDescent="0.25">
      <c r="A368" s="1" t="str">
        <f>D368&amp;M368&amp;P368&amp;N368&amp;MasterData_[[#This Row],[Program Code]]</f>
        <v>BAR037505430040008420001</v>
      </c>
      <c r="B368" s="1" t="str">
        <f t="shared" si="81"/>
        <v>BAR037505430020001</v>
      </c>
      <c r="D368" s="14" t="s">
        <v>282</v>
      </c>
      <c r="E368" s="15" t="s">
        <v>286</v>
      </c>
      <c r="F368" s="7">
        <f t="shared" si="88"/>
        <v>20001</v>
      </c>
      <c r="G368" s="1" t="s">
        <v>750</v>
      </c>
      <c r="H368" s="1" t="str">
        <f t="shared" si="89"/>
        <v>ASSN--Event 1--20001</v>
      </c>
      <c r="J368" s="27" t="str">
        <f t="shared" si="85"/>
        <v>BAR0375054400084</v>
      </c>
      <c r="K368" s="27" t="str">
        <f t="shared" si="86"/>
        <v>BAR0375054Event 1</v>
      </c>
      <c r="L368" s="1" t="str">
        <f t="shared" si="82"/>
        <v>BAR03VPSA</v>
      </c>
      <c r="M368" s="1">
        <v>75054</v>
      </c>
      <c r="N368" s="1">
        <v>400084</v>
      </c>
      <c r="O368" s="1">
        <v>20001</v>
      </c>
      <c r="P368" s="1">
        <v>300</v>
      </c>
      <c r="Q368" s="1">
        <v>9999</v>
      </c>
      <c r="R368" s="1">
        <v>12</v>
      </c>
      <c r="S368" s="1">
        <v>9999</v>
      </c>
      <c r="V368"/>
      <c r="W368" t="s">
        <v>944</v>
      </c>
      <c r="X368" t="str">
        <f t="shared" si="83"/>
        <v>n/a</v>
      </c>
      <c r="Y368" t="str">
        <f t="shared" si="84"/>
        <v>n/a</v>
      </c>
      <c r="AA368" s="1"/>
      <c r="AB368" s="1" t="s">
        <v>934</v>
      </c>
      <c r="AD368" s="1" t="str">
        <f t="shared" si="87"/>
        <v>BAR037505420001</v>
      </c>
    </row>
    <row r="369" spans="1:30" x14ac:dyDescent="0.25">
      <c r="A369" s="1" t="str">
        <f>D369&amp;M369&amp;P369&amp;N369&amp;MasterData_[[#This Row],[Program Code]]</f>
        <v>BAR037505430040008520001</v>
      </c>
      <c r="B369" s="1" t="str">
        <f t="shared" si="81"/>
        <v>BAR037505430020001</v>
      </c>
      <c r="D369" s="14" t="s">
        <v>282</v>
      </c>
      <c r="E369" s="15" t="s">
        <v>286</v>
      </c>
      <c r="F369" s="7">
        <f t="shared" si="88"/>
        <v>20001</v>
      </c>
      <c r="G369" s="1" t="s">
        <v>750</v>
      </c>
      <c r="H369" s="1" t="str">
        <f t="shared" si="89"/>
        <v>ASSN--Event 1--20001</v>
      </c>
      <c r="J369" s="27" t="str">
        <f t="shared" si="85"/>
        <v>BAR0375054400085</v>
      </c>
      <c r="K369" s="27" t="str">
        <f t="shared" si="86"/>
        <v>BAR0375054Event 1</v>
      </c>
      <c r="L369" s="1" t="str">
        <f t="shared" si="82"/>
        <v>BAR03VPSA</v>
      </c>
      <c r="M369" s="1">
        <v>75054</v>
      </c>
      <c r="N369" s="1">
        <v>400085</v>
      </c>
      <c r="O369" s="1">
        <v>20001</v>
      </c>
      <c r="P369" s="1">
        <v>300</v>
      </c>
      <c r="Q369" s="1">
        <v>9999</v>
      </c>
      <c r="R369" s="1">
        <v>12</v>
      </c>
      <c r="S369" s="1">
        <v>9999</v>
      </c>
      <c r="V369"/>
      <c r="W369" t="s">
        <v>944</v>
      </c>
      <c r="X369" t="str">
        <f t="shared" si="83"/>
        <v>n/a</v>
      </c>
      <c r="Y369" t="str">
        <f t="shared" si="84"/>
        <v>n/a</v>
      </c>
      <c r="AA369" s="1"/>
      <c r="AB369" s="1" t="s">
        <v>934</v>
      </c>
      <c r="AD369" s="1" t="str">
        <f t="shared" si="87"/>
        <v>BAR037505420001</v>
      </c>
    </row>
    <row r="370" spans="1:30" x14ac:dyDescent="0.25">
      <c r="A370" s="1" t="str">
        <f>D370&amp;M370&amp;P370&amp;N370&amp;MasterData_[[#This Row],[Program Code]]</f>
        <v>BAR037505430040008620001</v>
      </c>
      <c r="B370" s="1" t="str">
        <f t="shared" si="81"/>
        <v>BAR037505430020001</v>
      </c>
      <c r="D370" s="14" t="s">
        <v>282</v>
      </c>
      <c r="E370" s="15" t="s">
        <v>286</v>
      </c>
      <c r="F370" s="7">
        <f t="shared" si="88"/>
        <v>20001</v>
      </c>
      <c r="G370" s="1" t="s">
        <v>750</v>
      </c>
      <c r="H370" s="1" t="str">
        <f t="shared" si="89"/>
        <v>ASSN--Event 1--20001</v>
      </c>
      <c r="J370" s="27" t="str">
        <f t="shared" si="85"/>
        <v>BAR0375054400086</v>
      </c>
      <c r="K370" s="27" t="str">
        <f t="shared" si="86"/>
        <v>BAR0375054Event 1</v>
      </c>
      <c r="L370" s="1" t="str">
        <f t="shared" si="82"/>
        <v>BAR03VPSA</v>
      </c>
      <c r="M370" s="1">
        <v>75054</v>
      </c>
      <c r="N370" s="1">
        <v>400086</v>
      </c>
      <c r="O370" s="1">
        <v>20001</v>
      </c>
      <c r="P370" s="1">
        <v>300</v>
      </c>
      <c r="Q370" s="1">
        <v>9999</v>
      </c>
      <c r="R370" s="1">
        <v>12</v>
      </c>
      <c r="S370" s="1">
        <v>9999</v>
      </c>
      <c r="V370"/>
      <c r="W370" t="s">
        <v>944</v>
      </c>
      <c r="X370" t="str">
        <f t="shared" si="83"/>
        <v>n/a</v>
      </c>
      <c r="Y370" t="str">
        <f t="shared" si="84"/>
        <v>n/a</v>
      </c>
      <c r="AA370" s="1"/>
      <c r="AB370" s="1" t="s">
        <v>934</v>
      </c>
      <c r="AD370" s="1" t="str">
        <f t="shared" si="87"/>
        <v>BAR037505420001</v>
      </c>
    </row>
    <row r="371" spans="1:30" x14ac:dyDescent="0.25">
      <c r="A371" s="1" t="str">
        <f>D371&amp;M371&amp;P371&amp;N371&amp;MasterData_[[#This Row],[Program Code]]</f>
        <v>BAR037505430040008720001</v>
      </c>
      <c r="B371" s="1" t="str">
        <f t="shared" si="81"/>
        <v>BAR037505430020001</v>
      </c>
      <c r="D371" s="14" t="s">
        <v>282</v>
      </c>
      <c r="E371" s="15" t="s">
        <v>286</v>
      </c>
      <c r="F371" s="7">
        <f t="shared" si="88"/>
        <v>20001</v>
      </c>
      <c r="G371" s="1" t="s">
        <v>750</v>
      </c>
      <c r="H371" s="1" t="str">
        <f t="shared" si="89"/>
        <v>ASSN--Event 1--20001</v>
      </c>
      <c r="J371" s="27" t="str">
        <f t="shared" si="85"/>
        <v>BAR0375054400087</v>
      </c>
      <c r="K371" s="27" t="str">
        <f t="shared" si="86"/>
        <v>BAR0375054Event 1</v>
      </c>
      <c r="L371" s="1" t="str">
        <f t="shared" si="82"/>
        <v>BAR03VPSA</v>
      </c>
      <c r="M371" s="1">
        <v>75054</v>
      </c>
      <c r="N371" s="1">
        <v>400087</v>
      </c>
      <c r="O371" s="1">
        <v>20001</v>
      </c>
      <c r="P371" s="1">
        <v>300</v>
      </c>
      <c r="Q371" s="1">
        <v>9999</v>
      </c>
      <c r="R371" s="1">
        <v>12</v>
      </c>
      <c r="S371" s="1">
        <v>9999</v>
      </c>
      <c r="V371"/>
      <c r="W371" t="s">
        <v>944</v>
      </c>
      <c r="X371" t="str">
        <f t="shared" si="83"/>
        <v>n/a</v>
      </c>
      <c r="Y371" t="str">
        <f t="shared" si="84"/>
        <v>n/a</v>
      </c>
      <c r="AA371" s="1"/>
      <c r="AB371" s="1" t="s">
        <v>934</v>
      </c>
      <c r="AD371" s="1" t="str">
        <f t="shared" si="87"/>
        <v>BAR037505420001</v>
      </c>
    </row>
    <row r="372" spans="1:30" x14ac:dyDescent="0.25">
      <c r="A372" s="1" t="str">
        <f>D372&amp;M372&amp;P372&amp;N372&amp;MasterData_[[#This Row],[Program Code]]</f>
        <v>BAR037505430040008820001</v>
      </c>
      <c r="B372" s="1" t="str">
        <f t="shared" si="81"/>
        <v>BAR037505430020001</v>
      </c>
      <c r="D372" s="14" t="s">
        <v>282</v>
      </c>
      <c r="E372" s="15" t="s">
        <v>286</v>
      </c>
      <c r="F372" s="7">
        <f t="shared" si="88"/>
        <v>20001</v>
      </c>
      <c r="G372" s="1" t="s">
        <v>750</v>
      </c>
      <c r="H372" s="1" t="str">
        <f t="shared" si="89"/>
        <v>ASSN--Event 1--20001</v>
      </c>
      <c r="J372" s="27" t="str">
        <f t="shared" si="85"/>
        <v>BAR0375054400088</v>
      </c>
      <c r="K372" s="27" t="str">
        <f t="shared" si="86"/>
        <v>BAR0375054Event 1</v>
      </c>
      <c r="L372" s="1" t="str">
        <f t="shared" si="82"/>
        <v>BAR03VPSA</v>
      </c>
      <c r="M372" s="1">
        <v>75054</v>
      </c>
      <c r="N372" s="1">
        <v>400088</v>
      </c>
      <c r="O372" s="1">
        <v>20001</v>
      </c>
      <c r="P372" s="1">
        <v>300</v>
      </c>
      <c r="Q372" s="1">
        <v>9999</v>
      </c>
      <c r="R372" s="1">
        <v>12</v>
      </c>
      <c r="S372" s="1">
        <v>9999</v>
      </c>
      <c r="V372"/>
      <c r="W372" t="s">
        <v>944</v>
      </c>
      <c r="X372" t="str">
        <f t="shared" si="83"/>
        <v>n/a</v>
      </c>
      <c r="Y372" t="str">
        <f t="shared" si="84"/>
        <v>n/a</v>
      </c>
      <c r="AA372" s="1"/>
      <c r="AB372" s="1" t="s">
        <v>934</v>
      </c>
      <c r="AD372" s="1" t="str">
        <f t="shared" si="87"/>
        <v>BAR037505420001</v>
      </c>
    </row>
    <row r="373" spans="1:30" x14ac:dyDescent="0.25">
      <c r="A373" s="1" t="str">
        <f>D373&amp;M373&amp;P373&amp;N373&amp;MasterData_[[#This Row],[Program Code]]</f>
        <v>BAR037505430040008920001</v>
      </c>
      <c r="B373" s="1" t="str">
        <f t="shared" si="81"/>
        <v>BAR037505430020001</v>
      </c>
      <c r="D373" s="14" t="s">
        <v>282</v>
      </c>
      <c r="E373" s="15" t="s">
        <v>286</v>
      </c>
      <c r="F373" s="7">
        <f t="shared" si="88"/>
        <v>20001</v>
      </c>
      <c r="G373" s="1" t="s">
        <v>750</v>
      </c>
      <c r="H373" s="1" t="str">
        <f t="shared" si="89"/>
        <v>ASSN--Event 1--20001</v>
      </c>
      <c r="J373" s="27" t="str">
        <f t="shared" si="85"/>
        <v>BAR0375054400089</v>
      </c>
      <c r="K373" s="27" t="str">
        <f t="shared" si="86"/>
        <v>BAR0375054Event 1</v>
      </c>
      <c r="L373" s="1" t="str">
        <f t="shared" si="82"/>
        <v>BAR03VPSA</v>
      </c>
      <c r="M373" s="1">
        <v>75054</v>
      </c>
      <c r="N373" s="1">
        <v>400089</v>
      </c>
      <c r="O373" s="1">
        <v>20001</v>
      </c>
      <c r="P373" s="1">
        <v>300</v>
      </c>
      <c r="Q373" s="1">
        <v>9999</v>
      </c>
      <c r="R373" s="1">
        <v>12</v>
      </c>
      <c r="S373" s="1">
        <v>9999</v>
      </c>
      <c r="V373"/>
      <c r="W373" t="s">
        <v>944</v>
      </c>
      <c r="X373" t="str">
        <f t="shared" si="83"/>
        <v>n/a</v>
      </c>
      <c r="Y373" t="str">
        <f t="shared" si="84"/>
        <v>n/a</v>
      </c>
      <c r="AA373" s="1"/>
      <c r="AB373" s="1" t="s">
        <v>934</v>
      </c>
      <c r="AD373" s="1" t="str">
        <f t="shared" si="87"/>
        <v>BAR037505420001</v>
      </c>
    </row>
    <row r="374" spans="1:30" x14ac:dyDescent="0.25">
      <c r="A374" s="1" t="str">
        <f>D374&amp;M374&amp;P374&amp;N374&amp;MasterData_[[#This Row],[Program Code]]</f>
        <v>BAR037505430040009020001</v>
      </c>
      <c r="B374" s="1" t="str">
        <f t="shared" si="81"/>
        <v>BAR037505430020001</v>
      </c>
      <c r="D374" s="14" t="s">
        <v>282</v>
      </c>
      <c r="E374" s="15" t="s">
        <v>286</v>
      </c>
      <c r="F374" s="7">
        <f t="shared" si="88"/>
        <v>20001</v>
      </c>
      <c r="G374" s="1" t="s">
        <v>750</v>
      </c>
      <c r="H374" s="1" t="str">
        <f t="shared" si="89"/>
        <v>ASSN--Event 1--20001</v>
      </c>
      <c r="J374" s="27" t="str">
        <f t="shared" si="85"/>
        <v>BAR0375054400090</v>
      </c>
      <c r="K374" s="27" t="str">
        <f t="shared" si="86"/>
        <v>BAR0375054Event 1</v>
      </c>
      <c r="L374" s="1" t="str">
        <f t="shared" si="82"/>
        <v>BAR03VPSA</v>
      </c>
      <c r="M374" s="1">
        <v>75054</v>
      </c>
      <c r="N374" s="1">
        <v>400090</v>
      </c>
      <c r="O374" s="1">
        <v>20001</v>
      </c>
      <c r="P374" s="1">
        <v>300</v>
      </c>
      <c r="Q374" s="1">
        <v>9999</v>
      </c>
      <c r="R374" s="1">
        <v>12</v>
      </c>
      <c r="S374" s="1">
        <v>9999</v>
      </c>
      <c r="V374"/>
      <c r="W374" t="s">
        <v>944</v>
      </c>
      <c r="X374" t="str">
        <f t="shared" si="83"/>
        <v>n/a</v>
      </c>
      <c r="Y374" t="str">
        <f t="shared" si="84"/>
        <v>n/a</v>
      </c>
      <c r="AA374" s="1"/>
      <c r="AB374" s="1" t="s">
        <v>934</v>
      </c>
      <c r="AD374" s="1" t="str">
        <f t="shared" si="87"/>
        <v>BAR037505420001</v>
      </c>
    </row>
    <row r="375" spans="1:30" x14ac:dyDescent="0.25">
      <c r="A375" s="1" t="str">
        <f>D375&amp;M375&amp;P375&amp;N375&amp;MasterData_[[#This Row],[Program Code]]</f>
        <v>BAR037505430040009120001</v>
      </c>
      <c r="B375" s="1" t="str">
        <f t="shared" si="81"/>
        <v>BAR037505430020001</v>
      </c>
      <c r="D375" s="14" t="s">
        <v>282</v>
      </c>
      <c r="E375" s="15" t="s">
        <v>286</v>
      </c>
      <c r="F375" s="7">
        <f t="shared" si="88"/>
        <v>20001</v>
      </c>
      <c r="G375" s="1" t="s">
        <v>750</v>
      </c>
      <c r="H375" s="1" t="str">
        <f t="shared" si="89"/>
        <v>ASSN--Event 1--20001</v>
      </c>
      <c r="J375" s="27" t="str">
        <f t="shared" si="85"/>
        <v>BAR0375054400091</v>
      </c>
      <c r="K375" s="27" t="str">
        <f t="shared" si="86"/>
        <v>BAR0375054Event 1</v>
      </c>
      <c r="L375" s="1" t="str">
        <f t="shared" si="82"/>
        <v>BAR03VPSA</v>
      </c>
      <c r="M375" s="1">
        <v>75054</v>
      </c>
      <c r="N375" s="1">
        <v>400091</v>
      </c>
      <c r="O375" s="1">
        <v>20001</v>
      </c>
      <c r="P375" s="1">
        <v>300</v>
      </c>
      <c r="Q375" s="1">
        <v>9999</v>
      </c>
      <c r="R375" s="1">
        <v>12</v>
      </c>
      <c r="S375" s="1">
        <v>9999</v>
      </c>
      <c r="V375"/>
      <c r="W375" t="s">
        <v>944</v>
      </c>
      <c r="X375" t="str">
        <f t="shared" si="83"/>
        <v>n/a</v>
      </c>
      <c r="Y375" t="str">
        <f t="shared" si="84"/>
        <v>n/a</v>
      </c>
      <c r="AA375" s="1"/>
      <c r="AB375" s="1" t="s">
        <v>934</v>
      </c>
      <c r="AD375" s="1" t="str">
        <f t="shared" si="87"/>
        <v>BAR037505420001</v>
      </c>
    </row>
    <row r="376" spans="1:30" x14ac:dyDescent="0.25">
      <c r="A376" s="1" t="str">
        <f>D376&amp;M376&amp;P376&amp;N376&amp;MasterData_[[#This Row],[Program Code]]</f>
        <v>BAR037505430040009320001</v>
      </c>
      <c r="B376" s="1" t="str">
        <f t="shared" si="81"/>
        <v>BAR037505430020001</v>
      </c>
      <c r="D376" s="14" t="s">
        <v>282</v>
      </c>
      <c r="E376" s="15" t="s">
        <v>286</v>
      </c>
      <c r="F376" s="7">
        <f t="shared" si="88"/>
        <v>20001</v>
      </c>
      <c r="G376" s="1" t="s">
        <v>750</v>
      </c>
      <c r="H376" s="1" t="str">
        <f t="shared" si="89"/>
        <v>ASSN--Event 1--20001</v>
      </c>
      <c r="J376" s="27" t="str">
        <f t="shared" si="85"/>
        <v>BAR0375054400093</v>
      </c>
      <c r="K376" s="27" t="str">
        <f t="shared" si="86"/>
        <v>BAR0375054Event 1</v>
      </c>
      <c r="L376" s="1" t="str">
        <f t="shared" si="82"/>
        <v>BAR03VPSA</v>
      </c>
      <c r="M376" s="1">
        <v>75054</v>
      </c>
      <c r="N376" s="1">
        <v>400093</v>
      </c>
      <c r="O376" s="1">
        <v>20001</v>
      </c>
      <c r="P376" s="1">
        <v>300</v>
      </c>
      <c r="Q376" s="1">
        <v>9999</v>
      </c>
      <c r="R376" s="1">
        <v>12</v>
      </c>
      <c r="S376" s="1">
        <v>9999</v>
      </c>
      <c r="V376"/>
      <c r="W376" t="s">
        <v>944</v>
      </c>
      <c r="X376" t="str">
        <f t="shared" si="83"/>
        <v>n/a</v>
      </c>
      <c r="Y376" t="str">
        <f t="shared" si="84"/>
        <v>n/a</v>
      </c>
      <c r="AA376" s="1"/>
      <c r="AB376" s="1" t="s">
        <v>934</v>
      </c>
      <c r="AD376" s="1" t="str">
        <f t="shared" si="87"/>
        <v>BAR037505420001</v>
      </c>
    </row>
    <row r="377" spans="1:30" x14ac:dyDescent="0.25">
      <c r="A377" s="1" t="str">
        <f>D377&amp;M377&amp;P377&amp;N377&amp;MasterData_[[#This Row],[Program Code]]</f>
        <v>BAR037505430040009420001</v>
      </c>
      <c r="B377" s="1" t="str">
        <f t="shared" si="81"/>
        <v>BAR037505430020001</v>
      </c>
      <c r="D377" s="14" t="s">
        <v>282</v>
      </c>
      <c r="E377" s="15" t="s">
        <v>286</v>
      </c>
      <c r="F377" s="7">
        <f t="shared" si="88"/>
        <v>20001</v>
      </c>
      <c r="G377" s="1" t="s">
        <v>750</v>
      </c>
      <c r="H377" s="1" t="str">
        <f t="shared" si="89"/>
        <v>ASSN--Event 1--20001</v>
      </c>
      <c r="J377" s="27" t="str">
        <f t="shared" si="85"/>
        <v>BAR0375054400094</v>
      </c>
      <c r="K377" s="27" t="str">
        <f t="shared" si="86"/>
        <v>BAR0375054Event 1</v>
      </c>
      <c r="L377" s="1" t="str">
        <f t="shared" si="82"/>
        <v>BAR03VPSA</v>
      </c>
      <c r="M377" s="1">
        <v>75054</v>
      </c>
      <c r="N377" s="1">
        <v>400094</v>
      </c>
      <c r="O377" s="1">
        <v>20001</v>
      </c>
      <c r="P377" s="1">
        <v>300</v>
      </c>
      <c r="Q377" s="1">
        <v>9999</v>
      </c>
      <c r="R377" s="1">
        <v>12</v>
      </c>
      <c r="S377" s="1">
        <v>9999</v>
      </c>
      <c r="V377"/>
      <c r="W377" t="s">
        <v>944</v>
      </c>
      <c r="X377" t="str">
        <f t="shared" si="83"/>
        <v>n/a</v>
      </c>
      <c r="Y377" t="str">
        <f t="shared" si="84"/>
        <v>n/a</v>
      </c>
      <c r="AA377" s="1"/>
      <c r="AB377" s="1" t="s">
        <v>934</v>
      </c>
      <c r="AD377" s="1" t="str">
        <f t="shared" si="87"/>
        <v>BAR037505420001</v>
      </c>
    </row>
    <row r="378" spans="1:30" x14ac:dyDescent="0.25">
      <c r="A378" s="1" t="str">
        <f>D378&amp;M378&amp;P378&amp;N378&amp;MasterData_[[#This Row],[Program Code]]</f>
        <v>BAR037505430040009720001</v>
      </c>
      <c r="B378" s="1" t="str">
        <f t="shared" si="81"/>
        <v>BAR037505430020001</v>
      </c>
      <c r="D378" s="14" t="s">
        <v>282</v>
      </c>
      <c r="E378" s="15" t="s">
        <v>286</v>
      </c>
      <c r="F378" s="7">
        <f t="shared" si="88"/>
        <v>20001</v>
      </c>
      <c r="G378" s="1" t="s">
        <v>750</v>
      </c>
      <c r="H378" s="1" t="str">
        <f t="shared" si="89"/>
        <v>ASSN--Event 1--20001</v>
      </c>
      <c r="J378" s="27" t="str">
        <f t="shared" si="85"/>
        <v>BAR0375054400097</v>
      </c>
      <c r="K378" s="27" t="str">
        <f t="shared" si="86"/>
        <v>BAR0375054Event 1</v>
      </c>
      <c r="L378" s="1" t="str">
        <f t="shared" si="82"/>
        <v>BAR03VPSA</v>
      </c>
      <c r="M378" s="1">
        <v>75054</v>
      </c>
      <c r="N378" s="1">
        <v>400097</v>
      </c>
      <c r="O378" s="1">
        <v>20001</v>
      </c>
      <c r="P378" s="1">
        <v>300</v>
      </c>
      <c r="Q378" s="1">
        <v>9999</v>
      </c>
      <c r="R378" s="1">
        <v>12</v>
      </c>
      <c r="S378" s="1">
        <v>9999</v>
      </c>
      <c r="V378"/>
      <c r="W378" t="s">
        <v>944</v>
      </c>
      <c r="X378" t="str">
        <f t="shared" si="83"/>
        <v>n/a</v>
      </c>
      <c r="Y378" t="str">
        <f t="shared" si="84"/>
        <v>n/a</v>
      </c>
      <c r="AA378" s="1"/>
      <c r="AB378" s="1" t="s">
        <v>934</v>
      </c>
      <c r="AD378" s="1" t="str">
        <f t="shared" si="87"/>
        <v>BAR037505420001</v>
      </c>
    </row>
    <row r="379" spans="1:30" x14ac:dyDescent="0.25">
      <c r="A379" s="1" t="str">
        <f>D379&amp;M379&amp;P379&amp;N379&amp;MasterData_[[#This Row],[Program Code]]</f>
        <v>BAR037505430040009820001</v>
      </c>
      <c r="B379" s="1" t="str">
        <f t="shared" si="81"/>
        <v>BAR037505430020001</v>
      </c>
      <c r="D379" s="14" t="s">
        <v>282</v>
      </c>
      <c r="E379" s="15" t="s">
        <v>286</v>
      </c>
      <c r="F379" s="7">
        <f t="shared" si="88"/>
        <v>20001</v>
      </c>
      <c r="G379" s="1" t="s">
        <v>750</v>
      </c>
      <c r="H379" s="1" t="str">
        <f t="shared" si="89"/>
        <v>ASSN--Event 1--20001</v>
      </c>
      <c r="J379" s="27" t="str">
        <f t="shared" si="85"/>
        <v>BAR0375054400098</v>
      </c>
      <c r="K379" s="27" t="str">
        <f t="shared" si="86"/>
        <v>BAR0375054Event 1</v>
      </c>
      <c r="L379" s="1" t="str">
        <f t="shared" si="82"/>
        <v>BAR03VPSA</v>
      </c>
      <c r="M379" s="1">
        <v>75054</v>
      </c>
      <c r="N379" s="1">
        <v>400098</v>
      </c>
      <c r="O379" s="1">
        <v>20001</v>
      </c>
      <c r="P379" s="1">
        <v>300</v>
      </c>
      <c r="Q379" s="1">
        <v>9999</v>
      </c>
      <c r="R379" s="1">
        <v>12</v>
      </c>
      <c r="S379" s="1">
        <v>9999</v>
      </c>
      <c r="V379"/>
      <c r="W379" t="s">
        <v>944</v>
      </c>
      <c r="X379" t="str">
        <f t="shared" si="83"/>
        <v>n/a</v>
      </c>
      <c r="Y379" t="str">
        <f t="shared" si="84"/>
        <v>n/a</v>
      </c>
      <c r="AA379" s="1"/>
      <c r="AB379" s="1" t="s">
        <v>934</v>
      </c>
      <c r="AD379" s="1" t="str">
        <f t="shared" si="87"/>
        <v>BAR037505420001</v>
      </c>
    </row>
    <row r="380" spans="1:30" x14ac:dyDescent="0.25">
      <c r="A380" s="1" t="str">
        <f>D380&amp;M380&amp;P380&amp;N380&amp;MasterData_[[#This Row],[Program Code]]</f>
        <v>BAR037505430040010020001</v>
      </c>
      <c r="B380" s="1" t="str">
        <f t="shared" si="81"/>
        <v>BAR037505430020001</v>
      </c>
      <c r="D380" s="14" t="s">
        <v>282</v>
      </c>
      <c r="E380" s="15" t="s">
        <v>286</v>
      </c>
      <c r="F380" s="7">
        <f t="shared" si="88"/>
        <v>20001</v>
      </c>
      <c r="G380" s="1" t="s">
        <v>750</v>
      </c>
      <c r="H380" s="1" t="str">
        <f t="shared" si="89"/>
        <v>ASSN--Event 1--20001</v>
      </c>
      <c r="J380" s="27" t="str">
        <f t="shared" si="85"/>
        <v>BAR0375054400100</v>
      </c>
      <c r="K380" s="27" t="str">
        <f t="shared" si="86"/>
        <v>BAR0375054Event 1</v>
      </c>
      <c r="L380" s="1" t="str">
        <f t="shared" si="82"/>
        <v>BAR03VPSA</v>
      </c>
      <c r="M380" s="1">
        <v>75054</v>
      </c>
      <c r="N380" s="1">
        <v>400100</v>
      </c>
      <c r="O380" s="1">
        <v>20001</v>
      </c>
      <c r="P380" s="1">
        <v>300</v>
      </c>
      <c r="Q380" s="1">
        <v>9999</v>
      </c>
      <c r="R380" s="1">
        <v>12</v>
      </c>
      <c r="S380" s="1">
        <v>9999</v>
      </c>
      <c r="V380"/>
      <c r="W380" t="s">
        <v>944</v>
      </c>
      <c r="X380" t="str">
        <f t="shared" si="83"/>
        <v>n/a</v>
      </c>
      <c r="Y380" t="str">
        <f t="shared" si="84"/>
        <v>n/a</v>
      </c>
      <c r="AA380" s="1"/>
      <c r="AB380" s="1" t="s">
        <v>934</v>
      </c>
      <c r="AD380" s="1" t="str">
        <f t="shared" si="87"/>
        <v>BAR037505420001</v>
      </c>
    </row>
    <row r="381" spans="1:30" x14ac:dyDescent="0.25">
      <c r="A381" s="1" t="str">
        <f>D381&amp;M381&amp;P381&amp;N381&amp;MasterData_[[#This Row],[Program Code]]</f>
        <v>BAR037505430040010220001</v>
      </c>
      <c r="B381" s="1" t="str">
        <f t="shared" si="81"/>
        <v>BAR037505430020001</v>
      </c>
      <c r="D381" s="14" t="s">
        <v>282</v>
      </c>
      <c r="E381" s="15" t="s">
        <v>286</v>
      </c>
      <c r="F381" s="7">
        <f t="shared" si="88"/>
        <v>20001</v>
      </c>
      <c r="G381" s="1" t="s">
        <v>750</v>
      </c>
      <c r="H381" s="1" t="str">
        <f t="shared" si="89"/>
        <v>ASSN--Event 1--20001</v>
      </c>
      <c r="J381" s="27" t="str">
        <f t="shared" si="85"/>
        <v>BAR0375054400102</v>
      </c>
      <c r="K381" s="27" t="str">
        <f t="shared" si="86"/>
        <v>BAR0375054Event 1</v>
      </c>
      <c r="L381" s="1" t="str">
        <f t="shared" si="82"/>
        <v>BAR03VPSA</v>
      </c>
      <c r="M381" s="1">
        <v>75054</v>
      </c>
      <c r="N381" s="1">
        <v>400102</v>
      </c>
      <c r="O381" s="1">
        <v>20001</v>
      </c>
      <c r="P381" s="1">
        <v>300</v>
      </c>
      <c r="Q381" s="1">
        <v>9999</v>
      </c>
      <c r="R381" s="1">
        <v>12</v>
      </c>
      <c r="S381" s="1">
        <v>9999</v>
      </c>
      <c r="V381"/>
      <c r="W381" t="s">
        <v>944</v>
      </c>
      <c r="X381" t="str">
        <f t="shared" si="83"/>
        <v>n/a</v>
      </c>
      <c r="Y381" t="str">
        <f t="shared" si="84"/>
        <v>n/a</v>
      </c>
      <c r="AA381" s="1"/>
      <c r="AB381" s="1" t="s">
        <v>934</v>
      </c>
      <c r="AD381" s="1" t="str">
        <f t="shared" si="87"/>
        <v>BAR037505420001</v>
      </c>
    </row>
    <row r="382" spans="1:30" x14ac:dyDescent="0.25">
      <c r="A382" s="1" t="str">
        <f>D382&amp;M382&amp;P382&amp;N382&amp;MasterData_[[#This Row],[Program Code]]</f>
        <v>BAR037505430040010320001</v>
      </c>
      <c r="B382" s="1" t="str">
        <f t="shared" si="81"/>
        <v>BAR037505430020001</v>
      </c>
      <c r="D382" s="14" t="s">
        <v>282</v>
      </c>
      <c r="E382" s="15" t="s">
        <v>286</v>
      </c>
      <c r="F382" s="7">
        <f t="shared" si="88"/>
        <v>20001</v>
      </c>
      <c r="G382" s="1" t="s">
        <v>750</v>
      </c>
      <c r="H382" s="1" t="str">
        <f t="shared" si="89"/>
        <v>ASSN--Event 1--20001</v>
      </c>
      <c r="J382" s="27" t="str">
        <f t="shared" si="85"/>
        <v>BAR0375054400103</v>
      </c>
      <c r="K382" s="27" t="str">
        <f t="shared" si="86"/>
        <v>BAR0375054Event 1</v>
      </c>
      <c r="L382" s="1" t="str">
        <f t="shared" si="82"/>
        <v>BAR03VPSA</v>
      </c>
      <c r="M382" s="1">
        <v>75054</v>
      </c>
      <c r="N382" s="1">
        <v>400103</v>
      </c>
      <c r="O382" s="1">
        <v>20001</v>
      </c>
      <c r="P382" s="1">
        <v>300</v>
      </c>
      <c r="Q382" s="1">
        <v>9999</v>
      </c>
      <c r="R382" s="1">
        <v>12</v>
      </c>
      <c r="S382" s="1">
        <v>9999</v>
      </c>
      <c r="V382"/>
      <c r="W382" t="s">
        <v>944</v>
      </c>
      <c r="X382" t="str">
        <f t="shared" si="83"/>
        <v>n/a</v>
      </c>
      <c r="Y382" t="str">
        <f t="shared" si="84"/>
        <v>n/a</v>
      </c>
      <c r="AA382" s="1"/>
      <c r="AB382" s="1" t="s">
        <v>934</v>
      </c>
      <c r="AD382" s="1" t="str">
        <f t="shared" si="87"/>
        <v>BAR037505420001</v>
      </c>
    </row>
    <row r="383" spans="1:30" x14ac:dyDescent="0.25">
      <c r="A383" s="1" t="str">
        <f>D383&amp;M383&amp;P383&amp;N383&amp;MasterData_[[#This Row],[Program Code]]</f>
        <v>BAR037505430040010420001</v>
      </c>
      <c r="B383" s="1" t="str">
        <f t="shared" si="81"/>
        <v>BAR037505430020001</v>
      </c>
      <c r="D383" s="14" t="s">
        <v>282</v>
      </c>
      <c r="E383" s="15" t="s">
        <v>286</v>
      </c>
      <c r="F383" s="7">
        <f t="shared" si="88"/>
        <v>20001</v>
      </c>
      <c r="G383" s="1" t="s">
        <v>750</v>
      </c>
      <c r="H383" s="1" t="str">
        <f t="shared" si="89"/>
        <v>ASSN--Event 1--20001</v>
      </c>
      <c r="J383" s="27" t="str">
        <f t="shared" si="85"/>
        <v>BAR0375054400104</v>
      </c>
      <c r="K383" s="27" t="str">
        <f t="shared" si="86"/>
        <v>BAR0375054Event 1</v>
      </c>
      <c r="L383" s="1" t="str">
        <f t="shared" si="82"/>
        <v>BAR03VPSA</v>
      </c>
      <c r="M383" s="1">
        <v>75054</v>
      </c>
      <c r="N383" s="1">
        <v>400104</v>
      </c>
      <c r="O383" s="1">
        <v>20001</v>
      </c>
      <c r="P383" s="1">
        <v>300</v>
      </c>
      <c r="Q383" s="1">
        <v>9999</v>
      </c>
      <c r="R383" s="1">
        <v>12</v>
      </c>
      <c r="S383" s="1">
        <v>9999</v>
      </c>
      <c r="V383"/>
      <c r="W383" t="s">
        <v>944</v>
      </c>
      <c r="X383" t="str">
        <f t="shared" si="83"/>
        <v>n/a</v>
      </c>
      <c r="Y383" t="str">
        <f t="shared" si="84"/>
        <v>n/a</v>
      </c>
      <c r="AA383" s="1"/>
      <c r="AB383" s="1" t="s">
        <v>934</v>
      </c>
      <c r="AD383" s="1" t="str">
        <f t="shared" si="87"/>
        <v>BAR037505420001</v>
      </c>
    </row>
    <row r="384" spans="1:30" x14ac:dyDescent="0.25">
      <c r="A384" s="1" t="str">
        <f>D384&amp;M384&amp;P384&amp;N384&amp;MasterData_[[#This Row],[Program Code]]</f>
        <v>BAR037505430040010520001</v>
      </c>
      <c r="B384" s="1" t="str">
        <f t="shared" si="81"/>
        <v>BAR037505430020001</v>
      </c>
      <c r="D384" s="14" t="s">
        <v>282</v>
      </c>
      <c r="E384" s="15" t="s">
        <v>286</v>
      </c>
      <c r="F384" s="7">
        <f t="shared" si="88"/>
        <v>20001</v>
      </c>
      <c r="G384" s="1" t="s">
        <v>750</v>
      </c>
      <c r="H384" s="1" t="str">
        <f t="shared" si="89"/>
        <v>ASSN--Event 1--20001</v>
      </c>
      <c r="J384" s="27" t="str">
        <f t="shared" si="85"/>
        <v>BAR0375054400105</v>
      </c>
      <c r="K384" s="27" t="str">
        <f t="shared" si="86"/>
        <v>BAR0375054Event 1</v>
      </c>
      <c r="L384" s="1" t="str">
        <f t="shared" si="82"/>
        <v>BAR03VPSA</v>
      </c>
      <c r="M384" s="1">
        <v>75054</v>
      </c>
      <c r="N384" s="1">
        <v>400105</v>
      </c>
      <c r="O384" s="1">
        <v>20001</v>
      </c>
      <c r="P384" s="1">
        <v>300</v>
      </c>
      <c r="Q384" s="1">
        <v>9999</v>
      </c>
      <c r="R384" s="1">
        <v>12</v>
      </c>
      <c r="S384" s="1">
        <v>9999</v>
      </c>
      <c r="V384"/>
      <c r="W384" t="s">
        <v>944</v>
      </c>
      <c r="X384" t="str">
        <f t="shared" si="83"/>
        <v>n/a</v>
      </c>
      <c r="Y384" t="str">
        <f t="shared" si="84"/>
        <v>n/a</v>
      </c>
      <c r="AA384" s="1"/>
      <c r="AB384" s="1" t="s">
        <v>934</v>
      </c>
      <c r="AD384" s="1" t="str">
        <f t="shared" si="87"/>
        <v>BAR037505420001</v>
      </c>
    </row>
    <row r="385" spans="1:30" x14ac:dyDescent="0.25">
      <c r="A385" s="1" t="str">
        <f>D385&amp;M385&amp;P385&amp;N385&amp;MasterData_[[#This Row],[Program Code]]</f>
        <v>BAR037505430040010620001</v>
      </c>
      <c r="B385" s="1" t="str">
        <f t="shared" si="81"/>
        <v>BAR037505430020001</v>
      </c>
      <c r="D385" s="14" t="s">
        <v>282</v>
      </c>
      <c r="E385" s="15" t="s">
        <v>286</v>
      </c>
      <c r="F385" s="7">
        <f t="shared" si="88"/>
        <v>20001</v>
      </c>
      <c r="G385" s="1" t="s">
        <v>750</v>
      </c>
      <c r="H385" s="1" t="str">
        <f t="shared" si="89"/>
        <v>ASSN--Event 1--20001</v>
      </c>
      <c r="J385" s="27" t="str">
        <f t="shared" si="85"/>
        <v>BAR0375054400106</v>
      </c>
      <c r="K385" s="27" t="str">
        <f t="shared" si="86"/>
        <v>BAR0375054Event 1</v>
      </c>
      <c r="L385" s="1" t="str">
        <f t="shared" si="82"/>
        <v>BAR03VPSA</v>
      </c>
      <c r="M385" s="1">
        <v>75054</v>
      </c>
      <c r="N385" s="1">
        <v>400106</v>
      </c>
      <c r="O385" s="1">
        <v>20001</v>
      </c>
      <c r="P385" s="1">
        <v>300</v>
      </c>
      <c r="Q385" s="1">
        <v>9999</v>
      </c>
      <c r="R385" s="1">
        <v>12</v>
      </c>
      <c r="S385" s="1">
        <v>9999</v>
      </c>
      <c r="V385"/>
      <c r="W385" t="s">
        <v>944</v>
      </c>
      <c r="X385" t="str">
        <f t="shared" si="83"/>
        <v>n/a</v>
      </c>
      <c r="Y385" t="str">
        <f t="shared" si="84"/>
        <v>n/a</v>
      </c>
      <c r="AA385" s="1"/>
      <c r="AB385" s="1" t="s">
        <v>934</v>
      </c>
      <c r="AD385" s="1" t="str">
        <f t="shared" si="87"/>
        <v>BAR037505420001</v>
      </c>
    </row>
    <row r="386" spans="1:30" x14ac:dyDescent="0.25">
      <c r="A386" s="1" t="str">
        <f>D386&amp;M386&amp;P386&amp;N386&amp;MasterData_[[#This Row],[Program Code]]</f>
        <v>BAR037505430040010820001</v>
      </c>
      <c r="B386" s="1" t="str">
        <f t="shared" ref="B386:B449" si="90">D386&amp;M386&amp;P386&amp;O386</f>
        <v>BAR037505430020001</v>
      </c>
      <c r="D386" s="14" t="s">
        <v>282</v>
      </c>
      <c r="E386" s="15" t="s">
        <v>286</v>
      </c>
      <c r="F386" s="7">
        <f t="shared" si="88"/>
        <v>20001</v>
      </c>
      <c r="G386" s="1" t="s">
        <v>750</v>
      </c>
      <c r="H386" s="1" t="str">
        <f t="shared" si="89"/>
        <v>ASSN--Event 1--20001</v>
      </c>
      <c r="J386" s="27" t="str">
        <f t="shared" si="85"/>
        <v>BAR0375054400108</v>
      </c>
      <c r="K386" s="27" t="str">
        <f t="shared" si="86"/>
        <v>BAR0375054Event 1</v>
      </c>
      <c r="L386" s="1" t="str">
        <f t="shared" ref="L386:L449" si="91">D386&amp;E386</f>
        <v>BAR03VPSA</v>
      </c>
      <c r="M386" s="1">
        <v>75054</v>
      </c>
      <c r="N386" s="1">
        <v>400108</v>
      </c>
      <c r="O386" s="1">
        <v>20001</v>
      </c>
      <c r="P386" s="1">
        <v>300</v>
      </c>
      <c r="Q386" s="1">
        <v>9999</v>
      </c>
      <c r="R386" s="1">
        <v>12</v>
      </c>
      <c r="S386" s="1">
        <v>9999</v>
      </c>
      <c r="V386"/>
      <c r="W386" t="s">
        <v>944</v>
      </c>
      <c r="X386" t="str">
        <f t="shared" si="83"/>
        <v>n/a</v>
      </c>
      <c r="Y386" t="str">
        <f t="shared" si="84"/>
        <v>n/a</v>
      </c>
      <c r="AA386" s="1"/>
      <c r="AB386" s="1" t="s">
        <v>934</v>
      </c>
      <c r="AD386" s="1" t="str">
        <f t="shared" si="87"/>
        <v>BAR037505420001</v>
      </c>
    </row>
    <row r="387" spans="1:30" x14ac:dyDescent="0.25">
      <c r="A387" s="1" t="str">
        <f>D387&amp;M387&amp;P387&amp;N387&amp;MasterData_[[#This Row],[Program Code]]</f>
        <v>BAR037505430040010920001</v>
      </c>
      <c r="B387" s="1" t="str">
        <f t="shared" si="90"/>
        <v>BAR037505430020001</v>
      </c>
      <c r="D387" s="14" t="s">
        <v>282</v>
      </c>
      <c r="E387" s="15" t="s">
        <v>286</v>
      </c>
      <c r="F387" s="7">
        <f t="shared" si="88"/>
        <v>20001</v>
      </c>
      <c r="G387" s="1" t="s">
        <v>750</v>
      </c>
      <c r="H387" s="1" t="str">
        <f t="shared" si="89"/>
        <v>ASSN--Event 1--20001</v>
      </c>
      <c r="J387" s="27" t="str">
        <f t="shared" si="85"/>
        <v>BAR0375054400109</v>
      </c>
      <c r="K387" s="27" t="str">
        <f t="shared" si="86"/>
        <v>BAR0375054Event 1</v>
      </c>
      <c r="L387" s="1" t="str">
        <f t="shared" si="91"/>
        <v>BAR03VPSA</v>
      </c>
      <c r="M387" s="1">
        <v>75054</v>
      </c>
      <c r="N387" s="1">
        <v>400109</v>
      </c>
      <c r="O387" s="1">
        <v>20001</v>
      </c>
      <c r="P387" s="1">
        <v>300</v>
      </c>
      <c r="Q387" s="1">
        <v>9999</v>
      </c>
      <c r="R387" s="1">
        <v>12</v>
      </c>
      <c r="S387" s="1">
        <v>9999</v>
      </c>
      <c r="V387"/>
      <c r="W387" t="s">
        <v>944</v>
      </c>
      <c r="X387" t="str">
        <f t="shared" ref="X387:X450" si="92">IF(U387="", "n/a",T387)</f>
        <v>n/a</v>
      </c>
      <c r="Y387" t="str">
        <f t="shared" ref="Y387:Y450" si="93">IF(U387="","n/a",U387)</f>
        <v>n/a</v>
      </c>
      <c r="AA387" s="1"/>
      <c r="AB387" s="1" t="s">
        <v>934</v>
      </c>
      <c r="AD387" s="1" t="str">
        <f t="shared" si="87"/>
        <v>BAR037505420001</v>
      </c>
    </row>
    <row r="388" spans="1:30" x14ac:dyDescent="0.25">
      <c r="A388" s="1" t="str">
        <f>D388&amp;M388&amp;P388&amp;N388&amp;MasterData_[[#This Row],[Program Code]]</f>
        <v>BAR037505430040011020001</v>
      </c>
      <c r="B388" s="1" t="str">
        <f t="shared" si="90"/>
        <v>BAR037505430020001</v>
      </c>
      <c r="D388" s="14" t="s">
        <v>282</v>
      </c>
      <c r="E388" s="15" t="s">
        <v>286</v>
      </c>
      <c r="F388" s="7">
        <f t="shared" si="88"/>
        <v>20001</v>
      </c>
      <c r="G388" s="1" t="s">
        <v>750</v>
      </c>
      <c r="H388" s="1" t="str">
        <f t="shared" si="89"/>
        <v>ASSN--Event 1--20001</v>
      </c>
      <c r="J388" s="27" t="str">
        <f t="shared" si="85"/>
        <v>BAR0375054400110</v>
      </c>
      <c r="K388" s="27" t="str">
        <f t="shared" si="86"/>
        <v>BAR0375054Event 1</v>
      </c>
      <c r="L388" s="1" t="str">
        <f t="shared" si="91"/>
        <v>BAR03VPSA</v>
      </c>
      <c r="M388" s="1">
        <v>75054</v>
      </c>
      <c r="N388" s="1">
        <v>400110</v>
      </c>
      <c r="O388" s="1">
        <v>20001</v>
      </c>
      <c r="P388" s="1">
        <v>300</v>
      </c>
      <c r="Q388" s="1">
        <v>9999</v>
      </c>
      <c r="R388" s="1">
        <v>12</v>
      </c>
      <c r="S388" s="1">
        <v>9999</v>
      </c>
      <c r="V388"/>
      <c r="W388" t="s">
        <v>944</v>
      </c>
      <c r="X388" t="str">
        <f t="shared" si="92"/>
        <v>n/a</v>
      </c>
      <c r="Y388" t="str">
        <f t="shared" si="93"/>
        <v>n/a</v>
      </c>
      <c r="AA388" s="1"/>
      <c r="AB388" s="1" t="s">
        <v>934</v>
      </c>
      <c r="AD388" s="1" t="str">
        <f t="shared" si="87"/>
        <v>BAR037505420001</v>
      </c>
    </row>
    <row r="389" spans="1:30" x14ac:dyDescent="0.25">
      <c r="A389" s="1" t="str">
        <f>D389&amp;M389&amp;P389&amp;N389&amp;MasterData_[[#This Row],[Program Code]]</f>
        <v>BAR037505430040011220001</v>
      </c>
      <c r="B389" s="1" t="str">
        <f t="shared" si="90"/>
        <v>BAR037505430020001</v>
      </c>
      <c r="D389" s="14" t="s">
        <v>282</v>
      </c>
      <c r="E389" s="15" t="s">
        <v>286</v>
      </c>
      <c r="F389" s="7">
        <f t="shared" si="88"/>
        <v>20001</v>
      </c>
      <c r="G389" s="1" t="s">
        <v>750</v>
      </c>
      <c r="H389" s="1" t="str">
        <f t="shared" si="89"/>
        <v>ASSN--Event 1--20001</v>
      </c>
      <c r="J389" s="27" t="str">
        <f t="shared" si="85"/>
        <v>BAR0375054400112</v>
      </c>
      <c r="K389" s="27" t="str">
        <f t="shared" si="86"/>
        <v>BAR0375054Event 1</v>
      </c>
      <c r="L389" s="1" t="str">
        <f t="shared" si="91"/>
        <v>BAR03VPSA</v>
      </c>
      <c r="M389" s="1">
        <v>75054</v>
      </c>
      <c r="N389" s="1">
        <v>400112</v>
      </c>
      <c r="O389" s="1">
        <v>20001</v>
      </c>
      <c r="P389" s="1">
        <v>300</v>
      </c>
      <c r="Q389" s="1">
        <v>9999</v>
      </c>
      <c r="R389" s="1">
        <v>12</v>
      </c>
      <c r="S389" s="1">
        <v>9999</v>
      </c>
      <c r="V389"/>
      <c r="W389" t="s">
        <v>944</v>
      </c>
      <c r="X389" t="str">
        <f t="shared" si="92"/>
        <v>n/a</v>
      </c>
      <c r="Y389" t="str">
        <f t="shared" si="93"/>
        <v>n/a</v>
      </c>
      <c r="AA389" s="1"/>
      <c r="AB389" s="1" t="s">
        <v>934</v>
      </c>
      <c r="AD389" s="1" t="str">
        <f t="shared" si="87"/>
        <v>BAR037505420001</v>
      </c>
    </row>
    <row r="390" spans="1:30" x14ac:dyDescent="0.25">
      <c r="A390" s="1" t="str">
        <f>D390&amp;M390&amp;P390&amp;N390&amp;MasterData_[[#This Row],[Program Code]]</f>
        <v>BAR037505430040011620001</v>
      </c>
      <c r="B390" s="1" t="str">
        <f t="shared" si="90"/>
        <v>BAR037505430020001</v>
      </c>
      <c r="D390" s="14" t="s">
        <v>282</v>
      </c>
      <c r="E390" s="15" t="s">
        <v>286</v>
      </c>
      <c r="F390" s="7">
        <f t="shared" si="88"/>
        <v>20001</v>
      </c>
      <c r="G390" s="1" t="s">
        <v>750</v>
      </c>
      <c r="H390" s="1" t="str">
        <f t="shared" si="89"/>
        <v>ASSN--Event 1--20001</v>
      </c>
      <c r="J390" s="27" t="str">
        <f t="shared" si="85"/>
        <v>BAR0375054400116</v>
      </c>
      <c r="K390" s="27" t="str">
        <f t="shared" si="86"/>
        <v>BAR0375054Event 1</v>
      </c>
      <c r="L390" s="1" t="str">
        <f t="shared" si="91"/>
        <v>BAR03VPSA</v>
      </c>
      <c r="M390" s="1">
        <v>75054</v>
      </c>
      <c r="N390" s="1">
        <v>400116</v>
      </c>
      <c r="O390" s="1">
        <v>20001</v>
      </c>
      <c r="P390" s="1">
        <v>300</v>
      </c>
      <c r="Q390" s="1">
        <v>9999</v>
      </c>
      <c r="R390" s="1">
        <v>12</v>
      </c>
      <c r="S390" s="1">
        <v>9999</v>
      </c>
      <c r="V390"/>
      <c r="W390" t="s">
        <v>944</v>
      </c>
      <c r="X390" t="str">
        <f t="shared" si="92"/>
        <v>n/a</v>
      </c>
      <c r="Y390" t="str">
        <f t="shared" si="93"/>
        <v>n/a</v>
      </c>
      <c r="AA390" s="1"/>
      <c r="AB390" s="1" t="s">
        <v>934</v>
      </c>
      <c r="AD390" s="1" t="str">
        <f t="shared" si="87"/>
        <v>BAR037505420001</v>
      </c>
    </row>
    <row r="391" spans="1:30" x14ac:dyDescent="0.25">
      <c r="A391" s="1" t="str">
        <f>D391&amp;M391&amp;P391&amp;N391&amp;MasterData_[[#This Row],[Program Code]]</f>
        <v>BAR037505430040011920001</v>
      </c>
      <c r="B391" s="1" t="str">
        <f t="shared" si="90"/>
        <v>BAR037505430020001</v>
      </c>
      <c r="D391" s="14" t="s">
        <v>282</v>
      </c>
      <c r="E391" s="15" t="s">
        <v>286</v>
      </c>
      <c r="F391" s="7">
        <f t="shared" si="88"/>
        <v>20001</v>
      </c>
      <c r="G391" s="1" t="s">
        <v>750</v>
      </c>
      <c r="H391" s="1" t="str">
        <f t="shared" si="89"/>
        <v>ASSN--Event 1--20001</v>
      </c>
      <c r="J391" s="27" t="str">
        <f t="shared" si="85"/>
        <v>BAR0375054400119</v>
      </c>
      <c r="K391" s="27" t="str">
        <f t="shared" si="86"/>
        <v>BAR0375054Event 1</v>
      </c>
      <c r="L391" s="1" t="str">
        <f t="shared" si="91"/>
        <v>BAR03VPSA</v>
      </c>
      <c r="M391" s="1">
        <v>75054</v>
      </c>
      <c r="N391" s="1">
        <v>400119</v>
      </c>
      <c r="O391" s="1">
        <v>20001</v>
      </c>
      <c r="P391" s="1">
        <v>300</v>
      </c>
      <c r="Q391" s="1">
        <v>9999</v>
      </c>
      <c r="R391" s="1">
        <v>12</v>
      </c>
      <c r="S391" s="1">
        <v>9999</v>
      </c>
      <c r="V391"/>
      <c r="W391" t="s">
        <v>944</v>
      </c>
      <c r="X391" t="str">
        <f t="shared" si="92"/>
        <v>n/a</v>
      </c>
      <c r="Y391" t="str">
        <f t="shared" si="93"/>
        <v>n/a</v>
      </c>
      <c r="AA391" s="1"/>
      <c r="AB391" s="1" t="s">
        <v>934</v>
      </c>
      <c r="AD391" s="1" t="str">
        <f t="shared" si="87"/>
        <v>BAR037505420001</v>
      </c>
    </row>
    <row r="392" spans="1:30" x14ac:dyDescent="0.25">
      <c r="A392" s="1" t="str">
        <f>D392&amp;M392&amp;P392&amp;N392&amp;MasterData_[[#This Row],[Program Code]]</f>
        <v>BAR037505430040012020001</v>
      </c>
      <c r="B392" s="1" t="str">
        <f t="shared" si="90"/>
        <v>BAR037505430020001</v>
      </c>
      <c r="D392" s="14" t="s">
        <v>282</v>
      </c>
      <c r="E392" s="15" t="s">
        <v>286</v>
      </c>
      <c r="F392" s="7">
        <f t="shared" si="88"/>
        <v>20001</v>
      </c>
      <c r="G392" s="1" t="s">
        <v>750</v>
      </c>
      <c r="H392" s="1" t="str">
        <f t="shared" si="89"/>
        <v>ASSN--Event 1--20001</v>
      </c>
      <c r="J392" s="27" t="str">
        <f t="shared" si="85"/>
        <v>BAR0375054400120</v>
      </c>
      <c r="K392" s="27" t="str">
        <f t="shared" si="86"/>
        <v>BAR0375054Event 1</v>
      </c>
      <c r="L392" s="1" t="str">
        <f t="shared" si="91"/>
        <v>BAR03VPSA</v>
      </c>
      <c r="M392" s="1">
        <v>75054</v>
      </c>
      <c r="N392" s="1">
        <v>400120</v>
      </c>
      <c r="O392" s="1">
        <v>20001</v>
      </c>
      <c r="P392" s="1">
        <v>300</v>
      </c>
      <c r="Q392" s="1">
        <v>9999</v>
      </c>
      <c r="R392" s="1">
        <v>12</v>
      </c>
      <c r="S392" s="1">
        <v>9999</v>
      </c>
      <c r="V392"/>
      <c r="W392" t="s">
        <v>944</v>
      </c>
      <c r="X392" t="str">
        <f t="shared" si="92"/>
        <v>n/a</v>
      </c>
      <c r="Y392" t="str">
        <f t="shared" si="93"/>
        <v>n/a</v>
      </c>
      <c r="AA392" s="1"/>
      <c r="AB392" s="1" t="s">
        <v>934</v>
      </c>
      <c r="AD392" s="1" t="str">
        <f t="shared" si="87"/>
        <v>BAR037505420001</v>
      </c>
    </row>
    <row r="393" spans="1:30" x14ac:dyDescent="0.25">
      <c r="A393" s="1" t="str">
        <f>D393&amp;M393&amp;P393&amp;N393&amp;MasterData_[[#This Row],[Program Code]]</f>
        <v>BAR037505430040012120001</v>
      </c>
      <c r="B393" s="1" t="str">
        <f t="shared" si="90"/>
        <v>BAR037505430020001</v>
      </c>
      <c r="D393" s="14" t="s">
        <v>282</v>
      </c>
      <c r="E393" s="15" t="s">
        <v>286</v>
      </c>
      <c r="F393" s="7">
        <f t="shared" si="88"/>
        <v>20001</v>
      </c>
      <c r="G393" s="1" t="s">
        <v>750</v>
      </c>
      <c r="H393" s="1" t="str">
        <f t="shared" si="89"/>
        <v>ASSN--Event 1--20001</v>
      </c>
      <c r="J393" s="27" t="str">
        <f t="shared" si="85"/>
        <v>BAR0375054400121</v>
      </c>
      <c r="K393" s="27" t="str">
        <f t="shared" si="86"/>
        <v>BAR0375054Event 1</v>
      </c>
      <c r="L393" s="1" t="str">
        <f t="shared" si="91"/>
        <v>BAR03VPSA</v>
      </c>
      <c r="M393" s="1">
        <v>75054</v>
      </c>
      <c r="N393" s="1">
        <v>400121</v>
      </c>
      <c r="O393" s="1">
        <v>20001</v>
      </c>
      <c r="P393" s="1">
        <v>300</v>
      </c>
      <c r="Q393" s="1">
        <v>9999</v>
      </c>
      <c r="R393" s="1">
        <v>12</v>
      </c>
      <c r="S393" s="1">
        <v>9999</v>
      </c>
      <c r="V393"/>
      <c r="W393" t="s">
        <v>944</v>
      </c>
      <c r="X393" t="str">
        <f t="shared" si="92"/>
        <v>n/a</v>
      </c>
      <c r="Y393" t="str">
        <f t="shared" si="93"/>
        <v>n/a</v>
      </c>
      <c r="AA393" s="1"/>
      <c r="AB393" s="1" t="s">
        <v>934</v>
      </c>
      <c r="AD393" s="1" t="str">
        <f t="shared" si="87"/>
        <v>BAR037505420001</v>
      </c>
    </row>
    <row r="394" spans="1:30" x14ac:dyDescent="0.25">
      <c r="A394" s="1" t="str">
        <f>D394&amp;M394&amp;P394&amp;N394&amp;MasterData_[[#This Row],[Program Code]]</f>
        <v>BAR037505430040012320001</v>
      </c>
      <c r="B394" s="1" t="str">
        <f t="shared" si="90"/>
        <v>BAR037505430020001</v>
      </c>
      <c r="D394" s="14" t="s">
        <v>282</v>
      </c>
      <c r="E394" s="15" t="s">
        <v>286</v>
      </c>
      <c r="F394" s="7">
        <f t="shared" si="88"/>
        <v>20001</v>
      </c>
      <c r="G394" s="1" t="s">
        <v>750</v>
      </c>
      <c r="H394" s="1" t="str">
        <f t="shared" si="89"/>
        <v>ASSN--Event 1--20001</v>
      </c>
      <c r="J394" s="27" t="str">
        <f t="shared" si="85"/>
        <v>BAR0375054400123</v>
      </c>
      <c r="K394" s="27" t="str">
        <f t="shared" si="86"/>
        <v>BAR0375054Event 1</v>
      </c>
      <c r="L394" s="1" t="str">
        <f t="shared" si="91"/>
        <v>BAR03VPSA</v>
      </c>
      <c r="M394" s="1">
        <v>75054</v>
      </c>
      <c r="N394" s="1">
        <v>400123</v>
      </c>
      <c r="O394" s="1">
        <v>20001</v>
      </c>
      <c r="P394" s="1">
        <v>300</v>
      </c>
      <c r="Q394" s="1">
        <v>9999</v>
      </c>
      <c r="R394" s="1">
        <v>12</v>
      </c>
      <c r="S394" s="1">
        <v>9999</v>
      </c>
      <c r="V394"/>
      <c r="W394" t="s">
        <v>944</v>
      </c>
      <c r="X394" t="str">
        <f t="shared" si="92"/>
        <v>n/a</v>
      </c>
      <c r="Y394" t="str">
        <f t="shared" si="93"/>
        <v>n/a</v>
      </c>
      <c r="AA394" s="1"/>
      <c r="AB394" s="1" t="s">
        <v>934</v>
      </c>
      <c r="AD394" s="1" t="str">
        <f t="shared" si="87"/>
        <v>BAR037505420001</v>
      </c>
    </row>
    <row r="395" spans="1:30" x14ac:dyDescent="0.25">
      <c r="A395" s="1" t="str">
        <f>D395&amp;M395&amp;P395&amp;N395&amp;MasterData_[[#This Row],[Program Code]]</f>
        <v>BAR037505430040014020001</v>
      </c>
      <c r="B395" s="1" t="str">
        <f t="shared" si="90"/>
        <v>BAR037505430020001</v>
      </c>
      <c r="D395" s="14" t="s">
        <v>282</v>
      </c>
      <c r="E395" s="15" t="s">
        <v>286</v>
      </c>
      <c r="F395" s="7">
        <f t="shared" si="88"/>
        <v>20001</v>
      </c>
      <c r="G395" s="1" t="s">
        <v>750</v>
      </c>
      <c r="H395" s="1" t="str">
        <f t="shared" si="89"/>
        <v>ASSN--Event 1--20001</v>
      </c>
      <c r="J395" s="27" t="str">
        <f t="shared" si="85"/>
        <v>BAR0375054400140</v>
      </c>
      <c r="K395" s="27" t="str">
        <f t="shared" si="86"/>
        <v>BAR0375054Event 1</v>
      </c>
      <c r="L395" s="1" t="str">
        <f t="shared" si="91"/>
        <v>BAR03VPSA</v>
      </c>
      <c r="M395" s="1">
        <v>75054</v>
      </c>
      <c r="N395" s="1">
        <v>400140</v>
      </c>
      <c r="O395" s="1">
        <v>20001</v>
      </c>
      <c r="P395" s="1">
        <v>300</v>
      </c>
      <c r="Q395" s="1">
        <v>9999</v>
      </c>
      <c r="R395" s="1">
        <v>12</v>
      </c>
      <c r="S395" s="1">
        <v>9999</v>
      </c>
      <c r="V395"/>
      <c r="W395" t="s">
        <v>944</v>
      </c>
      <c r="X395" t="str">
        <f t="shared" si="92"/>
        <v>n/a</v>
      </c>
      <c r="Y395" t="str">
        <f t="shared" si="93"/>
        <v>n/a</v>
      </c>
      <c r="AA395" s="1"/>
      <c r="AB395" s="1" t="s">
        <v>934</v>
      </c>
      <c r="AD395" s="1" t="str">
        <f t="shared" si="87"/>
        <v>BAR037505420001</v>
      </c>
    </row>
    <row r="396" spans="1:30" x14ac:dyDescent="0.25">
      <c r="A396" s="1" t="str">
        <f>D396&amp;M396&amp;P396&amp;N396&amp;MasterData_[[#This Row],[Program Code]]</f>
        <v>BAR037505430040000220002</v>
      </c>
      <c r="B396" s="1" t="str">
        <f t="shared" si="90"/>
        <v>BAR037505430020002</v>
      </c>
      <c r="D396" s="14" t="s">
        <v>282</v>
      </c>
      <c r="E396" s="15" t="s">
        <v>286</v>
      </c>
      <c r="F396" s="7">
        <f t="shared" si="88"/>
        <v>20002</v>
      </c>
      <c r="G396" s="1" t="s">
        <v>751</v>
      </c>
      <c r="H396" s="1" t="str">
        <f t="shared" si="89"/>
        <v>ASSN--Event 2--20002</v>
      </c>
      <c r="J396" s="27" t="str">
        <f t="shared" si="85"/>
        <v>BAR0375054400002</v>
      </c>
      <c r="K396" s="27" t="str">
        <f t="shared" si="86"/>
        <v>BAR0375054Event 2</v>
      </c>
      <c r="L396" s="1" t="str">
        <f t="shared" si="91"/>
        <v>BAR03VPSA</v>
      </c>
      <c r="M396" s="1">
        <v>75054</v>
      </c>
      <c r="N396" s="1">
        <v>400002</v>
      </c>
      <c r="O396" s="1">
        <v>20002</v>
      </c>
      <c r="P396" s="1">
        <v>300</v>
      </c>
      <c r="Q396" s="1">
        <v>9999</v>
      </c>
      <c r="R396" s="1">
        <v>12</v>
      </c>
      <c r="S396" s="1">
        <v>9999</v>
      </c>
      <c r="V396"/>
      <c r="W396" t="s">
        <v>944</v>
      </c>
      <c r="X396" t="str">
        <f t="shared" si="92"/>
        <v>n/a</v>
      </c>
      <c r="Y396" t="str">
        <f t="shared" si="93"/>
        <v>n/a</v>
      </c>
      <c r="AA396" s="1"/>
      <c r="AB396" s="1" t="s">
        <v>934</v>
      </c>
      <c r="AD396" s="1" t="str">
        <f t="shared" si="87"/>
        <v>BAR037505420002</v>
      </c>
    </row>
    <row r="397" spans="1:30" x14ac:dyDescent="0.25">
      <c r="A397" s="1" t="str">
        <f>D397&amp;M397&amp;P397&amp;N397&amp;MasterData_[[#This Row],[Program Code]]</f>
        <v>BAR037505430040000420002</v>
      </c>
      <c r="B397" s="1" t="str">
        <f t="shared" si="90"/>
        <v>BAR037505430020002</v>
      </c>
      <c r="D397" s="14" t="s">
        <v>282</v>
      </c>
      <c r="E397" s="15" t="s">
        <v>286</v>
      </c>
      <c r="F397" s="7">
        <f t="shared" si="88"/>
        <v>20002</v>
      </c>
      <c r="G397" s="1" t="s">
        <v>751</v>
      </c>
      <c r="H397" s="1" t="str">
        <f t="shared" si="89"/>
        <v>ASSN--Event 2--20002</v>
      </c>
      <c r="J397" s="27" t="str">
        <f t="shared" si="85"/>
        <v>BAR0375054400004</v>
      </c>
      <c r="K397" s="27" t="str">
        <f t="shared" si="86"/>
        <v>BAR0375054Event 2</v>
      </c>
      <c r="L397" s="1" t="str">
        <f t="shared" si="91"/>
        <v>BAR03VPSA</v>
      </c>
      <c r="M397" s="1">
        <v>75054</v>
      </c>
      <c r="N397" s="1">
        <v>400004</v>
      </c>
      <c r="O397" s="1">
        <v>20002</v>
      </c>
      <c r="P397" s="1">
        <v>300</v>
      </c>
      <c r="Q397" s="1">
        <v>9999</v>
      </c>
      <c r="R397" s="1">
        <v>12</v>
      </c>
      <c r="S397" s="1">
        <v>9999</v>
      </c>
      <c r="V397"/>
      <c r="W397" t="s">
        <v>944</v>
      </c>
      <c r="X397" t="str">
        <f t="shared" si="92"/>
        <v>n/a</v>
      </c>
      <c r="Y397" t="str">
        <f t="shared" si="93"/>
        <v>n/a</v>
      </c>
      <c r="AA397" s="1"/>
      <c r="AB397" s="1" t="s">
        <v>934</v>
      </c>
      <c r="AD397" s="1" t="str">
        <f t="shared" si="87"/>
        <v>BAR037505420002</v>
      </c>
    </row>
    <row r="398" spans="1:30" x14ac:dyDescent="0.25">
      <c r="A398" s="1" t="str">
        <f>D398&amp;M398&amp;P398&amp;N398&amp;MasterData_[[#This Row],[Program Code]]</f>
        <v>BAR037505430040000520002</v>
      </c>
      <c r="B398" s="1" t="str">
        <f t="shared" si="90"/>
        <v>BAR037505430020002</v>
      </c>
      <c r="D398" s="14" t="s">
        <v>282</v>
      </c>
      <c r="E398" s="15" t="s">
        <v>286</v>
      </c>
      <c r="F398" s="7">
        <f t="shared" si="88"/>
        <v>20002</v>
      </c>
      <c r="G398" s="1" t="s">
        <v>751</v>
      </c>
      <c r="H398" s="1" t="str">
        <f t="shared" si="89"/>
        <v>ASSN--Event 2--20002</v>
      </c>
      <c r="J398" s="27" t="str">
        <f t="shared" si="85"/>
        <v>BAR0375054400005</v>
      </c>
      <c r="K398" s="27" t="str">
        <f t="shared" si="86"/>
        <v>BAR0375054Event 2</v>
      </c>
      <c r="L398" s="1" t="str">
        <f t="shared" si="91"/>
        <v>BAR03VPSA</v>
      </c>
      <c r="M398" s="1">
        <v>75054</v>
      </c>
      <c r="N398" s="1">
        <v>400005</v>
      </c>
      <c r="O398" s="1">
        <v>20002</v>
      </c>
      <c r="P398" s="1">
        <v>300</v>
      </c>
      <c r="Q398" s="1">
        <v>9999</v>
      </c>
      <c r="R398" s="1">
        <v>12</v>
      </c>
      <c r="S398" s="1">
        <v>9999</v>
      </c>
      <c r="V398"/>
      <c r="W398" t="s">
        <v>944</v>
      </c>
      <c r="X398" t="str">
        <f t="shared" si="92"/>
        <v>n/a</v>
      </c>
      <c r="Y398" t="str">
        <f t="shared" si="93"/>
        <v>n/a</v>
      </c>
      <c r="AA398" s="1"/>
      <c r="AB398" s="1" t="s">
        <v>934</v>
      </c>
      <c r="AD398" s="1" t="str">
        <f t="shared" si="87"/>
        <v>BAR037505420002</v>
      </c>
    </row>
    <row r="399" spans="1:30" x14ac:dyDescent="0.25">
      <c r="A399" s="1" t="str">
        <f>D399&amp;M399&amp;P399&amp;N399&amp;MasterData_[[#This Row],[Program Code]]</f>
        <v>BAR037505430040000820002</v>
      </c>
      <c r="B399" s="1" t="str">
        <f t="shared" si="90"/>
        <v>BAR037505430020002</v>
      </c>
      <c r="D399" s="14" t="s">
        <v>282</v>
      </c>
      <c r="E399" s="15" t="s">
        <v>286</v>
      </c>
      <c r="F399" s="7">
        <f t="shared" si="88"/>
        <v>20002</v>
      </c>
      <c r="G399" s="1" t="s">
        <v>751</v>
      </c>
      <c r="H399" s="1" t="str">
        <f t="shared" si="89"/>
        <v>ASSN--Event 2--20002</v>
      </c>
      <c r="J399" s="27" t="str">
        <f t="shared" si="85"/>
        <v>BAR0375054400008</v>
      </c>
      <c r="K399" s="27" t="str">
        <f t="shared" si="86"/>
        <v>BAR0375054Event 2</v>
      </c>
      <c r="L399" s="1" t="str">
        <f t="shared" si="91"/>
        <v>BAR03VPSA</v>
      </c>
      <c r="M399" s="1">
        <v>75054</v>
      </c>
      <c r="N399" s="1">
        <v>400008</v>
      </c>
      <c r="O399" s="1">
        <v>20002</v>
      </c>
      <c r="P399" s="1">
        <v>300</v>
      </c>
      <c r="Q399" s="1">
        <v>9999</v>
      </c>
      <c r="R399" s="1">
        <v>12</v>
      </c>
      <c r="S399" s="1">
        <v>9999</v>
      </c>
      <c r="V399"/>
      <c r="W399" t="s">
        <v>944</v>
      </c>
      <c r="X399" t="str">
        <f t="shared" si="92"/>
        <v>n/a</v>
      </c>
      <c r="Y399" t="str">
        <f t="shared" si="93"/>
        <v>n/a</v>
      </c>
      <c r="AA399" s="1"/>
      <c r="AB399" s="1" t="s">
        <v>934</v>
      </c>
      <c r="AD399" s="1" t="str">
        <f t="shared" si="87"/>
        <v>BAR037505420002</v>
      </c>
    </row>
    <row r="400" spans="1:30" x14ac:dyDescent="0.25">
      <c r="A400" s="1" t="str">
        <f>D400&amp;M400&amp;P400&amp;N400&amp;MasterData_[[#This Row],[Program Code]]</f>
        <v>BAR037505430040001020002</v>
      </c>
      <c r="B400" s="1" t="str">
        <f t="shared" si="90"/>
        <v>BAR037505430020002</v>
      </c>
      <c r="D400" s="14" t="s">
        <v>282</v>
      </c>
      <c r="E400" s="15" t="s">
        <v>286</v>
      </c>
      <c r="F400" s="7">
        <f t="shared" si="88"/>
        <v>20002</v>
      </c>
      <c r="G400" s="1" t="s">
        <v>751</v>
      </c>
      <c r="H400" s="1" t="str">
        <f t="shared" si="89"/>
        <v>ASSN--Event 2--20002</v>
      </c>
      <c r="J400" s="27" t="str">
        <f t="shared" si="85"/>
        <v>BAR0375054400010</v>
      </c>
      <c r="K400" s="27" t="str">
        <f t="shared" si="86"/>
        <v>BAR0375054Event 2</v>
      </c>
      <c r="L400" s="1" t="str">
        <f t="shared" si="91"/>
        <v>BAR03VPSA</v>
      </c>
      <c r="M400" s="1">
        <v>75054</v>
      </c>
      <c r="N400" s="1">
        <v>400010</v>
      </c>
      <c r="O400" s="1">
        <v>20002</v>
      </c>
      <c r="P400" s="1">
        <v>300</v>
      </c>
      <c r="Q400" s="1">
        <v>9999</v>
      </c>
      <c r="R400" s="1">
        <v>12</v>
      </c>
      <c r="S400" s="1">
        <v>9999</v>
      </c>
      <c r="V400"/>
      <c r="W400" t="s">
        <v>944</v>
      </c>
      <c r="X400" t="str">
        <f t="shared" si="92"/>
        <v>n/a</v>
      </c>
      <c r="Y400" t="str">
        <f t="shared" si="93"/>
        <v>n/a</v>
      </c>
      <c r="AA400" s="1"/>
      <c r="AB400" s="1" t="s">
        <v>934</v>
      </c>
      <c r="AD400" s="1" t="str">
        <f t="shared" si="87"/>
        <v>BAR037505420002</v>
      </c>
    </row>
    <row r="401" spans="1:30" x14ac:dyDescent="0.25">
      <c r="A401" s="1" t="str">
        <f>D401&amp;M401&amp;P401&amp;N401&amp;MasterData_[[#This Row],[Program Code]]</f>
        <v>BAR037505430040001220002</v>
      </c>
      <c r="B401" s="1" t="str">
        <f t="shared" si="90"/>
        <v>BAR037505430020002</v>
      </c>
      <c r="D401" s="14" t="s">
        <v>282</v>
      </c>
      <c r="E401" s="15" t="s">
        <v>286</v>
      </c>
      <c r="F401" s="7">
        <f t="shared" si="88"/>
        <v>20002</v>
      </c>
      <c r="G401" s="1" t="s">
        <v>751</v>
      </c>
      <c r="H401" s="1" t="str">
        <f t="shared" si="89"/>
        <v>ASSN--Event 2--20002</v>
      </c>
      <c r="J401" s="27" t="str">
        <f t="shared" si="85"/>
        <v>BAR0375054400012</v>
      </c>
      <c r="K401" s="27" t="str">
        <f t="shared" si="86"/>
        <v>BAR0375054Event 2</v>
      </c>
      <c r="L401" s="1" t="str">
        <f t="shared" si="91"/>
        <v>BAR03VPSA</v>
      </c>
      <c r="M401" s="1">
        <v>75054</v>
      </c>
      <c r="N401" s="1">
        <v>400012</v>
      </c>
      <c r="O401" s="1">
        <v>20002</v>
      </c>
      <c r="P401" s="1">
        <v>300</v>
      </c>
      <c r="Q401" s="1">
        <v>9999</v>
      </c>
      <c r="R401" s="1">
        <v>12</v>
      </c>
      <c r="S401" s="1">
        <v>9999</v>
      </c>
      <c r="V401"/>
      <c r="W401" t="s">
        <v>944</v>
      </c>
      <c r="X401" t="str">
        <f t="shared" si="92"/>
        <v>n/a</v>
      </c>
      <c r="Y401" t="str">
        <f t="shared" si="93"/>
        <v>n/a</v>
      </c>
      <c r="AA401" s="1"/>
      <c r="AB401" s="1" t="s">
        <v>934</v>
      </c>
      <c r="AD401" s="1" t="str">
        <f t="shared" si="87"/>
        <v>BAR037505420002</v>
      </c>
    </row>
    <row r="402" spans="1:30" x14ac:dyDescent="0.25">
      <c r="A402" s="1" t="str">
        <f>D402&amp;M402&amp;P402&amp;N402&amp;MasterData_[[#This Row],[Program Code]]</f>
        <v>BAR037505430040001320002</v>
      </c>
      <c r="B402" s="1" t="str">
        <f t="shared" si="90"/>
        <v>BAR037505430020002</v>
      </c>
      <c r="D402" s="14" t="s">
        <v>282</v>
      </c>
      <c r="E402" s="15" t="s">
        <v>286</v>
      </c>
      <c r="F402" s="7">
        <f t="shared" si="88"/>
        <v>20002</v>
      </c>
      <c r="G402" s="1" t="s">
        <v>751</v>
      </c>
      <c r="H402" s="1" t="str">
        <f t="shared" si="89"/>
        <v>ASSN--Event 2--20002</v>
      </c>
      <c r="J402" s="27" t="str">
        <f t="shared" si="85"/>
        <v>BAR0375054400013</v>
      </c>
      <c r="K402" s="27" t="str">
        <f t="shared" si="86"/>
        <v>BAR0375054Event 2</v>
      </c>
      <c r="L402" s="1" t="str">
        <f t="shared" si="91"/>
        <v>BAR03VPSA</v>
      </c>
      <c r="M402" s="1">
        <v>75054</v>
      </c>
      <c r="N402" s="1">
        <v>400013</v>
      </c>
      <c r="O402" s="1">
        <v>20002</v>
      </c>
      <c r="P402" s="1">
        <v>300</v>
      </c>
      <c r="Q402" s="1">
        <v>9999</v>
      </c>
      <c r="R402" s="1">
        <v>12</v>
      </c>
      <c r="S402" s="1">
        <v>9999</v>
      </c>
      <c r="V402"/>
      <c r="W402" t="s">
        <v>944</v>
      </c>
      <c r="X402" t="str">
        <f t="shared" si="92"/>
        <v>n/a</v>
      </c>
      <c r="Y402" t="str">
        <f t="shared" si="93"/>
        <v>n/a</v>
      </c>
      <c r="AA402" s="1"/>
      <c r="AB402" s="1" t="s">
        <v>934</v>
      </c>
      <c r="AD402" s="1" t="str">
        <f t="shared" si="87"/>
        <v>BAR037505420002</v>
      </c>
    </row>
    <row r="403" spans="1:30" x14ac:dyDescent="0.25">
      <c r="A403" s="1" t="str">
        <f>D403&amp;M403&amp;P403&amp;N403&amp;MasterData_[[#This Row],[Program Code]]</f>
        <v>BAR037505430040001420002</v>
      </c>
      <c r="B403" s="1" t="str">
        <f t="shared" si="90"/>
        <v>BAR037505430020002</v>
      </c>
      <c r="D403" s="14" t="s">
        <v>282</v>
      </c>
      <c r="E403" s="15" t="s">
        <v>286</v>
      </c>
      <c r="F403" s="7">
        <f t="shared" si="88"/>
        <v>20002</v>
      </c>
      <c r="G403" s="1" t="s">
        <v>751</v>
      </c>
      <c r="H403" s="1" t="str">
        <f t="shared" si="89"/>
        <v>ASSN--Event 2--20002</v>
      </c>
      <c r="J403" s="27" t="str">
        <f t="shared" si="85"/>
        <v>BAR0375054400014</v>
      </c>
      <c r="K403" s="27" t="str">
        <f t="shared" si="86"/>
        <v>BAR0375054Event 2</v>
      </c>
      <c r="L403" s="1" t="str">
        <f t="shared" si="91"/>
        <v>BAR03VPSA</v>
      </c>
      <c r="M403" s="1">
        <v>75054</v>
      </c>
      <c r="N403" s="1">
        <v>400014</v>
      </c>
      <c r="O403" s="1">
        <v>20002</v>
      </c>
      <c r="P403" s="1">
        <v>300</v>
      </c>
      <c r="Q403" s="1">
        <v>9999</v>
      </c>
      <c r="R403" s="1">
        <v>12</v>
      </c>
      <c r="S403" s="1">
        <v>9999</v>
      </c>
      <c r="V403"/>
      <c r="W403" t="s">
        <v>944</v>
      </c>
      <c r="X403" t="str">
        <f t="shared" si="92"/>
        <v>n/a</v>
      </c>
      <c r="Y403" t="str">
        <f t="shared" si="93"/>
        <v>n/a</v>
      </c>
      <c r="AA403" s="1"/>
      <c r="AB403" s="1" t="s">
        <v>934</v>
      </c>
      <c r="AD403" s="1" t="str">
        <f t="shared" si="87"/>
        <v>BAR037505420002</v>
      </c>
    </row>
    <row r="404" spans="1:30" x14ac:dyDescent="0.25">
      <c r="A404" s="1" t="str">
        <f>D404&amp;M404&amp;P404&amp;N404&amp;MasterData_[[#This Row],[Program Code]]</f>
        <v>BAR037505430040001520002</v>
      </c>
      <c r="B404" s="1" t="str">
        <f t="shared" si="90"/>
        <v>BAR037505430020002</v>
      </c>
      <c r="D404" s="14" t="s">
        <v>282</v>
      </c>
      <c r="E404" s="15" t="s">
        <v>286</v>
      </c>
      <c r="F404" s="7">
        <f t="shared" si="88"/>
        <v>20002</v>
      </c>
      <c r="G404" s="1" t="s">
        <v>751</v>
      </c>
      <c r="H404" s="1" t="str">
        <f t="shared" si="89"/>
        <v>ASSN--Event 2--20002</v>
      </c>
      <c r="J404" s="27" t="str">
        <f t="shared" si="85"/>
        <v>BAR0375054400015</v>
      </c>
      <c r="K404" s="27" t="str">
        <f t="shared" si="86"/>
        <v>BAR0375054Event 2</v>
      </c>
      <c r="L404" s="1" t="str">
        <f t="shared" si="91"/>
        <v>BAR03VPSA</v>
      </c>
      <c r="M404" s="1">
        <v>75054</v>
      </c>
      <c r="N404" s="1">
        <v>400015</v>
      </c>
      <c r="O404" s="1">
        <v>20002</v>
      </c>
      <c r="P404" s="1">
        <v>300</v>
      </c>
      <c r="Q404" s="1">
        <v>9999</v>
      </c>
      <c r="R404" s="1">
        <v>12</v>
      </c>
      <c r="S404" s="1">
        <v>9999</v>
      </c>
      <c r="V404"/>
      <c r="W404" t="s">
        <v>944</v>
      </c>
      <c r="X404" t="str">
        <f t="shared" si="92"/>
        <v>n/a</v>
      </c>
      <c r="Y404" t="str">
        <f t="shared" si="93"/>
        <v>n/a</v>
      </c>
      <c r="AA404" s="1"/>
      <c r="AB404" s="1" t="s">
        <v>934</v>
      </c>
      <c r="AD404" s="1" t="str">
        <f t="shared" si="87"/>
        <v>BAR037505420002</v>
      </c>
    </row>
    <row r="405" spans="1:30" x14ac:dyDescent="0.25">
      <c r="A405" s="1" t="str">
        <f>D405&amp;M405&amp;P405&amp;N405&amp;MasterData_[[#This Row],[Program Code]]</f>
        <v>BAR037505430040001620002</v>
      </c>
      <c r="B405" s="1" t="str">
        <f t="shared" si="90"/>
        <v>BAR037505430020002</v>
      </c>
      <c r="D405" s="14" t="s">
        <v>282</v>
      </c>
      <c r="E405" s="15" t="s">
        <v>286</v>
      </c>
      <c r="F405" s="7">
        <f t="shared" si="88"/>
        <v>20002</v>
      </c>
      <c r="G405" s="1" t="s">
        <v>751</v>
      </c>
      <c r="H405" s="1" t="str">
        <f t="shared" si="89"/>
        <v>ASSN--Event 2--20002</v>
      </c>
      <c r="J405" s="27" t="str">
        <f t="shared" si="85"/>
        <v>BAR0375054400016</v>
      </c>
      <c r="K405" s="27" t="str">
        <f t="shared" si="86"/>
        <v>BAR0375054Event 2</v>
      </c>
      <c r="L405" s="1" t="str">
        <f t="shared" si="91"/>
        <v>BAR03VPSA</v>
      </c>
      <c r="M405" s="1">
        <v>75054</v>
      </c>
      <c r="N405" s="1">
        <v>400016</v>
      </c>
      <c r="O405" s="1">
        <v>20002</v>
      </c>
      <c r="P405" s="1">
        <v>300</v>
      </c>
      <c r="Q405" s="1">
        <v>9999</v>
      </c>
      <c r="R405" s="1">
        <v>12</v>
      </c>
      <c r="S405" s="1">
        <v>9999</v>
      </c>
      <c r="V405"/>
      <c r="W405" t="s">
        <v>944</v>
      </c>
      <c r="X405" t="str">
        <f t="shared" si="92"/>
        <v>n/a</v>
      </c>
      <c r="Y405" t="str">
        <f t="shared" si="93"/>
        <v>n/a</v>
      </c>
      <c r="AA405" s="1"/>
      <c r="AB405" s="1" t="s">
        <v>934</v>
      </c>
      <c r="AD405" s="1" t="str">
        <f t="shared" si="87"/>
        <v>BAR037505420002</v>
      </c>
    </row>
    <row r="406" spans="1:30" x14ac:dyDescent="0.25">
      <c r="A406" s="1" t="str">
        <f>D406&amp;M406&amp;P406&amp;N406&amp;MasterData_[[#This Row],[Program Code]]</f>
        <v>BAR037505430040001720002</v>
      </c>
      <c r="B406" s="1" t="str">
        <f t="shared" si="90"/>
        <v>BAR037505430020002</v>
      </c>
      <c r="D406" s="14" t="s">
        <v>282</v>
      </c>
      <c r="E406" s="15" t="s">
        <v>286</v>
      </c>
      <c r="F406" s="7">
        <f t="shared" si="88"/>
        <v>20002</v>
      </c>
      <c r="G406" s="1" t="s">
        <v>751</v>
      </c>
      <c r="H406" s="1" t="str">
        <f t="shared" si="89"/>
        <v>ASSN--Event 2--20002</v>
      </c>
      <c r="J406" s="27" t="str">
        <f t="shared" si="85"/>
        <v>BAR0375054400017</v>
      </c>
      <c r="K406" s="27" t="str">
        <f t="shared" si="86"/>
        <v>BAR0375054Event 2</v>
      </c>
      <c r="L406" s="1" t="str">
        <f t="shared" si="91"/>
        <v>BAR03VPSA</v>
      </c>
      <c r="M406" s="1">
        <v>75054</v>
      </c>
      <c r="N406" s="1">
        <v>400017</v>
      </c>
      <c r="O406" s="1">
        <v>20002</v>
      </c>
      <c r="P406" s="1">
        <v>300</v>
      </c>
      <c r="Q406" s="1">
        <v>9999</v>
      </c>
      <c r="R406" s="1">
        <v>12</v>
      </c>
      <c r="S406" s="1">
        <v>9999</v>
      </c>
      <c r="V406"/>
      <c r="W406" t="s">
        <v>944</v>
      </c>
      <c r="X406" t="str">
        <f t="shared" si="92"/>
        <v>n/a</v>
      </c>
      <c r="Y406" t="str">
        <f t="shared" si="93"/>
        <v>n/a</v>
      </c>
      <c r="AA406" s="1"/>
      <c r="AB406" s="1" t="s">
        <v>934</v>
      </c>
      <c r="AD406" s="1" t="str">
        <f t="shared" si="87"/>
        <v>BAR037505420002</v>
      </c>
    </row>
    <row r="407" spans="1:30" x14ac:dyDescent="0.25">
      <c r="A407" s="1" t="str">
        <f>D407&amp;M407&amp;P407&amp;N407&amp;MasterData_[[#This Row],[Program Code]]</f>
        <v>BAR037505430040001820002</v>
      </c>
      <c r="B407" s="1" t="str">
        <f t="shared" si="90"/>
        <v>BAR037505430020002</v>
      </c>
      <c r="D407" s="14" t="s">
        <v>282</v>
      </c>
      <c r="E407" s="15" t="s">
        <v>286</v>
      </c>
      <c r="F407" s="7">
        <f t="shared" si="88"/>
        <v>20002</v>
      </c>
      <c r="G407" s="1" t="s">
        <v>751</v>
      </c>
      <c r="H407" s="1" t="str">
        <f t="shared" si="89"/>
        <v>ASSN--Event 2--20002</v>
      </c>
      <c r="J407" s="27" t="str">
        <f t="shared" si="85"/>
        <v>BAR0375054400018</v>
      </c>
      <c r="K407" s="27" t="str">
        <f t="shared" si="86"/>
        <v>BAR0375054Event 2</v>
      </c>
      <c r="L407" s="1" t="str">
        <f t="shared" si="91"/>
        <v>BAR03VPSA</v>
      </c>
      <c r="M407" s="1">
        <v>75054</v>
      </c>
      <c r="N407" s="1">
        <v>400018</v>
      </c>
      <c r="O407" s="1">
        <v>20002</v>
      </c>
      <c r="P407" s="1">
        <v>300</v>
      </c>
      <c r="Q407" s="1">
        <v>9999</v>
      </c>
      <c r="R407" s="1">
        <v>12</v>
      </c>
      <c r="S407" s="1">
        <v>9999</v>
      </c>
      <c r="V407"/>
      <c r="W407" t="s">
        <v>944</v>
      </c>
      <c r="X407" t="str">
        <f t="shared" si="92"/>
        <v>n/a</v>
      </c>
      <c r="Y407" t="str">
        <f t="shared" si="93"/>
        <v>n/a</v>
      </c>
      <c r="AA407" s="1"/>
      <c r="AB407" s="1" t="s">
        <v>934</v>
      </c>
      <c r="AD407" s="1" t="str">
        <f t="shared" si="87"/>
        <v>BAR037505420002</v>
      </c>
    </row>
    <row r="408" spans="1:30" x14ac:dyDescent="0.25">
      <c r="A408" s="1" t="str">
        <f>D408&amp;M408&amp;P408&amp;N408&amp;MasterData_[[#This Row],[Program Code]]</f>
        <v>BAR037505430040001920002</v>
      </c>
      <c r="B408" s="1" t="str">
        <f t="shared" si="90"/>
        <v>BAR037505430020002</v>
      </c>
      <c r="D408" s="14" t="s">
        <v>282</v>
      </c>
      <c r="E408" s="15" t="s">
        <v>286</v>
      </c>
      <c r="F408" s="7">
        <f t="shared" si="88"/>
        <v>20002</v>
      </c>
      <c r="G408" s="1" t="s">
        <v>751</v>
      </c>
      <c r="H408" s="1" t="str">
        <f t="shared" si="89"/>
        <v>ASSN--Event 2--20002</v>
      </c>
      <c r="J408" s="27" t="str">
        <f t="shared" si="85"/>
        <v>BAR0375054400019</v>
      </c>
      <c r="K408" s="27" t="str">
        <f t="shared" si="86"/>
        <v>BAR0375054Event 2</v>
      </c>
      <c r="L408" s="1" t="str">
        <f t="shared" si="91"/>
        <v>BAR03VPSA</v>
      </c>
      <c r="M408" s="1">
        <v>75054</v>
      </c>
      <c r="N408" s="1">
        <v>400019</v>
      </c>
      <c r="O408" s="1">
        <v>20002</v>
      </c>
      <c r="P408" s="1">
        <v>300</v>
      </c>
      <c r="Q408" s="1">
        <v>9999</v>
      </c>
      <c r="R408" s="1">
        <v>12</v>
      </c>
      <c r="S408" s="1">
        <v>9999</v>
      </c>
      <c r="V408"/>
      <c r="W408" t="s">
        <v>944</v>
      </c>
      <c r="X408" t="str">
        <f t="shared" si="92"/>
        <v>n/a</v>
      </c>
      <c r="Y408" t="str">
        <f t="shared" si="93"/>
        <v>n/a</v>
      </c>
      <c r="AA408" s="1"/>
      <c r="AB408" s="1" t="s">
        <v>934</v>
      </c>
      <c r="AD408" s="1" t="str">
        <f t="shared" si="87"/>
        <v>BAR037505420002</v>
      </c>
    </row>
    <row r="409" spans="1:30" x14ac:dyDescent="0.25">
      <c r="A409" s="1" t="str">
        <f>D409&amp;M409&amp;P409&amp;N409&amp;MasterData_[[#This Row],[Program Code]]</f>
        <v>BAR037505430040002020002</v>
      </c>
      <c r="B409" s="1" t="str">
        <f t="shared" si="90"/>
        <v>BAR037505430020002</v>
      </c>
      <c r="D409" s="14" t="s">
        <v>282</v>
      </c>
      <c r="E409" s="15" t="s">
        <v>286</v>
      </c>
      <c r="F409" s="7">
        <f t="shared" si="88"/>
        <v>20002</v>
      </c>
      <c r="G409" s="1" t="s">
        <v>751</v>
      </c>
      <c r="H409" s="1" t="str">
        <f t="shared" si="89"/>
        <v>ASSN--Event 2--20002</v>
      </c>
      <c r="J409" s="27" t="str">
        <f t="shared" si="85"/>
        <v>BAR0375054400020</v>
      </c>
      <c r="K409" s="27" t="str">
        <f t="shared" si="86"/>
        <v>BAR0375054Event 2</v>
      </c>
      <c r="L409" s="1" t="str">
        <f t="shared" si="91"/>
        <v>BAR03VPSA</v>
      </c>
      <c r="M409" s="1">
        <v>75054</v>
      </c>
      <c r="N409" s="1">
        <v>400020</v>
      </c>
      <c r="O409" s="1">
        <v>20002</v>
      </c>
      <c r="P409" s="1">
        <v>300</v>
      </c>
      <c r="Q409" s="1">
        <v>9999</v>
      </c>
      <c r="R409" s="1">
        <v>12</v>
      </c>
      <c r="S409" s="1">
        <v>9999</v>
      </c>
      <c r="V409"/>
      <c r="W409" t="s">
        <v>944</v>
      </c>
      <c r="X409" t="str">
        <f t="shared" si="92"/>
        <v>n/a</v>
      </c>
      <c r="Y409" t="str">
        <f t="shared" si="93"/>
        <v>n/a</v>
      </c>
      <c r="AA409" s="1"/>
      <c r="AB409" s="1" t="s">
        <v>934</v>
      </c>
      <c r="AD409" s="1" t="str">
        <f t="shared" si="87"/>
        <v>BAR037505420002</v>
      </c>
    </row>
    <row r="410" spans="1:30" x14ac:dyDescent="0.25">
      <c r="A410" s="1" t="str">
        <f>D410&amp;M410&amp;P410&amp;N410&amp;MasterData_[[#This Row],[Program Code]]</f>
        <v>BAR037505430040002220002</v>
      </c>
      <c r="B410" s="1" t="str">
        <f t="shared" si="90"/>
        <v>BAR037505430020002</v>
      </c>
      <c r="D410" s="14" t="s">
        <v>282</v>
      </c>
      <c r="E410" s="15" t="s">
        <v>286</v>
      </c>
      <c r="F410" s="7">
        <f t="shared" si="88"/>
        <v>20002</v>
      </c>
      <c r="G410" s="1" t="s">
        <v>751</v>
      </c>
      <c r="H410" s="1" t="str">
        <f t="shared" si="89"/>
        <v>ASSN--Event 2--20002</v>
      </c>
      <c r="J410" s="27" t="str">
        <f t="shared" si="85"/>
        <v>BAR0375054400022</v>
      </c>
      <c r="K410" s="27" t="str">
        <f t="shared" si="86"/>
        <v>BAR0375054Event 2</v>
      </c>
      <c r="L410" s="1" t="str">
        <f t="shared" si="91"/>
        <v>BAR03VPSA</v>
      </c>
      <c r="M410" s="1">
        <v>75054</v>
      </c>
      <c r="N410" s="1">
        <v>400022</v>
      </c>
      <c r="O410" s="1">
        <v>20002</v>
      </c>
      <c r="P410" s="1">
        <v>300</v>
      </c>
      <c r="Q410" s="1">
        <v>9999</v>
      </c>
      <c r="R410" s="1">
        <v>12</v>
      </c>
      <c r="S410" s="1">
        <v>9999</v>
      </c>
      <c r="V410"/>
      <c r="W410" t="s">
        <v>944</v>
      </c>
      <c r="X410" t="str">
        <f t="shared" si="92"/>
        <v>n/a</v>
      </c>
      <c r="Y410" t="str">
        <f t="shared" si="93"/>
        <v>n/a</v>
      </c>
      <c r="AA410" s="1"/>
      <c r="AB410" s="1" t="s">
        <v>934</v>
      </c>
      <c r="AD410" s="1" t="str">
        <f t="shared" si="87"/>
        <v>BAR037505420002</v>
      </c>
    </row>
    <row r="411" spans="1:30" x14ac:dyDescent="0.25">
      <c r="A411" s="1" t="str">
        <f>D411&amp;M411&amp;P411&amp;N411&amp;MasterData_[[#This Row],[Program Code]]</f>
        <v>BAR037505430040002320002</v>
      </c>
      <c r="B411" s="1" t="str">
        <f t="shared" si="90"/>
        <v>BAR037505430020002</v>
      </c>
      <c r="D411" s="14" t="s">
        <v>282</v>
      </c>
      <c r="E411" s="15" t="s">
        <v>286</v>
      </c>
      <c r="F411" s="7">
        <f t="shared" si="88"/>
        <v>20002</v>
      </c>
      <c r="G411" s="1" t="s">
        <v>751</v>
      </c>
      <c r="H411" s="1" t="str">
        <f t="shared" si="89"/>
        <v>ASSN--Event 2--20002</v>
      </c>
      <c r="J411" s="27" t="str">
        <f t="shared" si="85"/>
        <v>BAR0375054400023</v>
      </c>
      <c r="K411" s="27" t="str">
        <f t="shared" si="86"/>
        <v>BAR0375054Event 2</v>
      </c>
      <c r="L411" s="1" t="str">
        <f t="shared" si="91"/>
        <v>BAR03VPSA</v>
      </c>
      <c r="M411" s="1">
        <v>75054</v>
      </c>
      <c r="N411" s="1">
        <v>400023</v>
      </c>
      <c r="O411" s="1">
        <v>20002</v>
      </c>
      <c r="P411" s="1">
        <v>300</v>
      </c>
      <c r="Q411" s="1">
        <v>9999</v>
      </c>
      <c r="R411" s="1">
        <v>12</v>
      </c>
      <c r="S411" s="1">
        <v>9999</v>
      </c>
      <c r="V411"/>
      <c r="W411" t="s">
        <v>944</v>
      </c>
      <c r="X411" t="str">
        <f t="shared" si="92"/>
        <v>n/a</v>
      </c>
      <c r="Y411" t="str">
        <f t="shared" si="93"/>
        <v>n/a</v>
      </c>
      <c r="AA411" s="1"/>
      <c r="AB411" s="1" t="s">
        <v>934</v>
      </c>
      <c r="AD411" s="1" t="str">
        <f t="shared" si="87"/>
        <v>BAR037505420002</v>
      </c>
    </row>
    <row r="412" spans="1:30" x14ac:dyDescent="0.25">
      <c r="A412" s="1" t="str">
        <f>D412&amp;M412&amp;P412&amp;N412&amp;MasterData_[[#This Row],[Program Code]]</f>
        <v>BAR037505430040002420002</v>
      </c>
      <c r="B412" s="1" t="str">
        <f t="shared" si="90"/>
        <v>BAR037505430020002</v>
      </c>
      <c r="D412" s="14" t="s">
        <v>282</v>
      </c>
      <c r="E412" s="15" t="s">
        <v>286</v>
      </c>
      <c r="F412" s="7">
        <f t="shared" si="88"/>
        <v>20002</v>
      </c>
      <c r="G412" s="1" t="s">
        <v>751</v>
      </c>
      <c r="H412" s="1" t="str">
        <f t="shared" si="89"/>
        <v>ASSN--Event 2--20002</v>
      </c>
      <c r="J412" s="27" t="str">
        <f t="shared" si="85"/>
        <v>BAR0375054400024</v>
      </c>
      <c r="K412" s="27" t="str">
        <f t="shared" si="86"/>
        <v>BAR0375054Event 2</v>
      </c>
      <c r="L412" s="1" t="str">
        <f t="shared" si="91"/>
        <v>BAR03VPSA</v>
      </c>
      <c r="M412" s="1">
        <v>75054</v>
      </c>
      <c r="N412" s="1">
        <v>400024</v>
      </c>
      <c r="O412" s="1">
        <v>20002</v>
      </c>
      <c r="P412" s="1">
        <v>300</v>
      </c>
      <c r="Q412" s="1">
        <v>9999</v>
      </c>
      <c r="R412" s="1">
        <v>12</v>
      </c>
      <c r="S412" s="1">
        <v>9999</v>
      </c>
      <c r="V412"/>
      <c r="W412" t="s">
        <v>944</v>
      </c>
      <c r="X412" t="str">
        <f t="shared" si="92"/>
        <v>n/a</v>
      </c>
      <c r="Y412" t="str">
        <f t="shared" si="93"/>
        <v>n/a</v>
      </c>
      <c r="AA412" s="1"/>
      <c r="AB412" s="1" t="s">
        <v>934</v>
      </c>
      <c r="AD412" s="1" t="str">
        <f t="shared" si="87"/>
        <v>BAR037505420002</v>
      </c>
    </row>
    <row r="413" spans="1:30" x14ac:dyDescent="0.25">
      <c r="A413" s="1" t="str">
        <f>D413&amp;M413&amp;P413&amp;N413&amp;MasterData_[[#This Row],[Program Code]]</f>
        <v>BAR037505430040002520002</v>
      </c>
      <c r="B413" s="1" t="str">
        <f t="shared" si="90"/>
        <v>BAR037505430020002</v>
      </c>
      <c r="D413" s="14" t="s">
        <v>282</v>
      </c>
      <c r="E413" s="15" t="s">
        <v>286</v>
      </c>
      <c r="F413" s="7">
        <f t="shared" si="88"/>
        <v>20002</v>
      </c>
      <c r="G413" s="1" t="s">
        <v>751</v>
      </c>
      <c r="H413" s="1" t="str">
        <f t="shared" si="89"/>
        <v>ASSN--Event 2--20002</v>
      </c>
      <c r="J413" s="27" t="str">
        <f t="shared" si="85"/>
        <v>BAR0375054400025</v>
      </c>
      <c r="K413" s="27" t="str">
        <f t="shared" si="86"/>
        <v>BAR0375054Event 2</v>
      </c>
      <c r="L413" s="1" t="str">
        <f t="shared" si="91"/>
        <v>BAR03VPSA</v>
      </c>
      <c r="M413" s="1">
        <v>75054</v>
      </c>
      <c r="N413" s="1">
        <v>400025</v>
      </c>
      <c r="O413" s="1">
        <v>20002</v>
      </c>
      <c r="P413" s="1">
        <v>300</v>
      </c>
      <c r="Q413" s="1">
        <v>9999</v>
      </c>
      <c r="R413" s="1">
        <v>12</v>
      </c>
      <c r="S413" s="1">
        <v>9999</v>
      </c>
      <c r="V413"/>
      <c r="W413" t="s">
        <v>944</v>
      </c>
      <c r="X413" t="str">
        <f t="shared" si="92"/>
        <v>n/a</v>
      </c>
      <c r="Y413" t="str">
        <f t="shared" si="93"/>
        <v>n/a</v>
      </c>
      <c r="AA413" s="1"/>
      <c r="AB413" s="1" t="s">
        <v>934</v>
      </c>
      <c r="AD413" s="1" t="str">
        <f t="shared" si="87"/>
        <v>BAR037505420002</v>
      </c>
    </row>
    <row r="414" spans="1:30" x14ac:dyDescent="0.25">
      <c r="A414" s="1" t="str">
        <f>D414&amp;M414&amp;P414&amp;N414&amp;MasterData_[[#This Row],[Program Code]]</f>
        <v>BAR037505430040002720002</v>
      </c>
      <c r="B414" s="1" t="str">
        <f t="shared" si="90"/>
        <v>BAR037505430020002</v>
      </c>
      <c r="D414" s="14" t="s">
        <v>282</v>
      </c>
      <c r="E414" s="15" t="s">
        <v>286</v>
      </c>
      <c r="F414" s="7">
        <f t="shared" si="88"/>
        <v>20002</v>
      </c>
      <c r="G414" s="1" t="s">
        <v>751</v>
      </c>
      <c r="H414" s="1" t="str">
        <f t="shared" si="89"/>
        <v>ASSN--Event 2--20002</v>
      </c>
      <c r="J414" s="27" t="str">
        <f t="shared" si="85"/>
        <v>BAR0375054400027</v>
      </c>
      <c r="K414" s="27" t="str">
        <f t="shared" si="86"/>
        <v>BAR0375054Event 2</v>
      </c>
      <c r="L414" s="1" t="str">
        <f t="shared" si="91"/>
        <v>BAR03VPSA</v>
      </c>
      <c r="M414" s="1">
        <v>75054</v>
      </c>
      <c r="N414" s="1">
        <v>400027</v>
      </c>
      <c r="O414" s="1">
        <v>20002</v>
      </c>
      <c r="P414" s="1">
        <v>300</v>
      </c>
      <c r="Q414" s="1">
        <v>9999</v>
      </c>
      <c r="R414" s="1">
        <v>12</v>
      </c>
      <c r="S414" s="1">
        <v>9999</v>
      </c>
      <c r="V414"/>
      <c r="W414" t="s">
        <v>944</v>
      </c>
      <c r="X414" t="str">
        <f t="shared" si="92"/>
        <v>n/a</v>
      </c>
      <c r="Y414" t="str">
        <f t="shared" si="93"/>
        <v>n/a</v>
      </c>
      <c r="AA414" s="1"/>
      <c r="AB414" s="1" t="s">
        <v>934</v>
      </c>
      <c r="AD414" s="1" t="str">
        <f t="shared" si="87"/>
        <v>BAR037505420002</v>
      </c>
    </row>
    <row r="415" spans="1:30" x14ac:dyDescent="0.25">
      <c r="A415" s="1" t="str">
        <f>D415&amp;M415&amp;P415&amp;N415&amp;MasterData_[[#This Row],[Program Code]]</f>
        <v>BAR037505430040002820002</v>
      </c>
      <c r="B415" s="1" t="str">
        <f t="shared" si="90"/>
        <v>BAR037505430020002</v>
      </c>
      <c r="D415" s="14" t="s">
        <v>282</v>
      </c>
      <c r="E415" s="15" t="s">
        <v>286</v>
      </c>
      <c r="F415" s="7">
        <f t="shared" si="88"/>
        <v>20002</v>
      </c>
      <c r="G415" s="1" t="s">
        <v>751</v>
      </c>
      <c r="H415" s="1" t="str">
        <f t="shared" si="89"/>
        <v>ASSN--Event 2--20002</v>
      </c>
      <c r="J415" s="27" t="str">
        <f t="shared" si="85"/>
        <v>BAR0375054400028</v>
      </c>
      <c r="K415" s="27" t="str">
        <f t="shared" si="86"/>
        <v>BAR0375054Event 2</v>
      </c>
      <c r="L415" s="1" t="str">
        <f t="shared" si="91"/>
        <v>BAR03VPSA</v>
      </c>
      <c r="M415" s="1">
        <v>75054</v>
      </c>
      <c r="N415" s="1">
        <v>400028</v>
      </c>
      <c r="O415" s="1">
        <v>20002</v>
      </c>
      <c r="P415" s="1">
        <v>300</v>
      </c>
      <c r="Q415" s="1">
        <v>9999</v>
      </c>
      <c r="R415" s="1">
        <v>12</v>
      </c>
      <c r="S415" s="1">
        <v>9999</v>
      </c>
      <c r="V415"/>
      <c r="W415" t="s">
        <v>944</v>
      </c>
      <c r="X415" t="str">
        <f t="shared" si="92"/>
        <v>n/a</v>
      </c>
      <c r="Y415" t="str">
        <f t="shared" si="93"/>
        <v>n/a</v>
      </c>
      <c r="AA415" s="1"/>
      <c r="AB415" s="1" t="s">
        <v>934</v>
      </c>
      <c r="AD415" s="1" t="str">
        <f t="shared" si="87"/>
        <v>BAR037505420002</v>
      </c>
    </row>
    <row r="416" spans="1:30" x14ac:dyDescent="0.25">
      <c r="A416" s="1" t="str">
        <f>D416&amp;M416&amp;P416&amp;N416&amp;MasterData_[[#This Row],[Program Code]]</f>
        <v>BAR037505430040003020002</v>
      </c>
      <c r="B416" s="1" t="str">
        <f t="shared" si="90"/>
        <v>BAR037505430020002</v>
      </c>
      <c r="D416" s="14" t="s">
        <v>282</v>
      </c>
      <c r="E416" s="15" t="s">
        <v>286</v>
      </c>
      <c r="F416" s="7">
        <f t="shared" si="88"/>
        <v>20002</v>
      </c>
      <c r="G416" s="1" t="s">
        <v>751</v>
      </c>
      <c r="H416" s="1" t="str">
        <f t="shared" si="89"/>
        <v>ASSN--Event 2--20002</v>
      </c>
      <c r="J416" s="27" t="str">
        <f t="shared" si="85"/>
        <v>BAR0375054400030</v>
      </c>
      <c r="K416" s="27" t="str">
        <f t="shared" si="86"/>
        <v>BAR0375054Event 2</v>
      </c>
      <c r="L416" s="1" t="str">
        <f t="shared" si="91"/>
        <v>BAR03VPSA</v>
      </c>
      <c r="M416" s="1">
        <v>75054</v>
      </c>
      <c r="N416" s="1">
        <v>400030</v>
      </c>
      <c r="O416" s="1">
        <v>20002</v>
      </c>
      <c r="P416" s="1">
        <v>300</v>
      </c>
      <c r="Q416" s="1">
        <v>9999</v>
      </c>
      <c r="R416" s="1">
        <v>12</v>
      </c>
      <c r="S416" s="1">
        <v>9999</v>
      </c>
      <c r="V416"/>
      <c r="W416" t="s">
        <v>944</v>
      </c>
      <c r="X416" t="str">
        <f t="shared" si="92"/>
        <v>n/a</v>
      </c>
      <c r="Y416" t="str">
        <f t="shared" si="93"/>
        <v>n/a</v>
      </c>
      <c r="AA416" s="1"/>
      <c r="AB416" s="1" t="s">
        <v>934</v>
      </c>
      <c r="AD416" s="1" t="str">
        <f t="shared" si="87"/>
        <v>BAR037505420002</v>
      </c>
    </row>
    <row r="417" spans="1:30" x14ac:dyDescent="0.25">
      <c r="A417" s="1" t="str">
        <f>D417&amp;M417&amp;P417&amp;N417&amp;MasterData_[[#This Row],[Program Code]]</f>
        <v>BAR037505430040003120002</v>
      </c>
      <c r="B417" s="1" t="str">
        <f t="shared" si="90"/>
        <v>BAR037505430020002</v>
      </c>
      <c r="D417" s="14" t="s">
        <v>282</v>
      </c>
      <c r="E417" s="15" t="s">
        <v>286</v>
      </c>
      <c r="F417" s="7">
        <f t="shared" si="88"/>
        <v>20002</v>
      </c>
      <c r="G417" s="1" t="s">
        <v>751</v>
      </c>
      <c r="H417" s="1" t="str">
        <f t="shared" si="89"/>
        <v>ASSN--Event 2--20002</v>
      </c>
      <c r="J417" s="27" t="str">
        <f t="shared" si="85"/>
        <v>BAR0375054400031</v>
      </c>
      <c r="K417" s="27" t="str">
        <f t="shared" si="86"/>
        <v>BAR0375054Event 2</v>
      </c>
      <c r="L417" s="1" t="str">
        <f t="shared" si="91"/>
        <v>BAR03VPSA</v>
      </c>
      <c r="M417" s="1">
        <v>75054</v>
      </c>
      <c r="N417" s="1">
        <v>400031</v>
      </c>
      <c r="O417" s="1">
        <v>20002</v>
      </c>
      <c r="P417" s="1">
        <v>300</v>
      </c>
      <c r="Q417" s="1">
        <v>9999</v>
      </c>
      <c r="R417" s="1">
        <v>12</v>
      </c>
      <c r="S417" s="1">
        <v>9999</v>
      </c>
      <c r="V417"/>
      <c r="W417" t="s">
        <v>944</v>
      </c>
      <c r="X417" t="str">
        <f t="shared" si="92"/>
        <v>n/a</v>
      </c>
      <c r="Y417" t="str">
        <f t="shared" si="93"/>
        <v>n/a</v>
      </c>
      <c r="AA417" s="1"/>
      <c r="AB417" s="1" t="s">
        <v>934</v>
      </c>
      <c r="AD417" s="1" t="str">
        <f t="shared" si="87"/>
        <v>BAR037505420002</v>
      </c>
    </row>
    <row r="418" spans="1:30" x14ac:dyDescent="0.25">
      <c r="A418" s="1" t="str">
        <f>D418&amp;M418&amp;P418&amp;N418&amp;MasterData_[[#This Row],[Program Code]]</f>
        <v>BAR037505430040003320002</v>
      </c>
      <c r="B418" s="1" t="str">
        <f t="shared" si="90"/>
        <v>BAR037505430020002</v>
      </c>
      <c r="D418" s="14" t="s">
        <v>282</v>
      </c>
      <c r="E418" s="15" t="s">
        <v>286</v>
      </c>
      <c r="F418" s="7">
        <f t="shared" si="88"/>
        <v>20002</v>
      </c>
      <c r="G418" s="1" t="s">
        <v>751</v>
      </c>
      <c r="H418" s="1" t="str">
        <f t="shared" si="89"/>
        <v>ASSN--Event 2--20002</v>
      </c>
      <c r="J418" s="27" t="str">
        <f t="shared" si="85"/>
        <v>BAR0375054400033</v>
      </c>
      <c r="K418" s="27" t="str">
        <f t="shared" si="86"/>
        <v>BAR0375054Event 2</v>
      </c>
      <c r="L418" s="1" t="str">
        <f t="shared" si="91"/>
        <v>BAR03VPSA</v>
      </c>
      <c r="M418" s="1">
        <v>75054</v>
      </c>
      <c r="N418" s="1">
        <v>400033</v>
      </c>
      <c r="O418" s="1">
        <v>20002</v>
      </c>
      <c r="P418" s="1">
        <v>300</v>
      </c>
      <c r="Q418" s="1">
        <v>9999</v>
      </c>
      <c r="R418" s="1">
        <v>12</v>
      </c>
      <c r="S418" s="1">
        <v>9999</v>
      </c>
      <c r="V418"/>
      <c r="W418" t="s">
        <v>944</v>
      </c>
      <c r="X418" t="str">
        <f t="shared" si="92"/>
        <v>n/a</v>
      </c>
      <c r="Y418" t="str">
        <f t="shared" si="93"/>
        <v>n/a</v>
      </c>
      <c r="AA418" s="1"/>
      <c r="AB418" s="1" t="s">
        <v>934</v>
      </c>
      <c r="AD418" s="1" t="str">
        <f t="shared" si="87"/>
        <v>BAR037505420002</v>
      </c>
    </row>
    <row r="419" spans="1:30" x14ac:dyDescent="0.25">
      <c r="A419" s="1" t="str">
        <f>D419&amp;M419&amp;P419&amp;N419&amp;MasterData_[[#This Row],[Program Code]]</f>
        <v>BAR037505430040003420002</v>
      </c>
      <c r="B419" s="1" t="str">
        <f t="shared" si="90"/>
        <v>BAR037505430020002</v>
      </c>
      <c r="D419" s="14" t="s">
        <v>282</v>
      </c>
      <c r="E419" s="15" t="s">
        <v>286</v>
      </c>
      <c r="F419" s="7">
        <f t="shared" si="88"/>
        <v>20002</v>
      </c>
      <c r="G419" s="1" t="s">
        <v>751</v>
      </c>
      <c r="H419" s="1" t="str">
        <f t="shared" si="89"/>
        <v>ASSN--Event 2--20002</v>
      </c>
      <c r="J419" s="27" t="str">
        <f t="shared" si="85"/>
        <v>BAR0375054400034</v>
      </c>
      <c r="K419" s="27" t="str">
        <f t="shared" si="86"/>
        <v>BAR0375054Event 2</v>
      </c>
      <c r="L419" s="1" t="str">
        <f t="shared" si="91"/>
        <v>BAR03VPSA</v>
      </c>
      <c r="M419" s="1">
        <v>75054</v>
      </c>
      <c r="N419" s="1">
        <v>400034</v>
      </c>
      <c r="O419" s="1">
        <v>20002</v>
      </c>
      <c r="P419" s="1">
        <v>300</v>
      </c>
      <c r="Q419" s="1">
        <v>9999</v>
      </c>
      <c r="R419" s="1">
        <v>12</v>
      </c>
      <c r="S419" s="1">
        <v>9999</v>
      </c>
      <c r="V419"/>
      <c r="W419" t="s">
        <v>944</v>
      </c>
      <c r="X419" t="str">
        <f t="shared" si="92"/>
        <v>n/a</v>
      </c>
      <c r="Y419" t="str">
        <f t="shared" si="93"/>
        <v>n/a</v>
      </c>
      <c r="AA419" s="1"/>
      <c r="AB419" s="1" t="s">
        <v>934</v>
      </c>
      <c r="AD419" s="1" t="str">
        <f t="shared" si="87"/>
        <v>BAR037505420002</v>
      </c>
    </row>
    <row r="420" spans="1:30" x14ac:dyDescent="0.25">
      <c r="A420" s="1" t="str">
        <f>D420&amp;M420&amp;P420&amp;N420&amp;MasterData_[[#This Row],[Program Code]]</f>
        <v>BAR037505430040003520002</v>
      </c>
      <c r="B420" s="1" t="str">
        <f t="shared" si="90"/>
        <v>BAR037505430020002</v>
      </c>
      <c r="D420" s="14" t="s">
        <v>282</v>
      </c>
      <c r="E420" s="15" t="s">
        <v>286</v>
      </c>
      <c r="F420" s="7">
        <f t="shared" si="88"/>
        <v>20002</v>
      </c>
      <c r="G420" s="1" t="s">
        <v>751</v>
      </c>
      <c r="H420" s="1" t="str">
        <f t="shared" si="89"/>
        <v>ASSN--Event 2--20002</v>
      </c>
      <c r="J420" s="27" t="str">
        <f t="shared" si="85"/>
        <v>BAR0375054400035</v>
      </c>
      <c r="K420" s="27" t="str">
        <f t="shared" si="86"/>
        <v>BAR0375054Event 2</v>
      </c>
      <c r="L420" s="1" t="str">
        <f t="shared" si="91"/>
        <v>BAR03VPSA</v>
      </c>
      <c r="M420" s="1">
        <v>75054</v>
      </c>
      <c r="N420" s="1">
        <v>400035</v>
      </c>
      <c r="O420" s="1">
        <v>20002</v>
      </c>
      <c r="P420" s="1">
        <v>300</v>
      </c>
      <c r="Q420" s="1">
        <v>9999</v>
      </c>
      <c r="R420" s="1">
        <v>12</v>
      </c>
      <c r="S420" s="1">
        <v>9999</v>
      </c>
      <c r="V420"/>
      <c r="W420" t="s">
        <v>944</v>
      </c>
      <c r="X420" t="str">
        <f t="shared" si="92"/>
        <v>n/a</v>
      </c>
      <c r="Y420" t="str">
        <f t="shared" si="93"/>
        <v>n/a</v>
      </c>
      <c r="AA420" s="1"/>
      <c r="AB420" s="1" t="s">
        <v>934</v>
      </c>
      <c r="AD420" s="1" t="str">
        <f t="shared" si="87"/>
        <v>BAR037505420002</v>
      </c>
    </row>
    <row r="421" spans="1:30" x14ac:dyDescent="0.25">
      <c r="A421" s="1" t="str">
        <f>D421&amp;M421&amp;P421&amp;N421&amp;MasterData_[[#This Row],[Program Code]]</f>
        <v>BAR037505430040003620002</v>
      </c>
      <c r="B421" s="1" t="str">
        <f t="shared" si="90"/>
        <v>BAR037505430020002</v>
      </c>
      <c r="D421" s="14" t="s">
        <v>282</v>
      </c>
      <c r="E421" s="15" t="s">
        <v>286</v>
      </c>
      <c r="F421" s="7">
        <f t="shared" si="88"/>
        <v>20002</v>
      </c>
      <c r="G421" s="1" t="s">
        <v>751</v>
      </c>
      <c r="H421" s="1" t="str">
        <f t="shared" si="89"/>
        <v>ASSN--Event 2--20002</v>
      </c>
      <c r="J421" s="27" t="str">
        <f t="shared" si="85"/>
        <v>BAR0375054400036</v>
      </c>
      <c r="K421" s="27" t="str">
        <f t="shared" si="86"/>
        <v>BAR0375054Event 2</v>
      </c>
      <c r="L421" s="1" t="str">
        <f t="shared" si="91"/>
        <v>BAR03VPSA</v>
      </c>
      <c r="M421" s="1">
        <v>75054</v>
      </c>
      <c r="N421" s="1">
        <v>400036</v>
      </c>
      <c r="O421" s="1">
        <v>20002</v>
      </c>
      <c r="P421" s="1">
        <v>300</v>
      </c>
      <c r="Q421" s="1">
        <v>9999</v>
      </c>
      <c r="R421" s="1">
        <v>12</v>
      </c>
      <c r="S421" s="1">
        <v>9999</v>
      </c>
      <c r="V421"/>
      <c r="W421" t="s">
        <v>944</v>
      </c>
      <c r="X421" t="str">
        <f t="shared" si="92"/>
        <v>n/a</v>
      </c>
      <c r="Y421" t="str">
        <f t="shared" si="93"/>
        <v>n/a</v>
      </c>
      <c r="AA421" s="1"/>
      <c r="AB421" s="1" t="s">
        <v>934</v>
      </c>
      <c r="AD421" s="1" t="str">
        <f t="shared" si="87"/>
        <v>BAR037505420002</v>
      </c>
    </row>
    <row r="422" spans="1:30" x14ac:dyDescent="0.25">
      <c r="A422" s="1" t="str">
        <f>D422&amp;M422&amp;P422&amp;N422&amp;MasterData_[[#This Row],[Program Code]]</f>
        <v>BAR037505430040003720002</v>
      </c>
      <c r="B422" s="1" t="str">
        <f t="shared" si="90"/>
        <v>BAR037505430020002</v>
      </c>
      <c r="D422" s="14" t="s">
        <v>282</v>
      </c>
      <c r="E422" s="15" t="s">
        <v>286</v>
      </c>
      <c r="F422" s="7">
        <f t="shared" si="88"/>
        <v>20002</v>
      </c>
      <c r="G422" s="1" t="s">
        <v>751</v>
      </c>
      <c r="H422" s="1" t="str">
        <f t="shared" si="89"/>
        <v>ASSN--Event 2--20002</v>
      </c>
      <c r="J422" s="27" t="str">
        <f t="shared" si="85"/>
        <v>BAR0375054400037</v>
      </c>
      <c r="K422" s="27" t="str">
        <f t="shared" si="86"/>
        <v>BAR0375054Event 2</v>
      </c>
      <c r="L422" s="1" t="str">
        <f t="shared" si="91"/>
        <v>BAR03VPSA</v>
      </c>
      <c r="M422" s="1">
        <v>75054</v>
      </c>
      <c r="N422" s="1">
        <v>400037</v>
      </c>
      <c r="O422" s="1">
        <v>20002</v>
      </c>
      <c r="P422" s="1">
        <v>300</v>
      </c>
      <c r="Q422" s="1">
        <v>9999</v>
      </c>
      <c r="R422" s="1">
        <v>12</v>
      </c>
      <c r="S422" s="1">
        <v>9999</v>
      </c>
      <c r="V422"/>
      <c r="W422" t="s">
        <v>944</v>
      </c>
      <c r="X422" t="str">
        <f t="shared" si="92"/>
        <v>n/a</v>
      </c>
      <c r="Y422" t="str">
        <f t="shared" si="93"/>
        <v>n/a</v>
      </c>
      <c r="AA422" s="1"/>
      <c r="AB422" s="1" t="s">
        <v>934</v>
      </c>
      <c r="AD422" s="1" t="str">
        <f t="shared" si="87"/>
        <v>BAR037505420002</v>
      </c>
    </row>
    <row r="423" spans="1:30" x14ac:dyDescent="0.25">
      <c r="A423" s="1" t="str">
        <f>D423&amp;M423&amp;P423&amp;N423&amp;MasterData_[[#This Row],[Program Code]]</f>
        <v>BAR037505430040003820002</v>
      </c>
      <c r="B423" s="1" t="str">
        <f t="shared" si="90"/>
        <v>BAR037505430020002</v>
      </c>
      <c r="D423" s="14" t="s">
        <v>282</v>
      </c>
      <c r="E423" s="15" t="s">
        <v>286</v>
      </c>
      <c r="F423" s="7">
        <f t="shared" si="88"/>
        <v>20002</v>
      </c>
      <c r="G423" s="1" t="s">
        <v>751</v>
      </c>
      <c r="H423" s="1" t="str">
        <f t="shared" si="89"/>
        <v>ASSN--Event 2--20002</v>
      </c>
      <c r="J423" s="27" t="str">
        <f t="shared" si="85"/>
        <v>BAR0375054400038</v>
      </c>
      <c r="K423" s="27" t="str">
        <f t="shared" si="86"/>
        <v>BAR0375054Event 2</v>
      </c>
      <c r="L423" s="1" t="str">
        <f t="shared" si="91"/>
        <v>BAR03VPSA</v>
      </c>
      <c r="M423" s="1">
        <v>75054</v>
      </c>
      <c r="N423" s="1">
        <v>400038</v>
      </c>
      <c r="O423" s="1">
        <v>20002</v>
      </c>
      <c r="P423" s="1">
        <v>300</v>
      </c>
      <c r="Q423" s="1">
        <v>9999</v>
      </c>
      <c r="R423" s="1">
        <v>12</v>
      </c>
      <c r="S423" s="1">
        <v>9999</v>
      </c>
      <c r="V423"/>
      <c r="W423" t="s">
        <v>944</v>
      </c>
      <c r="X423" t="str">
        <f t="shared" si="92"/>
        <v>n/a</v>
      </c>
      <c r="Y423" t="str">
        <f t="shared" si="93"/>
        <v>n/a</v>
      </c>
      <c r="AA423" s="1"/>
      <c r="AB423" s="1" t="s">
        <v>934</v>
      </c>
      <c r="AD423" s="1" t="str">
        <f t="shared" si="87"/>
        <v>BAR037505420002</v>
      </c>
    </row>
    <row r="424" spans="1:30" x14ac:dyDescent="0.25">
      <c r="A424" s="1" t="str">
        <f>D424&amp;M424&amp;P424&amp;N424&amp;MasterData_[[#This Row],[Program Code]]</f>
        <v>BAR037505430040003920002</v>
      </c>
      <c r="B424" s="1" t="str">
        <f t="shared" si="90"/>
        <v>BAR037505430020002</v>
      </c>
      <c r="D424" s="14" t="s">
        <v>282</v>
      </c>
      <c r="E424" s="15" t="s">
        <v>286</v>
      </c>
      <c r="F424" s="7">
        <f t="shared" si="88"/>
        <v>20002</v>
      </c>
      <c r="G424" s="1" t="s">
        <v>751</v>
      </c>
      <c r="H424" s="1" t="str">
        <f t="shared" si="89"/>
        <v>ASSN--Event 2--20002</v>
      </c>
      <c r="J424" s="27" t="str">
        <f t="shared" si="85"/>
        <v>BAR0375054400039</v>
      </c>
      <c r="K424" s="27" t="str">
        <f t="shared" si="86"/>
        <v>BAR0375054Event 2</v>
      </c>
      <c r="L424" s="1" t="str">
        <f t="shared" si="91"/>
        <v>BAR03VPSA</v>
      </c>
      <c r="M424" s="1">
        <v>75054</v>
      </c>
      <c r="N424" s="1">
        <v>400039</v>
      </c>
      <c r="O424" s="1">
        <v>20002</v>
      </c>
      <c r="P424" s="1">
        <v>300</v>
      </c>
      <c r="Q424" s="1">
        <v>9999</v>
      </c>
      <c r="R424" s="1">
        <v>12</v>
      </c>
      <c r="S424" s="1">
        <v>9999</v>
      </c>
      <c r="V424"/>
      <c r="W424" t="s">
        <v>944</v>
      </c>
      <c r="X424" t="str">
        <f t="shared" si="92"/>
        <v>n/a</v>
      </c>
      <c r="Y424" t="str">
        <f t="shared" si="93"/>
        <v>n/a</v>
      </c>
      <c r="AA424" s="1"/>
      <c r="AB424" s="1" t="s">
        <v>934</v>
      </c>
      <c r="AD424" s="1" t="str">
        <f t="shared" si="87"/>
        <v>BAR037505420002</v>
      </c>
    </row>
    <row r="425" spans="1:30" x14ac:dyDescent="0.25">
      <c r="A425" s="1" t="str">
        <f>D425&amp;M425&amp;P425&amp;N425&amp;MasterData_[[#This Row],[Program Code]]</f>
        <v>BAR037505430040004120002</v>
      </c>
      <c r="B425" s="1" t="str">
        <f t="shared" si="90"/>
        <v>BAR037505430020002</v>
      </c>
      <c r="D425" s="14" t="s">
        <v>282</v>
      </c>
      <c r="E425" s="15" t="s">
        <v>286</v>
      </c>
      <c r="F425" s="7">
        <f t="shared" si="88"/>
        <v>20002</v>
      </c>
      <c r="G425" s="1" t="s">
        <v>751</v>
      </c>
      <c r="H425" s="1" t="str">
        <f t="shared" si="89"/>
        <v>ASSN--Event 2--20002</v>
      </c>
      <c r="J425" s="27" t="str">
        <f t="shared" ref="J425:J488" si="94">D425&amp;M425&amp;N425</f>
        <v>BAR0375054400041</v>
      </c>
      <c r="K425" s="27" t="str">
        <f t="shared" ref="K425:K488" si="95">D425&amp;M425&amp;G425</f>
        <v>BAR0375054Event 2</v>
      </c>
      <c r="L425" s="1" t="str">
        <f t="shared" si="91"/>
        <v>BAR03VPSA</v>
      </c>
      <c r="M425" s="1">
        <v>75054</v>
      </c>
      <c r="N425" s="1">
        <v>400041</v>
      </c>
      <c r="O425" s="1">
        <v>20002</v>
      </c>
      <c r="P425" s="1">
        <v>300</v>
      </c>
      <c r="Q425" s="1">
        <v>9999</v>
      </c>
      <c r="R425" s="1">
        <v>12</v>
      </c>
      <c r="S425" s="1">
        <v>9999</v>
      </c>
      <c r="V425"/>
      <c r="W425" t="s">
        <v>944</v>
      </c>
      <c r="X425" t="str">
        <f t="shared" si="92"/>
        <v>n/a</v>
      </c>
      <c r="Y425" t="str">
        <f t="shared" si="93"/>
        <v>n/a</v>
      </c>
      <c r="AA425" s="1"/>
      <c r="AB425" s="1" t="s">
        <v>934</v>
      </c>
      <c r="AD425" s="1" t="str">
        <f t="shared" ref="AD425:AD488" si="96">D425&amp;M425&amp;O425</f>
        <v>BAR037505420002</v>
      </c>
    </row>
    <row r="426" spans="1:30" x14ac:dyDescent="0.25">
      <c r="A426" s="1" t="str">
        <f>D426&amp;M426&amp;P426&amp;N426&amp;MasterData_[[#This Row],[Program Code]]</f>
        <v>BAR037505430040004220002</v>
      </c>
      <c r="B426" s="1" t="str">
        <f t="shared" si="90"/>
        <v>BAR037505430020002</v>
      </c>
      <c r="D426" s="14" t="s">
        <v>282</v>
      </c>
      <c r="E426" s="15" t="s">
        <v>286</v>
      </c>
      <c r="F426" s="7">
        <f t="shared" si="88"/>
        <v>20002</v>
      </c>
      <c r="G426" s="1" t="s">
        <v>751</v>
      </c>
      <c r="H426" s="1" t="str">
        <f t="shared" si="89"/>
        <v>ASSN--Event 2--20002</v>
      </c>
      <c r="J426" s="27" t="str">
        <f t="shared" si="94"/>
        <v>BAR0375054400042</v>
      </c>
      <c r="K426" s="27" t="str">
        <f t="shared" si="95"/>
        <v>BAR0375054Event 2</v>
      </c>
      <c r="L426" s="1" t="str">
        <f t="shared" si="91"/>
        <v>BAR03VPSA</v>
      </c>
      <c r="M426" s="1">
        <v>75054</v>
      </c>
      <c r="N426" s="1">
        <v>400042</v>
      </c>
      <c r="O426" s="1">
        <v>20002</v>
      </c>
      <c r="P426" s="1">
        <v>300</v>
      </c>
      <c r="Q426" s="1">
        <v>9999</v>
      </c>
      <c r="R426" s="1">
        <v>12</v>
      </c>
      <c r="S426" s="1">
        <v>9999</v>
      </c>
      <c r="V426"/>
      <c r="W426" t="s">
        <v>944</v>
      </c>
      <c r="X426" t="str">
        <f t="shared" si="92"/>
        <v>n/a</v>
      </c>
      <c r="Y426" t="str">
        <f t="shared" si="93"/>
        <v>n/a</v>
      </c>
      <c r="AA426" s="1"/>
      <c r="AB426" s="1" t="s">
        <v>934</v>
      </c>
      <c r="AD426" s="1" t="str">
        <f t="shared" si="96"/>
        <v>BAR037505420002</v>
      </c>
    </row>
    <row r="427" spans="1:30" x14ac:dyDescent="0.25">
      <c r="A427" s="1" t="str">
        <f>D427&amp;M427&amp;P427&amp;N427&amp;MasterData_[[#This Row],[Program Code]]</f>
        <v>BAR037505430040004320002</v>
      </c>
      <c r="B427" s="1" t="str">
        <f t="shared" si="90"/>
        <v>BAR037505430020002</v>
      </c>
      <c r="D427" s="14" t="s">
        <v>282</v>
      </c>
      <c r="E427" s="15" t="s">
        <v>286</v>
      </c>
      <c r="F427" s="7">
        <f t="shared" si="88"/>
        <v>20002</v>
      </c>
      <c r="G427" s="1" t="s">
        <v>751</v>
      </c>
      <c r="H427" s="1" t="str">
        <f t="shared" si="89"/>
        <v>ASSN--Event 2--20002</v>
      </c>
      <c r="J427" s="27" t="str">
        <f t="shared" si="94"/>
        <v>BAR0375054400043</v>
      </c>
      <c r="K427" s="27" t="str">
        <f t="shared" si="95"/>
        <v>BAR0375054Event 2</v>
      </c>
      <c r="L427" s="1" t="str">
        <f t="shared" si="91"/>
        <v>BAR03VPSA</v>
      </c>
      <c r="M427" s="1">
        <v>75054</v>
      </c>
      <c r="N427" s="1">
        <v>400043</v>
      </c>
      <c r="O427" s="1">
        <v>20002</v>
      </c>
      <c r="P427" s="1">
        <v>300</v>
      </c>
      <c r="Q427" s="1">
        <v>9999</v>
      </c>
      <c r="R427" s="1">
        <v>12</v>
      </c>
      <c r="S427" s="1">
        <v>9999</v>
      </c>
      <c r="V427"/>
      <c r="W427" t="s">
        <v>944</v>
      </c>
      <c r="X427" t="str">
        <f t="shared" si="92"/>
        <v>n/a</v>
      </c>
      <c r="Y427" t="str">
        <f t="shared" si="93"/>
        <v>n/a</v>
      </c>
      <c r="AA427" s="1"/>
      <c r="AB427" s="1" t="s">
        <v>934</v>
      </c>
      <c r="AD427" s="1" t="str">
        <f t="shared" si="96"/>
        <v>BAR037505420002</v>
      </c>
    </row>
    <row r="428" spans="1:30" x14ac:dyDescent="0.25">
      <c r="A428" s="1" t="str">
        <f>D428&amp;M428&amp;P428&amp;N428&amp;MasterData_[[#This Row],[Program Code]]</f>
        <v>BAR037505430040004420002</v>
      </c>
      <c r="B428" s="1" t="str">
        <f t="shared" si="90"/>
        <v>BAR037505430020002</v>
      </c>
      <c r="D428" s="14" t="s">
        <v>282</v>
      </c>
      <c r="E428" s="15" t="s">
        <v>286</v>
      </c>
      <c r="F428" s="7">
        <f t="shared" si="88"/>
        <v>20002</v>
      </c>
      <c r="G428" s="1" t="s">
        <v>751</v>
      </c>
      <c r="H428" s="1" t="str">
        <f t="shared" si="89"/>
        <v>ASSN--Event 2--20002</v>
      </c>
      <c r="J428" s="27" t="str">
        <f t="shared" si="94"/>
        <v>BAR0375054400044</v>
      </c>
      <c r="K428" s="27" t="str">
        <f t="shared" si="95"/>
        <v>BAR0375054Event 2</v>
      </c>
      <c r="L428" s="1" t="str">
        <f t="shared" si="91"/>
        <v>BAR03VPSA</v>
      </c>
      <c r="M428" s="1">
        <v>75054</v>
      </c>
      <c r="N428" s="1">
        <v>400044</v>
      </c>
      <c r="O428" s="1">
        <v>20002</v>
      </c>
      <c r="P428" s="1">
        <v>300</v>
      </c>
      <c r="Q428" s="1">
        <v>9999</v>
      </c>
      <c r="R428" s="1">
        <v>12</v>
      </c>
      <c r="S428" s="1">
        <v>9999</v>
      </c>
      <c r="V428"/>
      <c r="W428" t="s">
        <v>944</v>
      </c>
      <c r="X428" t="str">
        <f t="shared" si="92"/>
        <v>n/a</v>
      </c>
      <c r="Y428" t="str">
        <f t="shared" si="93"/>
        <v>n/a</v>
      </c>
      <c r="AA428" s="1"/>
      <c r="AB428" s="1" t="s">
        <v>934</v>
      </c>
      <c r="AD428" s="1" t="str">
        <f t="shared" si="96"/>
        <v>BAR037505420002</v>
      </c>
    </row>
    <row r="429" spans="1:30" x14ac:dyDescent="0.25">
      <c r="A429" s="1" t="str">
        <f>D429&amp;M429&amp;P429&amp;N429&amp;MasterData_[[#This Row],[Program Code]]</f>
        <v>BAR037505430040004520002</v>
      </c>
      <c r="B429" s="1" t="str">
        <f t="shared" si="90"/>
        <v>BAR037505430020002</v>
      </c>
      <c r="D429" s="14" t="s">
        <v>282</v>
      </c>
      <c r="E429" s="15" t="s">
        <v>286</v>
      </c>
      <c r="F429" s="7">
        <f t="shared" si="88"/>
        <v>20002</v>
      </c>
      <c r="G429" s="1" t="s">
        <v>751</v>
      </c>
      <c r="H429" s="1" t="str">
        <f t="shared" si="89"/>
        <v>ASSN--Event 2--20002</v>
      </c>
      <c r="J429" s="27" t="str">
        <f t="shared" si="94"/>
        <v>BAR0375054400045</v>
      </c>
      <c r="K429" s="27" t="str">
        <f t="shared" si="95"/>
        <v>BAR0375054Event 2</v>
      </c>
      <c r="L429" s="1" t="str">
        <f t="shared" si="91"/>
        <v>BAR03VPSA</v>
      </c>
      <c r="M429" s="1">
        <v>75054</v>
      </c>
      <c r="N429" s="1">
        <v>400045</v>
      </c>
      <c r="O429" s="1">
        <v>20002</v>
      </c>
      <c r="P429" s="1">
        <v>300</v>
      </c>
      <c r="Q429" s="1">
        <v>9999</v>
      </c>
      <c r="R429" s="1">
        <v>12</v>
      </c>
      <c r="S429" s="1">
        <v>9999</v>
      </c>
      <c r="V429"/>
      <c r="W429" t="s">
        <v>944</v>
      </c>
      <c r="X429" t="str">
        <f t="shared" si="92"/>
        <v>n/a</v>
      </c>
      <c r="Y429" t="str">
        <f t="shared" si="93"/>
        <v>n/a</v>
      </c>
      <c r="AA429" s="1"/>
      <c r="AB429" s="1" t="s">
        <v>934</v>
      </c>
      <c r="AD429" s="1" t="str">
        <f t="shared" si="96"/>
        <v>BAR037505420002</v>
      </c>
    </row>
    <row r="430" spans="1:30" x14ac:dyDescent="0.25">
      <c r="A430" s="1" t="str">
        <f>D430&amp;M430&amp;P430&amp;N430&amp;MasterData_[[#This Row],[Program Code]]</f>
        <v>BAR037505430040005920002</v>
      </c>
      <c r="B430" s="1" t="str">
        <f t="shared" si="90"/>
        <v>BAR037505430020002</v>
      </c>
      <c r="D430" s="14" t="s">
        <v>282</v>
      </c>
      <c r="E430" s="15" t="s">
        <v>286</v>
      </c>
      <c r="F430" s="7">
        <f t="shared" ref="F430:F493" si="97">O430</f>
        <v>20002</v>
      </c>
      <c r="G430" s="1" t="s">
        <v>751</v>
      </c>
      <c r="H430" s="1" t="str">
        <f t="shared" ref="H430:H493" si="98">"ASSN"&amp;"--"&amp;G430&amp;"--"&amp;F430</f>
        <v>ASSN--Event 2--20002</v>
      </c>
      <c r="J430" s="27" t="str">
        <f t="shared" si="94"/>
        <v>BAR0375054400059</v>
      </c>
      <c r="K430" s="27" t="str">
        <f t="shared" si="95"/>
        <v>BAR0375054Event 2</v>
      </c>
      <c r="L430" s="1" t="str">
        <f t="shared" si="91"/>
        <v>BAR03VPSA</v>
      </c>
      <c r="M430" s="1">
        <v>75054</v>
      </c>
      <c r="N430" s="1">
        <v>400059</v>
      </c>
      <c r="O430" s="1">
        <v>20002</v>
      </c>
      <c r="P430" s="1">
        <v>300</v>
      </c>
      <c r="Q430" s="1">
        <v>9999</v>
      </c>
      <c r="R430" s="1">
        <v>12</v>
      </c>
      <c r="S430" s="1">
        <v>9999</v>
      </c>
      <c r="V430"/>
      <c r="W430" t="s">
        <v>944</v>
      </c>
      <c r="X430" t="str">
        <f t="shared" si="92"/>
        <v>n/a</v>
      </c>
      <c r="Y430" t="str">
        <f t="shared" si="93"/>
        <v>n/a</v>
      </c>
      <c r="AA430" s="1"/>
      <c r="AB430" s="1" t="s">
        <v>934</v>
      </c>
      <c r="AD430" s="1" t="str">
        <f t="shared" si="96"/>
        <v>BAR037505420002</v>
      </c>
    </row>
    <row r="431" spans="1:30" x14ac:dyDescent="0.25">
      <c r="A431" s="1" t="str">
        <f>D431&amp;M431&amp;P431&amp;N431&amp;MasterData_[[#This Row],[Program Code]]</f>
        <v>BAR037505430040006020002</v>
      </c>
      <c r="B431" s="1" t="str">
        <f t="shared" si="90"/>
        <v>BAR037505430020002</v>
      </c>
      <c r="D431" s="14" t="s">
        <v>282</v>
      </c>
      <c r="E431" s="15" t="s">
        <v>286</v>
      </c>
      <c r="F431" s="7">
        <f t="shared" si="97"/>
        <v>20002</v>
      </c>
      <c r="G431" s="1" t="s">
        <v>751</v>
      </c>
      <c r="H431" s="1" t="str">
        <f t="shared" si="98"/>
        <v>ASSN--Event 2--20002</v>
      </c>
      <c r="J431" s="27" t="str">
        <f t="shared" si="94"/>
        <v>BAR0375054400060</v>
      </c>
      <c r="K431" s="27" t="str">
        <f t="shared" si="95"/>
        <v>BAR0375054Event 2</v>
      </c>
      <c r="L431" s="1" t="str">
        <f t="shared" si="91"/>
        <v>BAR03VPSA</v>
      </c>
      <c r="M431" s="1">
        <v>75054</v>
      </c>
      <c r="N431" s="1">
        <v>400060</v>
      </c>
      <c r="O431" s="1">
        <v>20002</v>
      </c>
      <c r="P431" s="1">
        <v>300</v>
      </c>
      <c r="Q431" s="1">
        <v>9999</v>
      </c>
      <c r="R431" s="1">
        <v>12</v>
      </c>
      <c r="S431" s="1">
        <v>9999</v>
      </c>
      <c r="V431"/>
      <c r="W431" t="s">
        <v>944</v>
      </c>
      <c r="X431" t="str">
        <f t="shared" si="92"/>
        <v>n/a</v>
      </c>
      <c r="Y431" t="str">
        <f t="shared" si="93"/>
        <v>n/a</v>
      </c>
      <c r="AA431" s="1"/>
      <c r="AB431" s="1" t="s">
        <v>934</v>
      </c>
      <c r="AD431" s="1" t="str">
        <f t="shared" si="96"/>
        <v>BAR037505420002</v>
      </c>
    </row>
    <row r="432" spans="1:30" x14ac:dyDescent="0.25">
      <c r="A432" s="1" t="str">
        <f>D432&amp;M432&amp;P432&amp;N432&amp;MasterData_[[#This Row],[Program Code]]</f>
        <v>BAR037505430040006120002</v>
      </c>
      <c r="B432" s="1" t="str">
        <f t="shared" si="90"/>
        <v>BAR037505430020002</v>
      </c>
      <c r="D432" s="14" t="s">
        <v>282</v>
      </c>
      <c r="E432" s="15" t="s">
        <v>286</v>
      </c>
      <c r="F432" s="7">
        <f t="shared" si="97"/>
        <v>20002</v>
      </c>
      <c r="G432" s="1" t="s">
        <v>751</v>
      </c>
      <c r="H432" s="1" t="str">
        <f t="shared" si="98"/>
        <v>ASSN--Event 2--20002</v>
      </c>
      <c r="J432" s="27" t="str">
        <f t="shared" si="94"/>
        <v>BAR0375054400061</v>
      </c>
      <c r="K432" s="27" t="str">
        <f t="shared" si="95"/>
        <v>BAR0375054Event 2</v>
      </c>
      <c r="L432" s="1" t="str">
        <f t="shared" si="91"/>
        <v>BAR03VPSA</v>
      </c>
      <c r="M432" s="1">
        <v>75054</v>
      </c>
      <c r="N432" s="1">
        <v>400061</v>
      </c>
      <c r="O432" s="1">
        <v>20002</v>
      </c>
      <c r="P432" s="1">
        <v>300</v>
      </c>
      <c r="Q432" s="1">
        <v>9999</v>
      </c>
      <c r="R432" s="1">
        <v>12</v>
      </c>
      <c r="S432" s="1">
        <v>9999</v>
      </c>
      <c r="V432"/>
      <c r="W432" t="s">
        <v>944</v>
      </c>
      <c r="X432" t="str">
        <f t="shared" si="92"/>
        <v>n/a</v>
      </c>
      <c r="Y432" t="str">
        <f t="shared" si="93"/>
        <v>n/a</v>
      </c>
      <c r="AA432" s="1"/>
      <c r="AB432" s="1" t="s">
        <v>934</v>
      </c>
      <c r="AD432" s="1" t="str">
        <f t="shared" si="96"/>
        <v>BAR037505420002</v>
      </c>
    </row>
    <row r="433" spans="1:30" x14ac:dyDescent="0.25">
      <c r="A433" s="1" t="str">
        <f>D433&amp;M433&amp;P433&amp;N433&amp;MasterData_[[#This Row],[Program Code]]</f>
        <v>BAR037505430040006220002</v>
      </c>
      <c r="B433" s="1" t="str">
        <f t="shared" si="90"/>
        <v>BAR037505430020002</v>
      </c>
      <c r="D433" s="14" t="s">
        <v>282</v>
      </c>
      <c r="E433" s="15" t="s">
        <v>286</v>
      </c>
      <c r="F433" s="7">
        <f t="shared" si="97"/>
        <v>20002</v>
      </c>
      <c r="G433" s="1" t="s">
        <v>751</v>
      </c>
      <c r="H433" s="1" t="str">
        <f t="shared" si="98"/>
        <v>ASSN--Event 2--20002</v>
      </c>
      <c r="J433" s="27" t="str">
        <f t="shared" si="94"/>
        <v>BAR0375054400062</v>
      </c>
      <c r="K433" s="27" t="str">
        <f t="shared" si="95"/>
        <v>BAR0375054Event 2</v>
      </c>
      <c r="L433" s="1" t="str">
        <f t="shared" si="91"/>
        <v>BAR03VPSA</v>
      </c>
      <c r="M433" s="1">
        <v>75054</v>
      </c>
      <c r="N433" s="1">
        <v>400062</v>
      </c>
      <c r="O433" s="1">
        <v>20002</v>
      </c>
      <c r="P433" s="1">
        <v>300</v>
      </c>
      <c r="Q433" s="1">
        <v>9999</v>
      </c>
      <c r="R433" s="1">
        <v>12</v>
      </c>
      <c r="S433" s="1">
        <v>9999</v>
      </c>
      <c r="V433"/>
      <c r="W433" t="s">
        <v>944</v>
      </c>
      <c r="X433" t="str">
        <f t="shared" si="92"/>
        <v>n/a</v>
      </c>
      <c r="Y433" t="str">
        <f t="shared" si="93"/>
        <v>n/a</v>
      </c>
      <c r="AA433" s="1"/>
      <c r="AB433" s="1" t="s">
        <v>934</v>
      </c>
      <c r="AD433" s="1" t="str">
        <f t="shared" si="96"/>
        <v>BAR037505420002</v>
      </c>
    </row>
    <row r="434" spans="1:30" x14ac:dyDescent="0.25">
      <c r="A434" s="1" t="str">
        <f>D434&amp;M434&amp;P434&amp;N434&amp;MasterData_[[#This Row],[Program Code]]</f>
        <v>BAR037505430040006320002</v>
      </c>
      <c r="B434" s="1" t="str">
        <f t="shared" si="90"/>
        <v>BAR037505430020002</v>
      </c>
      <c r="D434" s="14" t="s">
        <v>282</v>
      </c>
      <c r="E434" s="15" t="s">
        <v>286</v>
      </c>
      <c r="F434" s="7">
        <f t="shared" si="97"/>
        <v>20002</v>
      </c>
      <c r="G434" s="1" t="s">
        <v>751</v>
      </c>
      <c r="H434" s="1" t="str">
        <f t="shared" si="98"/>
        <v>ASSN--Event 2--20002</v>
      </c>
      <c r="J434" s="27" t="str">
        <f t="shared" si="94"/>
        <v>BAR0375054400063</v>
      </c>
      <c r="K434" s="27" t="str">
        <f t="shared" si="95"/>
        <v>BAR0375054Event 2</v>
      </c>
      <c r="L434" s="1" t="str">
        <f t="shared" si="91"/>
        <v>BAR03VPSA</v>
      </c>
      <c r="M434" s="1">
        <v>75054</v>
      </c>
      <c r="N434" s="1">
        <v>400063</v>
      </c>
      <c r="O434" s="1">
        <v>20002</v>
      </c>
      <c r="P434" s="1">
        <v>300</v>
      </c>
      <c r="Q434" s="1">
        <v>9999</v>
      </c>
      <c r="R434" s="1">
        <v>12</v>
      </c>
      <c r="S434" s="1">
        <v>9999</v>
      </c>
      <c r="V434"/>
      <c r="W434" t="s">
        <v>944</v>
      </c>
      <c r="X434" t="str">
        <f t="shared" si="92"/>
        <v>n/a</v>
      </c>
      <c r="Y434" t="str">
        <f t="shared" si="93"/>
        <v>n/a</v>
      </c>
      <c r="AA434" s="1"/>
      <c r="AB434" s="1" t="s">
        <v>934</v>
      </c>
      <c r="AD434" s="1" t="str">
        <f t="shared" si="96"/>
        <v>BAR037505420002</v>
      </c>
    </row>
    <row r="435" spans="1:30" x14ac:dyDescent="0.25">
      <c r="A435" s="1" t="str">
        <f>D435&amp;M435&amp;P435&amp;N435&amp;MasterData_[[#This Row],[Program Code]]</f>
        <v>BAR037505430040006420002</v>
      </c>
      <c r="B435" s="1" t="str">
        <f t="shared" si="90"/>
        <v>BAR037505430020002</v>
      </c>
      <c r="D435" s="14" t="s">
        <v>282</v>
      </c>
      <c r="E435" s="15" t="s">
        <v>286</v>
      </c>
      <c r="F435" s="7">
        <f t="shared" si="97"/>
        <v>20002</v>
      </c>
      <c r="G435" s="1" t="s">
        <v>751</v>
      </c>
      <c r="H435" s="1" t="str">
        <f t="shared" si="98"/>
        <v>ASSN--Event 2--20002</v>
      </c>
      <c r="J435" s="27" t="str">
        <f t="shared" si="94"/>
        <v>BAR0375054400064</v>
      </c>
      <c r="K435" s="27" t="str">
        <f t="shared" si="95"/>
        <v>BAR0375054Event 2</v>
      </c>
      <c r="L435" s="1" t="str">
        <f t="shared" si="91"/>
        <v>BAR03VPSA</v>
      </c>
      <c r="M435" s="1">
        <v>75054</v>
      </c>
      <c r="N435" s="1">
        <v>400064</v>
      </c>
      <c r="O435" s="1">
        <v>20002</v>
      </c>
      <c r="P435" s="1">
        <v>300</v>
      </c>
      <c r="Q435" s="1">
        <v>9999</v>
      </c>
      <c r="R435" s="1">
        <v>12</v>
      </c>
      <c r="S435" s="1">
        <v>9999</v>
      </c>
      <c r="V435"/>
      <c r="W435" t="s">
        <v>944</v>
      </c>
      <c r="X435" t="str">
        <f t="shared" si="92"/>
        <v>n/a</v>
      </c>
      <c r="Y435" t="str">
        <f t="shared" si="93"/>
        <v>n/a</v>
      </c>
      <c r="AA435" s="1"/>
      <c r="AB435" s="1" t="s">
        <v>934</v>
      </c>
      <c r="AD435" s="1" t="str">
        <f t="shared" si="96"/>
        <v>BAR037505420002</v>
      </c>
    </row>
    <row r="436" spans="1:30" x14ac:dyDescent="0.25">
      <c r="A436" s="1" t="str">
        <f>D436&amp;M436&amp;P436&amp;N436&amp;MasterData_[[#This Row],[Program Code]]</f>
        <v>BAR037505430040006520002</v>
      </c>
      <c r="B436" s="1" t="str">
        <f t="shared" si="90"/>
        <v>BAR037505430020002</v>
      </c>
      <c r="D436" s="14" t="s">
        <v>282</v>
      </c>
      <c r="E436" s="15" t="s">
        <v>286</v>
      </c>
      <c r="F436" s="7">
        <f t="shared" si="97"/>
        <v>20002</v>
      </c>
      <c r="G436" s="1" t="s">
        <v>751</v>
      </c>
      <c r="H436" s="1" t="str">
        <f t="shared" si="98"/>
        <v>ASSN--Event 2--20002</v>
      </c>
      <c r="J436" s="27" t="str">
        <f t="shared" si="94"/>
        <v>BAR0375054400065</v>
      </c>
      <c r="K436" s="27" t="str">
        <f t="shared" si="95"/>
        <v>BAR0375054Event 2</v>
      </c>
      <c r="L436" s="1" t="str">
        <f t="shared" si="91"/>
        <v>BAR03VPSA</v>
      </c>
      <c r="M436" s="1">
        <v>75054</v>
      </c>
      <c r="N436" s="1">
        <v>400065</v>
      </c>
      <c r="O436" s="1">
        <v>20002</v>
      </c>
      <c r="P436" s="1">
        <v>300</v>
      </c>
      <c r="Q436" s="1">
        <v>9999</v>
      </c>
      <c r="R436" s="1">
        <v>12</v>
      </c>
      <c r="S436" s="1">
        <v>9999</v>
      </c>
      <c r="V436"/>
      <c r="W436" t="s">
        <v>944</v>
      </c>
      <c r="X436" t="str">
        <f t="shared" si="92"/>
        <v>n/a</v>
      </c>
      <c r="Y436" t="str">
        <f t="shared" si="93"/>
        <v>n/a</v>
      </c>
      <c r="AA436" s="1"/>
      <c r="AB436" s="1" t="s">
        <v>934</v>
      </c>
      <c r="AD436" s="1" t="str">
        <f t="shared" si="96"/>
        <v>BAR037505420002</v>
      </c>
    </row>
    <row r="437" spans="1:30" x14ac:dyDescent="0.25">
      <c r="A437" s="1" t="str">
        <f>D437&amp;M437&amp;P437&amp;N437&amp;MasterData_[[#This Row],[Program Code]]</f>
        <v>BAR037505430040006620002</v>
      </c>
      <c r="B437" s="1" t="str">
        <f t="shared" si="90"/>
        <v>BAR037505430020002</v>
      </c>
      <c r="D437" s="14" t="s">
        <v>282</v>
      </c>
      <c r="E437" s="15" t="s">
        <v>286</v>
      </c>
      <c r="F437" s="7">
        <f t="shared" si="97"/>
        <v>20002</v>
      </c>
      <c r="G437" s="1" t="s">
        <v>751</v>
      </c>
      <c r="H437" s="1" t="str">
        <f t="shared" si="98"/>
        <v>ASSN--Event 2--20002</v>
      </c>
      <c r="J437" s="27" t="str">
        <f t="shared" si="94"/>
        <v>BAR0375054400066</v>
      </c>
      <c r="K437" s="27" t="str">
        <f t="shared" si="95"/>
        <v>BAR0375054Event 2</v>
      </c>
      <c r="L437" s="1" t="str">
        <f t="shared" si="91"/>
        <v>BAR03VPSA</v>
      </c>
      <c r="M437" s="1">
        <v>75054</v>
      </c>
      <c r="N437" s="1">
        <v>400066</v>
      </c>
      <c r="O437" s="1">
        <v>20002</v>
      </c>
      <c r="P437" s="1">
        <v>300</v>
      </c>
      <c r="Q437" s="1">
        <v>9999</v>
      </c>
      <c r="R437" s="1">
        <v>12</v>
      </c>
      <c r="S437" s="1">
        <v>9999</v>
      </c>
      <c r="V437"/>
      <c r="W437" t="s">
        <v>944</v>
      </c>
      <c r="X437" t="str">
        <f t="shared" si="92"/>
        <v>n/a</v>
      </c>
      <c r="Y437" t="str">
        <f t="shared" si="93"/>
        <v>n/a</v>
      </c>
      <c r="AA437" s="1"/>
      <c r="AB437" s="1" t="s">
        <v>934</v>
      </c>
      <c r="AD437" s="1" t="str">
        <f t="shared" si="96"/>
        <v>BAR037505420002</v>
      </c>
    </row>
    <row r="438" spans="1:30" x14ac:dyDescent="0.25">
      <c r="A438" s="1" t="str">
        <f>D438&amp;M438&amp;P438&amp;N438&amp;MasterData_[[#This Row],[Program Code]]</f>
        <v>BAR037505430040006720002</v>
      </c>
      <c r="B438" s="1" t="str">
        <f t="shared" si="90"/>
        <v>BAR037505430020002</v>
      </c>
      <c r="D438" s="14" t="s">
        <v>282</v>
      </c>
      <c r="E438" s="15" t="s">
        <v>286</v>
      </c>
      <c r="F438" s="7">
        <f t="shared" si="97"/>
        <v>20002</v>
      </c>
      <c r="G438" s="1" t="s">
        <v>751</v>
      </c>
      <c r="H438" s="1" t="str">
        <f t="shared" si="98"/>
        <v>ASSN--Event 2--20002</v>
      </c>
      <c r="J438" s="27" t="str">
        <f t="shared" si="94"/>
        <v>BAR0375054400067</v>
      </c>
      <c r="K438" s="27" t="str">
        <f t="shared" si="95"/>
        <v>BAR0375054Event 2</v>
      </c>
      <c r="L438" s="1" t="str">
        <f t="shared" si="91"/>
        <v>BAR03VPSA</v>
      </c>
      <c r="M438" s="1">
        <v>75054</v>
      </c>
      <c r="N438" s="1">
        <v>400067</v>
      </c>
      <c r="O438" s="1">
        <v>20002</v>
      </c>
      <c r="P438" s="1">
        <v>300</v>
      </c>
      <c r="Q438" s="1">
        <v>9999</v>
      </c>
      <c r="R438" s="1">
        <v>12</v>
      </c>
      <c r="S438" s="1">
        <v>9999</v>
      </c>
      <c r="V438"/>
      <c r="W438" t="s">
        <v>944</v>
      </c>
      <c r="X438" t="str">
        <f t="shared" si="92"/>
        <v>n/a</v>
      </c>
      <c r="Y438" t="str">
        <f t="shared" si="93"/>
        <v>n/a</v>
      </c>
      <c r="AA438" s="1"/>
      <c r="AB438" s="1" t="s">
        <v>934</v>
      </c>
      <c r="AD438" s="1" t="str">
        <f t="shared" si="96"/>
        <v>BAR037505420002</v>
      </c>
    </row>
    <row r="439" spans="1:30" x14ac:dyDescent="0.25">
      <c r="A439" s="1" t="str">
        <f>D439&amp;M439&amp;P439&amp;N439&amp;MasterData_[[#This Row],[Program Code]]</f>
        <v>BAR037505430040006820002</v>
      </c>
      <c r="B439" s="1" t="str">
        <f t="shared" si="90"/>
        <v>BAR037505430020002</v>
      </c>
      <c r="D439" s="14" t="s">
        <v>282</v>
      </c>
      <c r="E439" s="15" t="s">
        <v>286</v>
      </c>
      <c r="F439" s="7">
        <f t="shared" si="97"/>
        <v>20002</v>
      </c>
      <c r="G439" s="1" t="s">
        <v>751</v>
      </c>
      <c r="H439" s="1" t="str">
        <f t="shared" si="98"/>
        <v>ASSN--Event 2--20002</v>
      </c>
      <c r="J439" s="27" t="str">
        <f t="shared" si="94"/>
        <v>BAR0375054400068</v>
      </c>
      <c r="K439" s="27" t="str">
        <f t="shared" si="95"/>
        <v>BAR0375054Event 2</v>
      </c>
      <c r="L439" s="1" t="str">
        <f t="shared" si="91"/>
        <v>BAR03VPSA</v>
      </c>
      <c r="M439" s="1">
        <v>75054</v>
      </c>
      <c r="N439" s="1">
        <v>400068</v>
      </c>
      <c r="O439" s="1">
        <v>20002</v>
      </c>
      <c r="P439" s="1">
        <v>300</v>
      </c>
      <c r="Q439" s="1">
        <v>9999</v>
      </c>
      <c r="R439" s="1">
        <v>12</v>
      </c>
      <c r="S439" s="1">
        <v>9999</v>
      </c>
      <c r="V439"/>
      <c r="W439" t="s">
        <v>944</v>
      </c>
      <c r="X439" t="str">
        <f t="shared" si="92"/>
        <v>n/a</v>
      </c>
      <c r="Y439" t="str">
        <f t="shared" si="93"/>
        <v>n/a</v>
      </c>
      <c r="AA439" s="1"/>
      <c r="AB439" s="1" t="s">
        <v>934</v>
      </c>
      <c r="AD439" s="1" t="str">
        <f t="shared" si="96"/>
        <v>BAR037505420002</v>
      </c>
    </row>
    <row r="440" spans="1:30" x14ac:dyDescent="0.25">
      <c r="A440" s="1" t="str">
        <f>D440&amp;M440&amp;P440&amp;N440&amp;MasterData_[[#This Row],[Program Code]]</f>
        <v>BAR037505430040006920002</v>
      </c>
      <c r="B440" s="1" t="str">
        <f t="shared" si="90"/>
        <v>BAR037505430020002</v>
      </c>
      <c r="D440" s="14" t="s">
        <v>282</v>
      </c>
      <c r="E440" s="15" t="s">
        <v>286</v>
      </c>
      <c r="F440" s="7">
        <f t="shared" si="97"/>
        <v>20002</v>
      </c>
      <c r="G440" s="1" t="s">
        <v>751</v>
      </c>
      <c r="H440" s="1" t="str">
        <f t="shared" si="98"/>
        <v>ASSN--Event 2--20002</v>
      </c>
      <c r="J440" s="27" t="str">
        <f t="shared" si="94"/>
        <v>BAR0375054400069</v>
      </c>
      <c r="K440" s="27" t="str">
        <f t="shared" si="95"/>
        <v>BAR0375054Event 2</v>
      </c>
      <c r="L440" s="1" t="str">
        <f t="shared" si="91"/>
        <v>BAR03VPSA</v>
      </c>
      <c r="M440" s="1">
        <v>75054</v>
      </c>
      <c r="N440" s="1">
        <v>400069</v>
      </c>
      <c r="O440" s="1">
        <v>20002</v>
      </c>
      <c r="P440" s="1">
        <v>300</v>
      </c>
      <c r="Q440" s="1">
        <v>9999</v>
      </c>
      <c r="R440" s="1">
        <v>12</v>
      </c>
      <c r="S440" s="1">
        <v>9999</v>
      </c>
      <c r="V440"/>
      <c r="W440" t="s">
        <v>944</v>
      </c>
      <c r="X440" t="str">
        <f t="shared" si="92"/>
        <v>n/a</v>
      </c>
      <c r="Y440" t="str">
        <f t="shared" si="93"/>
        <v>n/a</v>
      </c>
      <c r="AA440" s="1"/>
      <c r="AB440" s="1" t="s">
        <v>934</v>
      </c>
      <c r="AD440" s="1" t="str">
        <f t="shared" si="96"/>
        <v>BAR037505420002</v>
      </c>
    </row>
    <row r="441" spans="1:30" x14ac:dyDescent="0.25">
      <c r="A441" s="1" t="str">
        <f>D441&amp;M441&amp;P441&amp;N441&amp;MasterData_[[#This Row],[Program Code]]</f>
        <v>BAR037505430040007220002</v>
      </c>
      <c r="B441" s="1" t="str">
        <f t="shared" si="90"/>
        <v>BAR037505430020002</v>
      </c>
      <c r="D441" s="14" t="s">
        <v>282</v>
      </c>
      <c r="E441" s="15" t="s">
        <v>286</v>
      </c>
      <c r="F441" s="7">
        <f t="shared" si="97"/>
        <v>20002</v>
      </c>
      <c r="G441" s="1" t="s">
        <v>751</v>
      </c>
      <c r="H441" s="1" t="str">
        <f t="shared" si="98"/>
        <v>ASSN--Event 2--20002</v>
      </c>
      <c r="J441" s="27" t="str">
        <f t="shared" si="94"/>
        <v>BAR0375054400072</v>
      </c>
      <c r="K441" s="27" t="str">
        <f t="shared" si="95"/>
        <v>BAR0375054Event 2</v>
      </c>
      <c r="L441" s="1" t="str">
        <f t="shared" si="91"/>
        <v>BAR03VPSA</v>
      </c>
      <c r="M441" s="1">
        <v>75054</v>
      </c>
      <c r="N441" s="1">
        <v>400072</v>
      </c>
      <c r="O441" s="1">
        <v>20002</v>
      </c>
      <c r="P441" s="1">
        <v>300</v>
      </c>
      <c r="Q441" s="1">
        <v>9999</v>
      </c>
      <c r="R441" s="1">
        <v>12</v>
      </c>
      <c r="S441" s="1">
        <v>9999</v>
      </c>
      <c r="V441"/>
      <c r="W441" t="s">
        <v>944</v>
      </c>
      <c r="X441" t="str">
        <f t="shared" si="92"/>
        <v>n/a</v>
      </c>
      <c r="Y441" t="str">
        <f t="shared" si="93"/>
        <v>n/a</v>
      </c>
      <c r="AA441" s="1"/>
      <c r="AB441" s="1" t="s">
        <v>934</v>
      </c>
      <c r="AD441" s="1" t="str">
        <f t="shared" si="96"/>
        <v>BAR037505420002</v>
      </c>
    </row>
    <row r="442" spans="1:30" x14ac:dyDescent="0.25">
      <c r="A442" s="1" t="str">
        <f>D442&amp;M442&amp;P442&amp;N442&amp;MasterData_[[#This Row],[Program Code]]</f>
        <v>BAR037505430040007320002</v>
      </c>
      <c r="B442" s="1" t="str">
        <f t="shared" si="90"/>
        <v>BAR037505430020002</v>
      </c>
      <c r="D442" s="14" t="s">
        <v>282</v>
      </c>
      <c r="E442" s="15" t="s">
        <v>286</v>
      </c>
      <c r="F442" s="7">
        <f t="shared" si="97"/>
        <v>20002</v>
      </c>
      <c r="G442" s="1" t="s">
        <v>751</v>
      </c>
      <c r="H442" s="1" t="str">
        <f t="shared" si="98"/>
        <v>ASSN--Event 2--20002</v>
      </c>
      <c r="J442" s="27" t="str">
        <f t="shared" si="94"/>
        <v>BAR0375054400073</v>
      </c>
      <c r="K442" s="27" t="str">
        <f t="shared" si="95"/>
        <v>BAR0375054Event 2</v>
      </c>
      <c r="L442" s="1" t="str">
        <f t="shared" si="91"/>
        <v>BAR03VPSA</v>
      </c>
      <c r="M442" s="1">
        <v>75054</v>
      </c>
      <c r="N442" s="1">
        <v>400073</v>
      </c>
      <c r="O442" s="1">
        <v>20002</v>
      </c>
      <c r="P442" s="1">
        <v>300</v>
      </c>
      <c r="Q442" s="1">
        <v>9999</v>
      </c>
      <c r="R442" s="1">
        <v>12</v>
      </c>
      <c r="S442" s="1">
        <v>9999</v>
      </c>
      <c r="V442"/>
      <c r="W442" t="s">
        <v>944</v>
      </c>
      <c r="X442" t="str">
        <f t="shared" si="92"/>
        <v>n/a</v>
      </c>
      <c r="Y442" t="str">
        <f t="shared" si="93"/>
        <v>n/a</v>
      </c>
      <c r="AA442" s="1"/>
      <c r="AB442" s="1" t="s">
        <v>934</v>
      </c>
      <c r="AD442" s="1" t="str">
        <f t="shared" si="96"/>
        <v>BAR037505420002</v>
      </c>
    </row>
    <row r="443" spans="1:30" x14ac:dyDescent="0.25">
      <c r="A443" s="1" t="str">
        <f>D443&amp;M443&amp;P443&amp;N443&amp;MasterData_[[#This Row],[Program Code]]</f>
        <v>BAR037505430040007420002</v>
      </c>
      <c r="B443" s="1" t="str">
        <f t="shared" si="90"/>
        <v>BAR037505430020002</v>
      </c>
      <c r="D443" s="14" t="s">
        <v>282</v>
      </c>
      <c r="E443" s="15" t="s">
        <v>286</v>
      </c>
      <c r="F443" s="7">
        <f t="shared" si="97"/>
        <v>20002</v>
      </c>
      <c r="G443" s="1" t="s">
        <v>751</v>
      </c>
      <c r="H443" s="1" t="str">
        <f t="shared" si="98"/>
        <v>ASSN--Event 2--20002</v>
      </c>
      <c r="J443" s="27" t="str">
        <f t="shared" si="94"/>
        <v>BAR0375054400074</v>
      </c>
      <c r="K443" s="27" t="str">
        <f t="shared" si="95"/>
        <v>BAR0375054Event 2</v>
      </c>
      <c r="L443" s="1" t="str">
        <f t="shared" si="91"/>
        <v>BAR03VPSA</v>
      </c>
      <c r="M443" s="1">
        <v>75054</v>
      </c>
      <c r="N443" s="1">
        <v>400074</v>
      </c>
      <c r="O443" s="1">
        <v>20002</v>
      </c>
      <c r="P443" s="1">
        <v>300</v>
      </c>
      <c r="Q443" s="1">
        <v>9999</v>
      </c>
      <c r="R443" s="1">
        <v>12</v>
      </c>
      <c r="S443" s="1">
        <v>9999</v>
      </c>
      <c r="V443"/>
      <c r="W443" t="s">
        <v>944</v>
      </c>
      <c r="X443" t="str">
        <f t="shared" si="92"/>
        <v>n/a</v>
      </c>
      <c r="Y443" t="str">
        <f t="shared" si="93"/>
        <v>n/a</v>
      </c>
      <c r="AA443" s="1"/>
      <c r="AB443" s="1" t="s">
        <v>934</v>
      </c>
      <c r="AD443" s="1" t="str">
        <f t="shared" si="96"/>
        <v>BAR037505420002</v>
      </c>
    </row>
    <row r="444" spans="1:30" x14ac:dyDescent="0.25">
      <c r="A444" s="1" t="str">
        <f>D444&amp;M444&amp;P444&amp;N444&amp;MasterData_[[#This Row],[Program Code]]</f>
        <v>BAR037505430040007520002</v>
      </c>
      <c r="B444" s="1" t="str">
        <f t="shared" si="90"/>
        <v>BAR037505430020002</v>
      </c>
      <c r="D444" s="14" t="s">
        <v>282</v>
      </c>
      <c r="E444" s="15" t="s">
        <v>286</v>
      </c>
      <c r="F444" s="7">
        <f t="shared" si="97"/>
        <v>20002</v>
      </c>
      <c r="G444" s="1" t="s">
        <v>751</v>
      </c>
      <c r="H444" s="1" t="str">
        <f t="shared" si="98"/>
        <v>ASSN--Event 2--20002</v>
      </c>
      <c r="J444" s="27" t="str">
        <f t="shared" si="94"/>
        <v>BAR0375054400075</v>
      </c>
      <c r="K444" s="27" t="str">
        <f t="shared" si="95"/>
        <v>BAR0375054Event 2</v>
      </c>
      <c r="L444" s="1" t="str">
        <f t="shared" si="91"/>
        <v>BAR03VPSA</v>
      </c>
      <c r="M444" s="1">
        <v>75054</v>
      </c>
      <c r="N444" s="1">
        <v>400075</v>
      </c>
      <c r="O444" s="1">
        <v>20002</v>
      </c>
      <c r="P444" s="1">
        <v>300</v>
      </c>
      <c r="Q444" s="1">
        <v>9999</v>
      </c>
      <c r="R444" s="1">
        <v>12</v>
      </c>
      <c r="S444" s="1">
        <v>9999</v>
      </c>
      <c r="V444"/>
      <c r="W444" t="s">
        <v>944</v>
      </c>
      <c r="X444" t="str">
        <f t="shared" si="92"/>
        <v>n/a</v>
      </c>
      <c r="Y444" t="str">
        <f t="shared" si="93"/>
        <v>n/a</v>
      </c>
      <c r="AA444" s="1"/>
      <c r="AB444" s="1" t="s">
        <v>934</v>
      </c>
      <c r="AD444" s="1" t="str">
        <f t="shared" si="96"/>
        <v>BAR037505420002</v>
      </c>
    </row>
    <row r="445" spans="1:30" x14ac:dyDescent="0.25">
      <c r="A445" s="1" t="str">
        <f>D445&amp;M445&amp;P445&amp;N445&amp;MasterData_[[#This Row],[Program Code]]</f>
        <v>BAR037505430040007620002</v>
      </c>
      <c r="B445" s="1" t="str">
        <f t="shared" si="90"/>
        <v>BAR037505430020002</v>
      </c>
      <c r="D445" s="14" t="s">
        <v>282</v>
      </c>
      <c r="E445" s="15" t="s">
        <v>286</v>
      </c>
      <c r="F445" s="7">
        <f t="shared" si="97"/>
        <v>20002</v>
      </c>
      <c r="G445" s="1" t="s">
        <v>751</v>
      </c>
      <c r="H445" s="1" t="str">
        <f t="shared" si="98"/>
        <v>ASSN--Event 2--20002</v>
      </c>
      <c r="J445" s="27" t="str">
        <f t="shared" si="94"/>
        <v>BAR0375054400076</v>
      </c>
      <c r="K445" s="27" t="str">
        <f t="shared" si="95"/>
        <v>BAR0375054Event 2</v>
      </c>
      <c r="L445" s="1" t="str">
        <f t="shared" si="91"/>
        <v>BAR03VPSA</v>
      </c>
      <c r="M445" s="1">
        <v>75054</v>
      </c>
      <c r="N445" s="1">
        <v>400076</v>
      </c>
      <c r="O445" s="1">
        <v>20002</v>
      </c>
      <c r="P445" s="1">
        <v>300</v>
      </c>
      <c r="Q445" s="1">
        <v>9999</v>
      </c>
      <c r="R445" s="1">
        <v>12</v>
      </c>
      <c r="S445" s="1">
        <v>9999</v>
      </c>
      <c r="V445"/>
      <c r="W445" t="s">
        <v>944</v>
      </c>
      <c r="X445" t="str">
        <f t="shared" si="92"/>
        <v>n/a</v>
      </c>
      <c r="Y445" t="str">
        <f t="shared" si="93"/>
        <v>n/a</v>
      </c>
      <c r="AA445" s="1"/>
      <c r="AB445" s="1" t="s">
        <v>934</v>
      </c>
      <c r="AD445" s="1" t="str">
        <f t="shared" si="96"/>
        <v>BAR037505420002</v>
      </c>
    </row>
    <row r="446" spans="1:30" x14ac:dyDescent="0.25">
      <c r="A446" s="1" t="str">
        <f>D446&amp;M446&amp;P446&amp;N446&amp;MasterData_[[#This Row],[Program Code]]</f>
        <v>BAR037505430040007920002</v>
      </c>
      <c r="B446" s="1" t="str">
        <f t="shared" si="90"/>
        <v>BAR037505430020002</v>
      </c>
      <c r="D446" s="14" t="s">
        <v>282</v>
      </c>
      <c r="E446" s="15" t="s">
        <v>286</v>
      </c>
      <c r="F446" s="7">
        <f t="shared" si="97"/>
        <v>20002</v>
      </c>
      <c r="G446" s="1" t="s">
        <v>751</v>
      </c>
      <c r="H446" s="1" t="str">
        <f t="shared" si="98"/>
        <v>ASSN--Event 2--20002</v>
      </c>
      <c r="J446" s="27" t="str">
        <f t="shared" si="94"/>
        <v>BAR0375054400079</v>
      </c>
      <c r="K446" s="27" t="str">
        <f t="shared" si="95"/>
        <v>BAR0375054Event 2</v>
      </c>
      <c r="L446" s="1" t="str">
        <f t="shared" si="91"/>
        <v>BAR03VPSA</v>
      </c>
      <c r="M446" s="1">
        <v>75054</v>
      </c>
      <c r="N446" s="1">
        <v>400079</v>
      </c>
      <c r="O446" s="1">
        <v>20002</v>
      </c>
      <c r="P446" s="1">
        <v>300</v>
      </c>
      <c r="Q446" s="1">
        <v>9999</v>
      </c>
      <c r="R446" s="1">
        <v>12</v>
      </c>
      <c r="S446" s="1">
        <v>9999</v>
      </c>
      <c r="V446"/>
      <c r="W446" t="s">
        <v>944</v>
      </c>
      <c r="X446" t="str">
        <f t="shared" si="92"/>
        <v>n/a</v>
      </c>
      <c r="Y446" t="str">
        <f t="shared" si="93"/>
        <v>n/a</v>
      </c>
      <c r="AA446" s="1"/>
      <c r="AB446" s="1" t="s">
        <v>934</v>
      </c>
      <c r="AD446" s="1" t="str">
        <f t="shared" si="96"/>
        <v>BAR037505420002</v>
      </c>
    </row>
    <row r="447" spans="1:30" x14ac:dyDescent="0.25">
      <c r="A447" s="1" t="str">
        <f>D447&amp;M447&amp;P447&amp;N447&amp;MasterData_[[#This Row],[Program Code]]</f>
        <v>BAR037505430040008020002</v>
      </c>
      <c r="B447" s="1" t="str">
        <f t="shared" si="90"/>
        <v>BAR037505430020002</v>
      </c>
      <c r="D447" s="14" t="s">
        <v>282</v>
      </c>
      <c r="E447" s="15" t="s">
        <v>286</v>
      </c>
      <c r="F447" s="7">
        <f t="shared" si="97"/>
        <v>20002</v>
      </c>
      <c r="G447" s="1" t="s">
        <v>751</v>
      </c>
      <c r="H447" s="1" t="str">
        <f t="shared" si="98"/>
        <v>ASSN--Event 2--20002</v>
      </c>
      <c r="J447" s="27" t="str">
        <f t="shared" si="94"/>
        <v>BAR0375054400080</v>
      </c>
      <c r="K447" s="27" t="str">
        <f t="shared" si="95"/>
        <v>BAR0375054Event 2</v>
      </c>
      <c r="L447" s="1" t="str">
        <f t="shared" si="91"/>
        <v>BAR03VPSA</v>
      </c>
      <c r="M447" s="1">
        <v>75054</v>
      </c>
      <c r="N447" s="1">
        <v>400080</v>
      </c>
      <c r="O447" s="1">
        <v>20002</v>
      </c>
      <c r="P447" s="1">
        <v>300</v>
      </c>
      <c r="Q447" s="1">
        <v>9999</v>
      </c>
      <c r="R447" s="1">
        <v>12</v>
      </c>
      <c r="S447" s="1">
        <v>9999</v>
      </c>
      <c r="V447"/>
      <c r="W447" t="s">
        <v>944</v>
      </c>
      <c r="X447" t="str">
        <f t="shared" si="92"/>
        <v>n/a</v>
      </c>
      <c r="Y447" t="str">
        <f t="shared" si="93"/>
        <v>n/a</v>
      </c>
      <c r="AA447" s="1"/>
      <c r="AB447" s="1" t="s">
        <v>934</v>
      </c>
      <c r="AD447" s="1" t="str">
        <f t="shared" si="96"/>
        <v>BAR037505420002</v>
      </c>
    </row>
    <row r="448" spans="1:30" x14ac:dyDescent="0.25">
      <c r="A448" s="1" t="str">
        <f>D448&amp;M448&amp;P448&amp;N448&amp;MasterData_[[#This Row],[Program Code]]</f>
        <v>BAR037505430040008120002</v>
      </c>
      <c r="B448" s="1" t="str">
        <f t="shared" si="90"/>
        <v>BAR037505430020002</v>
      </c>
      <c r="D448" s="14" t="s">
        <v>282</v>
      </c>
      <c r="E448" s="15" t="s">
        <v>286</v>
      </c>
      <c r="F448" s="7">
        <f t="shared" si="97"/>
        <v>20002</v>
      </c>
      <c r="G448" s="1" t="s">
        <v>751</v>
      </c>
      <c r="H448" s="1" t="str">
        <f t="shared" si="98"/>
        <v>ASSN--Event 2--20002</v>
      </c>
      <c r="J448" s="27" t="str">
        <f t="shared" si="94"/>
        <v>BAR0375054400081</v>
      </c>
      <c r="K448" s="27" t="str">
        <f t="shared" si="95"/>
        <v>BAR0375054Event 2</v>
      </c>
      <c r="L448" s="1" t="str">
        <f t="shared" si="91"/>
        <v>BAR03VPSA</v>
      </c>
      <c r="M448" s="1">
        <v>75054</v>
      </c>
      <c r="N448" s="1">
        <v>400081</v>
      </c>
      <c r="O448" s="1">
        <v>20002</v>
      </c>
      <c r="P448" s="1">
        <v>300</v>
      </c>
      <c r="Q448" s="1">
        <v>9999</v>
      </c>
      <c r="R448" s="1">
        <v>12</v>
      </c>
      <c r="S448" s="1">
        <v>9999</v>
      </c>
      <c r="V448"/>
      <c r="W448" t="s">
        <v>944</v>
      </c>
      <c r="X448" t="str">
        <f t="shared" si="92"/>
        <v>n/a</v>
      </c>
      <c r="Y448" t="str">
        <f t="shared" si="93"/>
        <v>n/a</v>
      </c>
      <c r="AA448" s="1"/>
      <c r="AB448" s="1" t="s">
        <v>934</v>
      </c>
      <c r="AD448" s="1" t="str">
        <f t="shared" si="96"/>
        <v>BAR037505420002</v>
      </c>
    </row>
    <row r="449" spans="1:30" x14ac:dyDescent="0.25">
      <c r="A449" s="1" t="str">
        <f>D449&amp;M449&amp;P449&amp;N449&amp;MasterData_[[#This Row],[Program Code]]</f>
        <v>BAR037505430040008420002</v>
      </c>
      <c r="B449" s="1" t="str">
        <f t="shared" si="90"/>
        <v>BAR037505430020002</v>
      </c>
      <c r="D449" s="14" t="s">
        <v>282</v>
      </c>
      <c r="E449" s="15" t="s">
        <v>286</v>
      </c>
      <c r="F449" s="7">
        <f t="shared" si="97"/>
        <v>20002</v>
      </c>
      <c r="G449" s="1" t="s">
        <v>751</v>
      </c>
      <c r="H449" s="1" t="str">
        <f t="shared" si="98"/>
        <v>ASSN--Event 2--20002</v>
      </c>
      <c r="J449" s="27" t="str">
        <f t="shared" si="94"/>
        <v>BAR0375054400084</v>
      </c>
      <c r="K449" s="27" t="str">
        <f t="shared" si="95"/>
        <v>BAR0375054Event 2</v>
      </c>
      <c r="L449" s="1" t="str">
        <f t="shared" si="91"/>
        <v>BAR03VPSA</v>
      </c>
      <c r="M449" s="1">
        <v>75054</v>
      </c>
      <c r="N449" s="1">
        <v>400084</v>
      </c>
      <c r="O449" s="1">
        <v>20002</v>
      </c>
      <c r="P449" s="1">
        <v>300</v>
      </c>
      <c r="Q449" s="1">
        <v>9999</v>
      </c>
      <c r="R449" s="1">
        <v>12</v>
      </c>
      <c r="S449" s="1">
        <v>9999</v>
      </c>
      <c r="V449"/>
      <c r="W449" t="s">
        <v>944</v>
      </c>
      <c r="X449" t="str">
        <f t="shared" si="92"/>
        <v>n/a</v>
      </c>
      <c r="Y449" t="str">
        <f t="shared" si="93"/>
        <v>n/a</v>
      </c>
      <c r="AA449" s="1"/>
      <c r="AB449" s="1" t="s">
        <v>934</v>
      </c>
      <c r="AD449" s="1" t="str">
        <f t="shared" si="96"/>
        <v>BAR037505420002</v>
      </c>
    </row>
    <row r="450" spans="1:30" x14ac:dyDescent="0.25">
      <c r="A450" s="1" t="str">
        <f>D450&amp;M450&amp;P450&amp;N450&amp;MasterData_[[#This Row],[Program Code]]</f>
        <v>BAR037505430040008520002</v>
      </c>
      <c r="B450" s="1" t="str">
        <f t="shared" ref="B450:B513" si="99">D450&amp;M450&amp;P450&amp;O450</f>
        <v>BAR037505430020002</v>
      </c>
      <c r="D450" s="14" t="s">
        <v>282</v>
      </c>
      <c r="E450" s="15" t="s">
        <v>286</v>
      </c>
      <c r="F450" s="7">
        <f t="shared" si="97"/>
        <v>20002</v>
      </c>
      <c r="G450" s="1" t="s">
        <v>751</v>
      </c>
      <c r="H450" s="1" t="str">
        <f t="shared" si="98"/>
        <v>ASSN--Event 2--20002</v>
      </c>
      <c r="J450" s="27" t="str">
        <f t="shared" si="94"/>
        <v>BAR0375054400085</v>
      </c>
      <c r="K450" s="27" t="str">
        <f t="shared" si="95"/>
        <v>BAR0375054Event 2</v>
      </c>
      <c r="L450" s="1" t="str">
        <f t="shared" ref="L450:L513" si="100">D450&amp;E450</f>
        <v>BAR03VPSA</v>
      </c>
      <c r="M450" s="1">
        <v>75054</v>
      </c>
      <c r="N450" s="1">
        <v>400085</v>
      </c>
      <c r="O450" s="1">
        <v>20002</v>
      </c>
      <c r="P450" s="1">
        <v>300</v>
      </c>
      <c r="Q450" s="1">
        <v>9999</v>
      </c>
      <c r="R450" s="1">
        <v>12</v>
      </c>
      <c r="S450" s="1">
        <v>9999</v>
      </c>
      <c r="V450"/>
      <c r="W450" t="s">
        <v>944</v>
      </c>
      <c r="X450" t="str">
        <f t="shared" si="92"/>
        <v>n/a</v>
      </c>
      <c r="Y450" t="str">
        <f t="shared" si="93"/>
        <v>n/a</v>
      </c>
      <c r="AA450" s="1"/>
      <c r="AB450" s="1" t="s">
        <v>934</v>
      </c>
      <c r="AD450" s="1" t="str">
        <f t="shared" si="96"/>
        <v>BAR037505420002</v>
      </c>
    </row>
    <row r="451" spans="1:30" x14ac:dyDescent="0.25">
      <c r="A451" s="1" t="str">
        <f>D451&amp;M451&amp;P451&amp;N451&amp;MasterData_[[#This Row],[Program Code]]</f>
        <v>BAR037505430040008620002</v>
      </c>
      <c r="B451" s="1" t="str">
        <f t="shared" si="99"/>
        <v>BAR037505430020002</v>
      </c>
      <c r="D451" s="14" t="s">
        <v>282</v>
      </c>
      <c r="E451" s="15" t="s">
        <v>286</v>
      </c>
      <c r="F451" s="7">
        <f t="shared" si="97"/>
        <v>20002</v>
      </c>
      <c r="G451" s="1" t="s">
        <v>751</v>
      </c>
      <c r="H451" s="1" t="str">
        <f t="shared" si="98"/>
        <v>ASSN--Event 2--20002</v>
      </c>
      <c r="J451" s="27" t="str">
        <f t="shared" si="94"/>
        <v>BAR0375054400086</v>
      </c>
      <c r="K451" s="27" t="str">
        <f t="shared" si="95"/>
        <v>BAR0375054Event 2</v>
      </c>
      <c r="L451" s="1" t="str">
        <f t="shared" si="100"/>
        <v>BAR03VPSA</v>
      </c>
      <c r="M451" s="1">
        <v>75054</v>
      </c>
      <c r="N451" s="1">
        <v>400086</v>
      </c>
      <c r="O451" s="1">
        <v>20002</v>
      </c>
      <c r="P451" s="1">
        <v>300</v>
      </c>
      <c r="Q451" s="1">
        <v>9999</v>
      </c>
      <c r="R451" s="1">
        <v>12</v>
      </c>
      <c r="S451" s="1">
        <v>9999</v>
      </c>
      <c r="V451"/>
      <c r="W451" t="s">
        <v>944</v>
      </c>
      <c r="X451" t="str">
        <f t="shared" ref="X451:X514" si="101">IF(U451="", "n/a",T451)</f>
        <v>n/a</v>
      </c>
      <c r="Y451" t="str">
        <f t="shared" ref="Y451:Y514" si="102">IF(U451="","n/a",U451)</f>
        <v>n/a</v>
      </c>
      <c r="AA451" s="1"/>
      <c r="AB451" s="1" t="s">
        <v>934</v>
      </c>
      <c r="AD451" s="1" t="str">
        <f t="shared" si="96"/>
        <v>BAR037505420002</v>
      </c>
    </row>
    <row r="452" spans="1:30" x14ac:dyDescent="0.25">
      <c r="A452" s="1" t="str">
        <f>D452&amp;M452&amp;P452&amp;N452&amp;MasterData_[[#This Row],[Program Code]]</f>
        <v>BAR037505430040008720002</v>
      </c>
      <c r="B452" s="1" t="str">
        <f t="shared" si="99"/>
        <v>BAR037505430020002</v>
      </c>
      <c r="D452" s="14" t="s">
        <v>282</v>
      </c>
      <c r="E452" s="15" t="s">
        <v>286</v>
      </c>
      <c r="F452" s="7">
        <f t="shared" si="97"/>
        <v>20002</v>
      </c>
      <c r="G452" s="1" t="s">
        <v>751</v>
      </c>
      <c r="H452" s="1" t="str">
        <f t="shared" si="98"/>
        <v>ASSN--Event 2--20002</v>
      </c>
      <c r="J452" s="27" t="str">
        <f t="shared" si="94"/>
        <v>BAR0375054400087</v>
      </c>
      <c r="K452" s="27" t="str">
        <f t="shared" si="95"/>
        <v>BAR0375054Event 2</v>
      </c>
      <c r="L452" s="1" t="str">
        <f t="shared" si="100"/>
        <v>BAR03VPSA</v>
      </c>
      <c r="M452" s="1">
        <v>75054</v>
      </c>
      <c r="N452" s="1">
        <v>400087</v>
      </c>
      <c r="O452" s="1">
        <v>20002</v>
      </c>
      <c r="P452" s="1">
        <v>300</v>
      </c>
      <c r="Q452" s="1">
        <v>9999</v>
      </c>
      <c r="R452" s="1">
        <v>12</v>
      </c>
      <c r="S452" s="1">
        <v>9999</v>
      </c>
      <c r="V452"/>
      <c r="W452" t="s">
        <v>944</v>
      </c>
      <c r="X452" t="str">
        <f t="shared" si="101"/>
        <v>n/a</v>
      </c>
      <c r="Y452" t="str">
        <f t="shared" si="102"/>
        <v>n/a</v>
      </c>
      <c r="AA452" s="1"/>
      <c r="AB452" s="1" t="s">
        <v>934</v>
      </c>
      <c r="AD452" s="1" t="str">
        <f t="shared" si="96"/>
        <v>BAR037505420002</v>
      </c>
    </row>
    <row r="453" spans="1:30" x14ac:dyDescent="0.25">
      <c r="A453" s="1" t="str">
        <f>D453&amp;M453&amp;P453&amp;N453&amp;MasterData_[[#This Row],[Program Code]]</f>
        <v>BAR037505430040008820002</v>
      </c>
      <c r="B453" s="1" t="str">
        <f t="shared" si="99"/>
        <v>BAR037505430020002</v>
      </c>
      <c r="D453" s="14" t="s">
        <v>282</v>
      </c>
      <c r="E453" s="15" t="s">
        <v>286</v>
      </c>
      <c r="F453" s="7">
        <f t="shared" si="97"/>
        <v>20002</v>
      </c>
      <c r="G453" s="1" t="s">
        <v>751</v>
      </c>
      <c r="H453" s="1" t="str">
        <f t="shared" si="98"/>
        <v>ASSN--Event 2--20002</v>
      </c>
      <c r="J453" s="27" t="str">
        <f t="shared" si="94"/>
        <v>BAR0375054400088</v>
      </c>
      <c r="K453" s="27" t="str">
        <f t="shared" si="95"/>
        <v>BAR0375054Event 2</v>
      </c>
      <c r="L453" s="1" t="str">
        <f t="shared" si="100"/>
        <v>BAR03VPSA</v>
      </c>
      <c r="M453" s="1">
        <v>75054</v>
      </c>
      <c r="N453" s="1">
        <v>400088</v>
      </c>
      <c r="O453" s="1">
        <v>20002</v>
      </c>
      <c r="P453" s="1">
        <v>300</v>
      </c>
      <c r="Q453" s="1">
        <v>9999</v>
      </c>
      <c r="R453" s="1">
        <v>12</v>
      </c>
      <c r="S453" s="1">
        <v>9999</v>
      </c>
      <c r="V453"/>
      <c r="W453" t="s">
        <v>944</v>
      </c>
      <c r="X453" t="str">
        <f t="shared" si="101"/>
        <v>n/a</v>
      </c>
      <c r="Y453" t="str">
        <f t="shared" si="102"/>
        <v>n/a</v>
      </c>
      <c r="AA453" s="1"/>
      <c r="AB453" s="1" t="s">
        <v>934</v>
      </c>
      <c r="AD453" s="1" t="str">
        <f t="shared" si="96"/>
        <v>BAR037505420002</v>
      </c>
    </row>
    <row r="454" spans="1:30" x14ac:dyDescent="0.25">
      <c r="A454" s="1" t="str">
        <f>D454&amp;M454&amp;P454&amp;N454&amp;MasterData_[[#This Row],[Program Code]]</f>
        <v>BAR037505430040008920002</v>
      </c>
      <c r="B454" s="1" t="str">
        <f t="shared" si="99"/>
        <v>BAR037505430020002</v>
      </c>
      <c r="D454" s="14" t="s">
        <v>282</v>
      </c>
      <c r="E454" s="15" t="s">
        <v>286</v>
      </c>
      <c r="F454" s="7">
        <f t="shared" si="97"/>
        <v>20002</v>
      </c>
      <c r="G454" s="1" t="s">
        <v>751</v>
      </c>
      <c r="H454" s="1" t="str">
        <f t="shared" si="98"/>
        <v>ASSN--Event 2--20002</v>
      </c>
      <c r="J454" s="27" t="str">
        <f t="shared" si="94"/>
        <v>BAR0375054400089</v>
      </c>
      <c r="K454" s="27" t="str">
        <f t="shared" si="95"/>
        <v>BAR0375054Event 2</v>
      </c>
      <c r="L454" s="1" t="str">
        <f t="shared" si="100"/>
        <v>BAR03VPSA</v>
      </c>
      <c r="M454" s="1">
        <v>75054</v>
      </c>
      <c r="N454" s="1">
        <v>400089</v>
      </c>
      <c r="O454" s="1">
        <v>20002</v>
      </c>
      <c r="P454" s="1">
        <v>300</v>
      </c>
      <c r="Q454" s="1">
        <v>9999</v>
      </c>
      <c r="R454" s="1">
        <v>12</v>
      </c>
      <c r="S454" s="1">
        <v>9999</v>
      </c>
      <c r="V454"/>
      <c r="W454" t="s">
        <v>944</v>
      </c>
      <c r="X454" t="str">
        <f t="shared" si="101"/>
        <v>n/a</v>
      </c>
      <c r="Y454" t="str">
        <f t="shared" si="102"/>
        <v>n/a</v>
      </c>
      <c r="AA454" s="1"/>
      <c r="AB454" s="1" t="s">
        <v>934</v>
      </c>
      <c r="AD454" s="1" t="str">
        <f t="shared" si="96"/>
        <v>BAR037505420002</v>
      </c>
    </row>
    <row r="455" spans="1:30" x14ac:dyDescent="0.25">
      <c r="A455" s="1" t="str">
        <f>D455&amp;M455&amp;P455&amp;N455&amp;MasterData_[[#This Row],[Program Code]]</f>
        <v>BAR037505430040009020002</v>
      </c>
      <c r="B455" s="1" t="str">
        <f t="shared" si="99"/>
        <v>BAR037505430020002</v>
      </c>
      <c r="D455" s="14" t="s">
        <v>282</v>
      </c>
      <c r="E455" s="15" t="s">
        <v>286</v>
      </c>
      <c r="F455" s="7">
        <f t="shared" si="97"/>
        <v>20002</v>
      </c>
      <c r="G455" s="1" t="s">
        <v>751</v>
      </c>
      <c r="H455" s="1" t="str">
        <f t="shared" si="98"/>
        <v>ASSN--Event 2--20002</v>
      </c>
      <c r="J455" s="27" t="str">
        <f t="shared" si="94"/>
        <v>BAR0375054400090</v>
      </c>
      <c r="K455" s="27" t="str">
        <f t="shared" si="95"/>
        <v>BAR0375054Event 2</v>
      </c>
      <c r="L455" s="1" t="str">
        <f t="shared" si="100"/>
        <v>BAR03VPSA</v>
      </c>
      <c r="M455" s="1">
        <v>75054</v>
      </c>
      <c r="N455" s="1">
        <v>400090</v>
      </c>
      <c r="O455" s="1">
        <v>20002</v>
      </c>
      <c r="P455" s="1">
        <v>300</v>
      </c>
      <c r="Q455" s="1">
        <v>9999</v>
      </c>
      <c r="R455" s="1">
        <v>12</v>
      </c>
      <c r="S455" s="1">
        <v>9999</v>
      </c>
      <c r="V455"/>
      <c r="W455" t="s">
        <v>944</v>
      </c>
      <c r="X455" t="str">
        <f t="shared" si="101"/>
        <v>n/a</v>
      </c>
      <c r="Y455" t="str">
        <f t="shared" si="102"/>
        <v>n/a</v>
      </c>
      <c r="AA455" s="1"/>
      <c r="AB455" s="1" t="s">
        <v>934</v>
      </c>
      <c r="AD455" s="1" t="str">
        <f t="shared" si="96"/>
        <v>BAR037505420002</v>
      </c>
    </row>
    <row r="456" spans="1:30" x14ac:dyDescent="0.25">
      <c r="A456" s="1" t="str">
        <f>D456&amp;M456&amp;P456&amp;N456&amp;MasterData_[[#This Row],[Program Code]]</f>
        <v>BAR037505430040009120002</v>
      </c>
      <c r="B456" s="1" t="str">
        <f t="shared" si="99"/>
        <v>BAR037505430020002</v>
      </c>
      <c r="D456" s="14" t="s">
        <v>282</v>
      </c>
      <c r="E456" s="15" t="s">
        <v>286</v>
      </c>
      <c r="F456" s="7">
        <f t="shared" si="97"/>
        <v>20002</v>
      </c>
      <c r="G456" s="1" t="s">
        <v>751</v>
      </c>
      <c r="H456" s="1" t="str">
        <f t="shared" si="98"/>
        <v>ASSN--Event 2--20002</v>
      </c>
      <c r="J456" s="27" t="str">
        <f t="shared" si="94"/>
        <v>BAR0375054400091</v>
      </c>
      <c r="K456" s="27" t="str">
        <f t="shared" si="95"/>
        <v>BAR0375054Event 2</v>
      </c>
      <c r="L456" s="1" t="str">
        <f t="shared" si="100"/>
        <v>BAR03VPSA</v>
      </c>
      <c r="M456" s="1">
        <v>75054</v>
      </c>
      <c r="N456" s="1">
        <v>400091</v>
      </c>
      <c r="O456" s="1">
        <v>20002</v>
      </c>
      <c r="P456" s="1">
        <v>300</v>
      </c>
      <c r="Q456" s="1">
        <v>9999</v>
      </c>
      <c r="R456" s="1">
        <v>12</v>
      </c>
      <c r="S456" s="1">
        <v>9999</v>
      </c>
      <c r="V456"/>
      <c r="W456" t="s">
        <v>944</v>
      </c>
      <c r="X456" t="str">
        <f t="shared" si="101"/>
        <v>n/a</v>
      </c>
      <c r="Y456" t="str">
        <f t="shared" si="102"/>
        <v>n/a</v>
      </c>
      <c r="AA456" s="1"/>
      <c r="AB456" s="1" t="s">
        <v>934</v>
      </c>
      <c r="AD456" s="1" t="str">
        <f t="shared" si="96"/>
        <v>BAR037505420002</v>
      </c>
    </row>
    <row r="457" spans="1:30" x14ac:dyDescent="0.25">
      <c r="A457" s="1" t="str">
        <f>D457&amp;M457&amp;P457&amp;N457&amp;MasterData_[[#This Row],[Program Code]]</f>
        <v>BAR037505430040009320002</v>
      </c>
      <c r="B457" s="1" t="str">
        <f t="shared" si="99"/>
        <v>BAR037505430020002</v>
      </c>
      <c r="D457" s="14" t="s">
        <v>282</v>
      </c>
      <c r="E457" s="15" t="s">
        <v>286</v>
      </c>
      <c r="F457" s="7">
        <f t="shared" si="97"/>
        <v>20002</v>
      </c>
      <c r="G457" s="1" t="s">
        <v>751</v>
      </c>
      <c r="H457" s="1" t="str">
        <f t="shared" si="98"/>
        <v>ASSN--Event 2--20002</v>
      </c>
      <c r="J457" s="27" t="str">
        <f t="shared" si="94"/>
        <v>BAR0375054400093</v>
      </c>
      <c r="K457" s="27" t="str">
        <f t="shared" si="95"/>
        <v>BAR0375054Event 2</v>
      </c>
      <c r="L457" s="1" t="str">
        <f t="shared" si="100"/>
        <v>BAR03VPSA</v>
      </c>
      <c r="M457" s="1">
        <v>75054</v>
      </c>
      <c r="N457" s="1">
        <v>400093</v>
      </c>
      <c r="O457" s="1">
        <v>20002</v>
      </c>
      <c r="P457" s="1">
        <v>300</v>
      </c>
      <c r="Q457" s="1">
        <v>9999</v>
      </c>
      <c r="R457" s="1">
        <v>12</v>
      </c>
      <c r="S457" s="1">
        <v>9999</v>
      </c>
      <c r="V457"/>
      <c r="W457" t="s">
        <v>944</v>
      </c>
      <c r="X457" t="str">
        <f t="shared" si="101"/>
        <v>n/a</v>
      </c>
      <c r="Y457" t="str">
        <f t="shared" si="102"/>
        <v>n/a</v>
      </c>
      <c r="AA457" s="1"/>
      <c r="AB457" s="1" t="s">
        <v>934</v>
      </c>
      <c r="AD457" s="1" t="str">
        <f t="shared" si="96"/>
        <v>BAR037505420002</v>
      </c>
    </row>
    <row r="458" spans="1:30" x14ac:dyDescent="0.25">
      <c r="A458" s="1" t="str">
        <f>D458&amp;M458&amp;P458&amp;N458&amp;MasterData_[[#This Row],[Program Code]]</f>
        <v>BAR037505430040009420002</v>
      </c>
      <c r="B458" s="1" t="str">
        <f t="shared" si="99"/>
        <v>BAR037505430020002</v>
      </c>
      <c r="D458" s="14" t="s">
        <v>282</v>
      </c>
      <c r="E458" s="15" t="s">
        <v>286</v>
      </c>
      <c r="F458" s="7">
        <f t="shared" si="97"/>
        <v>20002</v>
      </c>
      <c r="G458" s="1" t="s">
        <v>751</v>
      </c>
      <c r="H458" s="1" t="str">
        <f t="shared" si="98"/>
        <v>ASSN--Event 2--20002</v>
      </c>
      <c r="J458" s="27" t="str">
        <f t="shared" si="94"/>
        <v>BAR0375054400094</v>
      </c>
      <c r="K458" s="27" t="str">
        <f t="shared" si="95"/>
        <v>BAR0375054Event 2</v>
      </c>
      <c r="L458" s="1" t="str">
        <f t="shared" si="100"/>
        <v>BAR03VPSA</v>
      </c>
      <c r="M458" s="1">
        <v>75054</v>
      </c>
      <c r="N458" s="1">
        <v>400094</v>
      </c>
      <c r="O458" s="1">
        <v>20002</v>
      </c>
      <c r="P458" s="1">
        <v>300</v>
      </c>
      <c r="Q458" s="1">
        <v>9999</v>
      </c>
      <c r="R458" s="1">
        <v>12</v>
      </c>
      <c r="S458" s="1">
        <v>9999</v>
      </c>
      <c r="V458"/>
      <c r="W458" t="s">
        <v>944</v>
      </c>
      <c r="X458" t="str">
        <f t="shared" si="101"/>
        <v>n/a</v>
      </c>
      <c r="Y458" t="str">
        <f t="shared" si="102"/>
        <v>n/a</v>
      </c>
      <c r="AA458" s="1"/>
      <c r="AB458" s="1" t="s">
        <v>934</v>
      </c>
      <c r="AD458" s="1" t="str">
        <f t="shared" si="96"/>
        <v>BAR037505420002</v>
      </c>
    </row>
    <row r="459" spans="1:30" x14ac:dyDescent="0.25">
      <c r="A459" s="1" t="str">
        <f>D459&amp;M459&amp;P459&amp;N459&amp;MasterData_[[#This Row],[Program Code]]</f>
        <v>BAR037505430040009720002</v>
      </c>
      <c r="B459" s="1" t="str">
        <f t="shared" si="99"/>
        <v>BAR037505430020002</v>
      </c>
      <c r="D459" s="14" t="s">
        <v>282</v>
      </c>
      <c r="E459" s="15" t="s">
        <v>286</v>
      </c>
      <c r="F459" s="7">
        <f t="shared" si="97"/>
        <v>20002</v>
      </c>
      <c r="G459" s="1" t="s">
        <v>751</v>
      </c>
      <c r="H459" s="1" t="str">
        <f t="shared" si="98"/>
        <v>ASSN--Event 2--20002</v>
      </c>
      <c r="J459" s="27" t="str">
        <f t="shared" si="94"/>
        <v>BAR0375054400097</v>
      </c>
      <c r="K459" s="27" t="str">
        <f t="shared" si="95"/>
        <v>BAR0375054Event 2</v>
      </c>
      <c r="L459" s="1" t="str">
        <f t="shared" si="100"/>
        <v>BAR03VPSA</v>
      </c>
      <c r="M459" s="1">
        <v>75054</v>
      </c>
      <c r="N459" s="1">
        <v>400097</v>
      </c>
      <c r="O459" s="1">
        <v>20002</v>
      </c>
      <c r="P459" s="1">
        <v>300</v>
      </c>
      <c r="Q459" s="1">
        <v>9999</v>
      </c>
      <c r="R459" s="1">
        <v>12</v>
      </c>
      <c r="S459" s="1">
        <v>9999</v>
      </c>
      <c r="V459"/>
      <c r="W459" t="s">
        <v>944</v>
      </c>
      <c r="X459" t="str">
        <f t="shared" si="101"/>
        <v>n/a</v>
      </c>
      <c r="Y459" t="str">
        <f t="shared" si="102"/>
        <v>n/a</v>
      </c>
      <c r="AA459" s="1"/>
      <c r="AB459" s="1" t="s">
        <v>934</v>
      </c>
      <c r="AD459" s="1" t="str">
        <f t="shared" si="96"/>
        <v>BAR037505420002</v>
      </c>
    </row>
    <row r="460" spans="1:30" x14ac:dyDescent="0.25">
      <c r="A460" s="1" t="str">
        <f>D460&amp;M460&amp;P460&amp;N460&amp;MasterData_[[#This Row],[Program Code]]</f>
        <v>BAR037505430040009820002</v>
      </c>
      <c r="B460" s="1" t="str">
        <f t="shared" si="99"/>
        <v>BAR037505430020002</v>
      </c>
      <c r="D460" s="14" t="s">
        <v>282</v>
      </c>
      <c r="E460" s="15" t="s">
        <v>286</v>
      </c>
      <c r="F460" s="7">
        <f t="shared" si="97"/>
        <v>20002</v>
      </c>
      <c r="G460" s="1" t="s">
        <v>751</v>
      </c>
      <c r="H460" s="1" t="str">
        <f t="shared" si="98"/>
        <v>ASSN--Event 2--20002</v>
      </c>
      <c r="J460" s="27" t="str">
        <f t="shared" si="94"/>
        <v>BAR0375054400098</v>
      </c>
      <c r="K460" s="27" t="str">
        <f t="shared" si="95"/>
        <v>BAR0375054Event 2</v>
      </c>
      <c r="L460" s="1" t="str">
        <f t="shared" si="100"/>
        <v>BAR03VPSA</v>
      </c>
      <c r="M460" s="1">
        <v>75054</v>
      </c>
      <c r="N460" s="1">
        <v>400098</v>
      </c>
      <c r="O460" s="1">
        <v>20002</v>
      </c>
      <c r="P460" s="1">
        <v>300</v>
      </c>
      <c r="Q460" s="1">
        <v>9999</v>
      </c>
      <c r="R460" s="1">
        <v>12</v>
      </c>
      <c r="S460" s="1">
        <v>9999</v>
      </c>
      <c r="V460"/>
      <c r="W460" t="s">
        <v>944</v>
      </c>
      <c r="X460" t="str">
        <f t="shared" si="101"/>
        <v>n/a</v>
      </c>
      <c r="Y460" t="str">
        <f t="shared" si="102"/>
        <v>n/a</v>
      </c>
      <c r="AA460" s="1"/>
      <c r="AB460" s="1" t="s">
        <v>934</v>
      </c>
      <c r="AD460" s="1" t="str">
        <f t="shared" si="96"/>
        <v>BAR037505420002</v>
      </c>
    </row>
    <row r="461" spans="1:30" x14ac:dyDescent="0.25">
      <c r="A461" s="1" t="str">
        <f>D461&amp;M461&amp;P461&amp;N461&amp;MasterData_[[#This Row],[Program Code]]</f>
        <v>BAR037505430040010020002</v>
      </c>
      <c r="B461" s="1" t="str">
        <f t="shared" si="99"/>
        <v>BAR037505430020002</v>
      </c>
      <c r="D461" s="14" t="s">
        <v>282</v>
      </c>
      <c r="E461" s="15" t="s">
        <v>286</v>
      </c>
      <c r="F461" s="7">
        <f t="shared" si="97"/>
        <v>20002</v>
      </c>
      <c r="G461" s="1" t="s">
        <v>751</v>
      </c>
      <c r="H461" s="1" t="str">
        <f t="shared" si="98"/>
        <v>ASSN--Event 2--20002</v>
      </c>
      <c r="J461" s="27" t="str">
        <f t="shared" si="94"/>
        <v>BAR0375054400100</v>
      </c>
      <c r="K461" s="27" t="str">
        <f t="shared" si="95"/>
        <v>BAR0375054Event 2</v>
      </c>
      <c r="L461" s="1" t="str">
        <f t="shared" si="100"/>
        <v>BAR03VPSA</v>
      </c>
      <c r="M461" s="1">
        <v>75054</v>
      </c>
      <c r="N461" s="1">
        <v>400100</v>
      </c>
      <c r="O461" s="1">
        <v>20002</v>
      </c>
      <c r="P461" s="1">
        <v>300</v>
      </c>
      <c r="Q461" s="1">
        <v>9999</v>
      </c>
      <c r="R461" s="1">
        <v>12</v>
      </c>
      <c r="S461" s="1">
        <v>9999</v>
      </c>
      <c r="V461"/>
      <c r="W461" t="s">
        <v>944</v>
      </c>
      <c r="X461" t="str">
        <f t="shared" si="101"/>
        <v>n/a</v>
      </c>
      <c r="Y461" t="str">
        <f t="shared" si="102"/>
        <v>n/a</v>
      </c>
      <c r="AA461" s="1"/>
      <c r="AB461" s="1" t="s">
        <v>934</v>
      </c>
      <c r="AD461" s="1" t="str">
        <f t="shared" si="96"/>
        <v>BAR037505420002</v>
      </c>
    </row>
    <row r="462" spans="1:30" x14ac:dyDescent="0.25">
      <c r="A462" s="1" t="str">
        <f>D462&amp;M462&amp;P462&amp;N462&amp;MasterData_[[#This Row],[Program Code]]</f>
        <v>BAR037505430040010120002</v>
      </c>
      <c r="B462" s="1" t="str">
        <f t="shared" si="99"/>
        <v>BAR037505430020002</v>
      </c>
      <c r="D462" s="14" t="s">
        <v>282</v>
      </c>
      <c r="E462" s="15" t="s">
        <v>286</v>
      </c>
      <c r="F462" s="7">
        <f t="shared" si="97"/>
        <v>20002</v>
      </c>
      <c r="G462" s="1" t="s">
        <v>751</v>
      </c>
      <c r="H462" s="1" t="str">
        <f t="shared" si="98"/>
        <v>ASSN--Event 2--20002</v>
      </c>
      <c r="J462" s="27" t="str">
        <f t="shared" si="94"/>
        <v>BAR0375054400101</v>
      </c>
      <c r="K462" s="27" t="str">
        <f t="shared" si="95"/>
        <v>BAR0375054Event 2</v>
      </c>
      <c r="L462" s="1" t="str">
        <f t="shared" si="100"/>
        <v>BAR03VPSA</v>
      </c>
      <c r="M462" s="1">
        <v>75054</v>
      </c>
      <c r="N462" s="1">
        <v>400101</v>
      </c>
      <c r="O462" s="1">
        <v>20002</v>
      </c>
      <c r="P462" s="1">
        <v>300</v>
      </c>
      <c r="Q462" s="1">
        <v>9999</v>
      </c>
      <c r="R462" s="1">
        <v>12</v>
      </c>
      <c r="S462" s="1">
        <v>9999</v>
      </c>
      <c r="V462"/>
      <c r="W462" t="s">
        <v>944</v>
      </c>
      <c r="X462" t="str">
        <f t="shared" si="101"/>
        <v>n/a</v>
      </c>
      <c r="Y462" t="str">
        <f t="shared" si="102"/>
        <v>n/a</v>
      </c>
      <c r="AA462" s="1"/>
      <c r="AB462" s="1" t="s">
        <v>934</v>
      </c>
      <c r="AD462" s="1" t="str">
        <f t="shared" si="96"/>
        <v>BAR037505420002</v>
      </c>
    </row>
    <row r="463" spans="1:30" x14ac:dyDescent="0.25">
      <c r="A463" s="1" t="str">
        <f>D463&amp;M463&amp;P463&amp;N463&amp;MasterData_[[#This Row],[Program Code]]</f>
        <v>BAR037505430040010220002</v>
      </c>
      <c r="B463" s="1" t="str">
        <f t="shared" si="99"/>
        <v>BAR037505430020002</v>
      </c>
      <c r="D463" s="14" t="s">
        <v>282</v>
      </c>
      <c r="E463" s="15" t="s">
        <v>286</v>
      </c>
      <c r="F463" s="7">
        <f t="shared" si="97"/>
        <v>20002</v>
      </c>
      <c r="G463" s="1" t="s">
        <v>751</v>
      </c>
      <c r="H463" s="1" t="str">
        <f t="shared" si="98"/>
        <v>ASSN--Event 2--20002</v>
      </c>
      <c r="J463" s="27" t="str">
        <f t="shared" si="94"/>
        <v>BAR0375054400102</v>
      </c>
      <c r="K463" s="27" t="str">
        <f t="shared" si="95"/>
        <v>BAR0375054Event 2</v>
      </c>
      <c r="L463" s="1" t="str">
        <f t="shared" si="100"/>
        <v>BAR03VPSA</v>
      </c>
      <c r="M463" s="1">
        <v>75054</v>
      </c>
      <c r="N463" s="1">
        <v>400102</v>
      </c>
      <c r="O463" s="1">
        <v>20002</v>
      </c>
      <c r="P463" s="1">
        <v>300</v>
      </c>
      <c r="Q463" s="1">
        <v>9999</v>
      </c>
      <c r="R463" s="1">
        <v>12</v>
      </c>
      <c r="S463" s="1">
        <v>9999</v>
      </c>
      <c r="V463"/>
      <c r="W463" t="s">
        <v>944</v>
      </c>
      <c r="X463" t="str">
        <f t="shared" si="101"/>
        <v>n/a</v>
      </c>
      <c r="Y463" t="str">
        <f t="shared" si="102"/>
        <v>n/a</v>
      </c>
      <c r="AA463" s="1"/>
      <c r="AB463" s="1" t="s">
        <v>934</v>
      </c>
      <c r="AD463" s="1" t="str">
        <f t="shared" si="96"/>
        <v>BAR037505420002</v>
      </c>
    </row>
    <row r="464" spans="1:30" x14ac:dyDescent="0.25">
      <c r="A464" s="1" t="str">
        <f>D464&amp;M464&amp;P464&amp;N464&amp;MasterData_[[#This Row],[Program Code]]</f>
        <v>BAR037505430040010320002</v>
      </c>
      <c r="B464" s="1" t="str">
        <f t="shared" si="99"/>
        <v>BAR037505430020002</v>
      </c>
      <c r="D464" s="14" t="s">
        <v>282</v>
      </c>
      <c r="E464" s="15" t="s">
        <v>286</v>
      </c>
      <c r="F464" s="7">
        <f t="shared" si="97"/>
        <v>20002</v>
      </c>
      <c r="G464" s="1" t="s">
        <v>751</v>
      </c>
      <c r="H464" s="1" t="str">
        <f t="shared" si="98"/>
        <v>ASSN--Event 2--20002</v>
      </c>
      <c r="J464" s="27" t="str">
        <f t="shared" si="94"/>
        <v>BAR0375054400103</v>
      </c>
      <c r="K464" s="27" t="str">
        <f t="shared" si="95"/>
        <v>BAR0375054Event 2</v>
      </c>
      <c r="L464" s="1" t="str">
        <f t="shared" si="100"/>
        <v>BAR03VPSA</v>
      </c>
      <c r="M464" s="1">
        <v>75054</v>
      </c>
      <c r="N464" s="1">
        <v>400103</v>
      </c>
      <c r="O464" s="1">
        <v>20002</v>
      </c>
      <c r="P464" s="1">
        <v>300</v>
      </c>
      <c r="Q464" s="1">
        <v>9999</v>
      </c>
      <c r="R464" s="1">
        <v>12</v>
      </c>
      <c r="S464" s="1">
        <v>9999</v>
      </c>
      <c r="V464"/>
      <c r="W464" t="s">
        <v>944</v>
      </c>
      <c r="X464" t="str">
        <f t="shared" si="101"/>
        <v>n/a</v>
      </c>
      <c r="Y464" t="str">
        <f t="shared" si="102"/>
        <v>n/a</v>
      </c>
      <c r="AA464" s="1"/>
      <c r="AB464" s="1" t="s">
        <v>934</v>
      </c>
      <c r="AD464" s="1" t="str">
        <f t="shared" si="96"/>
        <v>BAR037505420002</v>
      </c>
    </row>
    <row r="465" spans="1:30" x14ac:dyDescent="0.25">
      <c r="A465" s="1" t="str">
        <f>D465&amp;M465&amp;P465&amp;N465&amp;MasterData_[[#This Row],[Program Code]]</f>
        <v>BAR037505430040010420002</v>
      </c>
      <c r="B465" s="1" t="str">
        <f t="shared" si="99"/>
        <v>BAR037505430020002</v>
      </c>
      <c r="D465" s="14" t="s">
        <v>282</v>
      </c>
      <c r="E465" s="15" t="s">
        <v>286</v>
      </c>
      <c r="F465" s="7">
        <f t="shared" si="97"/>
        <v>20002</v>
      </c>
      <c r="G465" s="1" t="s">
        <v>751</v>
      </c>
      <c r="H465" s="1" t="str">
        <f t="shared" si="98"/>
        <v>ASSN--Event 2--20002</v>
      </c>
      <c r="J465" s="27" t="str">
        <f t="shared" si="94"/>
        <v>BAR0375054400104</v>
      </c>
      <c r="K465" s="27" t="str">
        <f t="shared" si="95"/>
        <v>BAR0375054Event 2</v>
      </c>
      <c r="L465" s="1" t="str">
        <f t="shared" si="100"/>
        <v>BAR03VPSA</v>
      </c>
      <c r="M465" s="1">
        <v>75054</v>
      </c>
      <c r="N465" s="1">
        <v>400104</v>
      </c>
      <c r="O465" s="1">
        <v>20002</v>
      </c>
      <c r="P465" s="1">
        <v>300</v>
      </c>
      <c r="Q465" s="1">
        <v>9999</v>
      </c>
      <c r="R465" s="1">
        <v>12</v>
      </c>
      <c r="S465" s="1">
        <v>9999</v>
      </c>
      <c r="V465"/>
      <c r="W465" t="s">
        <v>944</v>
      </c>
      <c r="X465" t="str">
        <f t="shared" si="101"/>
        <v>n/a</v>
      </c>
      <c r="Y465" t="str">
        <f t="shared" si="102"/>
        <v>n/a</v>
      </c>
      <c r="AA465" s="1"/>
      <c r="AB465" s="1" t="s">
        <v>934</v>
      </c>
      <c r="AD465" s="1" t="str">
        <f t="shared" si="96"/>
        <v>BAR037505420002</v>
      </c>
    </row>
    <row r="466" spans="1:30" x14ac:dyDescent="0.25">
      <c r="A466" s="1" t="str">
        <f>D466&amp;M466&amp;P466&amp;N466&amp;MasterData_[[#This Row],[Program Code]]</f>
        <v>BAR037505430040010520002</v>
      </c>
      <c r="B466" s="1" t="str">
        <f t="shared" si="99"/>
        <v>BAR037505430020002</v>
      </c>
      <c r="D466" s="14" t="s">
        <v>282</v>
      </c>
      <c r="E466" s="15" t="s">
        <v>286</v>
      </c>
      <c r="F466" s="7">
        <f t="shared" si="97"/>
        <v>20002</v>
      </c>
      <c r="G466" s="1" t="s">
        <v>751</v>
      </c>
      <c r="H466" s="1" t="str">
        <f t="shared" si="98"/>
        <v>ASSN--Event 2--20002</v>
      </c>
      <c r="J466" s="27" t="str">
        <f t="shared" si="94"/>
        <v>BAR0375054400105</v>
      </c>
      <c r="K466" s="27" t="str">
        <f t="shared" si="95"/>
        <v>BAR0375054Event 2</v>
      </c>
      <c r="L466" s="1" t="str">
        <f t="shared" si="100"/>
        <v>BAR03VPSA</v>
      </c>
      <c r="M466" s="1">
        <v>75054</v>
      </c>
      <c r="N466" s="1">
        <v>400105</v>
      </c>
      <c r="O466" s="1">
        <v>20002</v>
      </c>
      <c r="P466" s="1">
        <v>300</v>
      </c>
      <c r="Q466" s="1">
        <v>9999</v>
      </c>
      <c r="R466" s="1">
        <v>12</v>
      </c>
      <c r="S466" s="1">
        <v>9999</v>
      </c>
      <c r="V466"/>
      <c r="W466" t="s">
        <v>944</v>
      </c>
      <c r="X466" t="str">
        <f t="shared" si="101"/>
        <v>n/a</v>
      </c>
      <c r="Y466" t="str">
        <f t="shared" si="102"/>
        <v>n/a</v>
      </c>
      <c r="AA466" s="1"/>
      <c r="AB466" s="1" t="s">
        <v>934</v>
      </c>
      <c r="AD466" s="1" t="str">
        <f t="shared" si="96"/>
        <v>BAR037505420002</v>
      </c>
    </row>
    <row r="467" spans="1:30" x14ac:dyDescent="0.25">
      <c r="A467" s="1" t="str">
        <f>D467&amp;M467&amp;P467&amp;N467&amp;MasterData_[[#This Row],[Program Code]]</f>
        <v>BAR037505430040010620002</v>
      </c>
      <c r="B467" s="1" t="str">
        <f t="shared" si="99"/>
        <v>BAR037505430020002</v>
      </c>
      <c r="D467" s="14" t="s">
        <v>282</v>
      </c>
      <c r="E467" s="15" t="s">
        <v>286</v>
      </c>
      <c r="F467" s="7">
        <f t="shared" si="97"/>
        <v>20002</v>
      </c>
      <c r="G467" s="1" t="s">
        <v>751</v>
      </c>
      <c r="H467" s="1" t="str">
        <f t="shared" si="98"/>
        <v>ASSN--Event 2--20002</v>
      </c>
      <c r="J467" s="27" t="str">
        <f t="shared" si="94"/>
        <v>BAR0375054400106</v>
      </c>
      <c r="K467" s="27" t="str">
        <f t="shared" si="95"/>
        <v>BAR0375054Event 2</v>
      </c>
      <c r="L467" s="1" t="str">
        <f t="shared" si="100"/>
        <v>BAR03VPSA</v>
      </c>
      <c r="M467" s="1">
        <v>75054</v>
      </c>
      <c r="N467" s="1">
        <v>400106</v>
      </c>
      <c r="O467" s="1">
        <v>20002</v>
      </c>
      <c r="P467" s="1">
        <v>300</v>
      </c>
      <c r="Q467" s="1">
        <v>9999</v>
      </c>
      <c r="R467" s="1">
        <v>12</v>
      </c>
      <c r="S467" s="1">
        <v>9999</v>
      </c>
      <c r="V467"/>
      <c r="W467" t="s">
        <v>944</v>
      </c>
      <c r="X467" t="str">
        <f t="shared" si="101"/>
        <v>n/a</v>
      </c>
      <c r="Y467" t="str">
        <f t="shared" si="102"/>
        <v>n/a</v>
      </c>
      <c r="AA467" s="1"/>
      <c r="AB467" s="1" t="s">
        <v>934</v>
      </c>
      <c r="AD467" s="1" t="str">
        <f t="shared" si="96"/>
        <v>BAR037505420002</v>
      </c>
    </row>
    <row r="468" spans="1:30" x14ac:dyDescent="0.25">
      <c r="A468" s="1" t="str">
        <f>D468&amp;M468&amp;P468&amp;N468&amp;MasterData_[[#This Row],[Program Code]]</f>
        <v>BAR037505430040010820002</v>
      </c>
      <c r="B468" s="1" t="str">
        <f t="shared" si="99"/>
        <v>BAR037505430020002</v>
      </c>
      <c r="D468" s="14" t="s">
        <v>282</v>
      </c>
      <c r="E468" s="15" t="s">
        <v>286</v>
      </c>
      <c r="F468" s="7">
        <f t="shared" si="97"/>
        <v>20002</v>
      </c>
      <c r="G468" s="1" t="s">
        <v>751</v>
      </c>
      <c r="H468" s="1" t="str">
        <f t="shared" si="98"/>
        <v>ASSN--Event 2--20002</v>
      </c>
      <c r="J468" s="27" t="str">
        <f t="shared" si="94"/>
        <v>BAR0375054400108</v>
      </c>
      <c r="K468" s="27" t="str">
        <f t="shared" si="95"/>
        <v>BAR0375054Event 2</v>
      </c>
      <c r="L468" s="1" t="str">
        <f t="shared" si="100"/>
        <v>BAR03VPSA</v>
      </c>
      <c r="M468" s="1">
        <v>75054</v>
      </c>
      <c r="N468" s="1">
        <v>400108</v>
      </c>
      <c r="O468" s="1">
        <v>20002</v>
      </c>
      <c r="P468" s="1">
        <v>300</v>
      </c>
      <c r="Q468" s="1">
        <v>9999</v>
      </c>
      <c r="R468" s="1">
        <v>12</v>
      </c>
      <c r="S468" s="1">
        <v>9999</v>
      </c>
      <c r="V468"/>
      <c r="W468" t="s">
        <v>944</v>
      </c>
      <c r="X468" t="str">
        <f t="shared" si="101"/>
        <v>n/a</v>
      </c>
      <c r="Y468" t="str">
        <f t="shared" si="102"/>
        <v>n/a</v>
      </c>
      <c r="AA468" s="1"/>
      <c r="AB468" s="1" t="s">
        <v>934</v>
      </c>
      <c r="AD468" s="1" t="str">
        <f t="shared" si="96"/>
        <v>BAR037505420002</v>
      </c>
    </row>
    <row r="469" spans="1:30" x14ac:dyDescent="0.25">
      <c r="A469" s="1" t="str">
        <f>D469&amp;M469&amp;P469&amp;N469&amp;MasterData_[[#This Row],[Program Code]]</f>
        <v>BAR037505430040010920002</v>
      </c>
      <c r="B469" s="1" t="str">
        <f t="shared" si="99"/>
        <v>BAR037505430020002</v>
      </c>
      <c r="D469" s="14" t="s">
        <v>282</v>
      </c>
      <c r="E469" s="15" t="s">
        <v>286</v>
      </c>
      <c r="F469" s="7">
        <f t="shared" si="97"/>
        <v>20002</v>
      </c>
      <c r="G469" s="1" t="s">
        <v>751</v>
      </c>
      <c r="H469" s="1" t="str">
        <f t="shared" si="98"/>
        <v>ASSN--Event 2--20002</v>
      </c>
      <c r="J469" s="27" t="str">
        <f t="shared" si="94"/>
        <v>BAR0375054400109</v>
      </c>
      <c r="K469" s="27" t="str">
        <f t="shared" si="95"/>
        <v>BAR0375054Event 2</v>
      </c>
      <c r="L469" s="1" t="str">
        <f t="shared" si="100"/>
        <v>BAR03VPSA</v>
      </c>
      <c r="M469" s="1">
        <v>75054</v>
      </c>
      <c r="N469" s="1">
        <v>400109</v>
      </c>
      <c r="O469" s="1">
        <v>20002</v>
      </c>
      <c r="P469" s="1">
        <v>300</v>
      </c>
      <c r="Q469" s="1">
        <v>9999</v>
      </c>
      <c r="R469" s="1">
        <v>12</v>
      </c>
      <c r="S469" s="1">
        <v>9999</v>
      </c>
      <c r="V469"/>
      <c r="W469" t="s">
        <v>944</v>
      </c>
      <c r="X469" t="str">
        <f t="shared" si="101"/>
        <v>n/a</v>
      </c>
      <c r="Y469" t="str">
        <f t="shared" si="102"/>
        <v>n/a</v>
      </c>
      <c r="AA469" s="1"/>
      <c r="AB469" s="1" t="s">
        <v>934</v>
      </c>
      <c r="AD469" s="1" t="str">
        <f t="shared" si="96"/>
        <v>BAR037505420002</v>
      </c>
    </row>
    <row r="470" spans="1:30" x14ac:dyDescent="0.25">
      <c r="A470" s="1" t="str">
        <f>D470&amp;M470&amp;P470&amp;N470&amp;MasterData_[[#This Row],[Program Code]]</f>
        <v>BAR037505430040011020002</v>
      </c>
      <c r="B470" s="1" t="str">
        <f t="shared" si="99"/>
        <v>BAR037505430020002</v>
      </c>
      <c r="D470" s="14" t="s">
        <v>282</v>
      </c>
      <c r="E470" s="15" t="s">
        <v>286</v>
      </c>
      <c r="F470" s="7">
        <f t="shared" si="97"/>
        <v>20002</v>
      </c>
      <c r="G470" s="1" t="s">
        <v>751</v>
      </c>
      <c r="H470" s="1" t="str">
        <f t="shared" si="98"/>
        <v>ASSN--Event 2--20002</v>
      </c>
      <c r="J470" s="27" t="str">
        <f t="shared" si="94"/>
        <v>BAR0375054400110</v>
      </c>
      <c r="K470" s="27" t="str">
        <f t="shared" si="95"/>
        <v>BAR0375054Event 2</v>
      </c>
      <c r="L470" s="1" t="str">
        <f t="shared" si="100"/>
        <v>BAR03VPSA</v>
      </c>
      <c r="M470" s="1">
        <v>75054</v>
      </c>
      <c r="N470" s="1">
        <v>400110</v>
      </c>
      <c r="O470" s="1">
        <v>20002</v>
      </c>
      <c r="P470" s="1">
        <v>300</v>
      </c>
      <c r="Q470" s="1">
        <v>9999</v>
      </c>
      <c r="R470" s="1">
        <v>12</v>
      </c>
      <c r="S470" s="1">
        <v>9999</v>
      </c>
      <c r="V470"/>
      <c r="W470" t="s">
        <v>944</v>
      </c>
      <c r="X470" t="str">
        <f t="shared" si="101"/>
        <v>n/a</v>
      </c>
      <c r="Y470" t="str">
        <f t="shared" si="102"/>
        <v>n/a</v>
      </c>
      <c r="AA470" s="1"/>
      <c r="AB470" s="1" t="s">
        <v>934</v>
      </c>
      <c r="AD470" s="1" t="str">
        <f t="shared" si="96"/>
        <v>BAR037505420002</v>
      </c>
    </row>
    <row r="471" spans="1:30" x14ac:dyDescent="0.25">
      <c r="A471" s="1" t="str">
        <f>D471&amp;M471&amp;P471&amp;N471&amp;MasterData_[[#This Row],[Program Code]]</f>
        <v>BAR037505430040011220002</v>
      </c>
      <c r="B471" s="1" t="str">
        <f t="shared" si="99"/>
        <v>BAR037505430020002</v>
      </c>
      <c r="D471" s="14" t="s">
        <v>282</v>
      </c>
      <c r="E471" s="15" t="s">
        <v>286</v>
      </c>
      <c r="F471" s="7">
        <f t="shared" si="97"/>
        <v>20002</v>
      </c>
      <c r="G471" s="1" t="s">
        <v>751</v>
      </c>
      <c r="H471" s="1" t="str">
        <f t="shared" si="98"/>
        <v>ASSN--Event 2--20002</v>
      </c>
      <c r="J471" s="27" t="str">
        <f t="shared" si="94"/>
        <v>BAR0375054400112</v>
      </c>
      <c r="K471" s="27" t="str">
        <f t="shared" si="95"/>
        <v>BAR0375054Event 2</v>
      </c>
      <c r="L471" s="1" t="str">
        <f t="shared" si="100"/>
        <v>BAR03VPSA</v>
      </c>
      <c r="M471" s="1">
        <v>75054</v>
      </c>
      <c r="N471" s="1">
        <v>400112</v>
      </c>
      <c r="O471" s="1">
        <v>20002</v>
      </c>
      <c r="P471" s="1">
        <v>300</v>
      </c>
      <c r="Q471" s="1">
        <v>9999</v>
      </c>
      <c r="R471" s="1">
        <v>12</v>
      </c>
      <c r="S471" s="1">
        <v>9999</v>
      </c>
      <c r="V471"/>
      <c r="W471" t="s">
        <v>944</v>
      </c>
      <c r="X471" t="str">
        <f t="shared" si="101"/>
        <v>n/a</v>
      </c>
      <c r="Y471" t="str">
        <f t="shared" si="102"/>
        <v>n/a</v>
      </c>
      <c r="AA471" s="1"/>
      <c r="AB471" s="1" t="s">
        <v>934</v>
      </c>
      <c r="AD471" s="1" t="str">
        <f t="shared" si="96"/>
        <v>BAR037505420002</v>
      </c>
    </row>
    <row r="472" spans="1:30" x14ac:dyDescent="0.25">
      <c r="A472" s="1" t="str">
        <f>D472&amp;M472&amp;P472&amp;N472&amp;MasterData_[[#This Row],[Program Code]]</f>
        <v>BAR037505430040011620002</v>
      </c>
      <c r="B472" s="1" t="str">
        <f t="shared" si="99"/>
        <v>BAR037505430020002</v>
      </c>
      <c r="D472" s="14" t="s">
        <v>282</v>
      </c>
      <c r="E472" s="15" t="s">
        <v>286</v>
      </c>
      <c r="F472" s="7">
        <f t="shared" si="97"/>
        <v>20002</v>
      </c>
      <c r="G472" s="1" t="s">
        <v>751</v>
      </c>
      <c r="H472" s="1" t="str">
        <f t="shared" si="98"/>
        <v>ASSN--Event 2--20002</v>
      </c>
      <c r="J472" s="27" t="str">
        <f t="shared" si="94"/>
        <v>BAR0375054400116</v>
      </c>
      <c r="K472" s="27" t="str">
        <f t="shared" si="95"/>
        <v>BAR0375054Event 2</v>
      </c>
      <c r="L472" s="1" t="str">
        <f t="shared" si="100"/>
        <v>BAR03VPSA</v>
      </c>
      <c r="M472" s="1">
        <v>75054</v>
      </c>
      <c r="N472" s="1">
        <v>400116</v>
      </c>
      <c r="O472" s="1">
        <v>20002</v>
      </c>
      <c r="P472" s="1">
        <v>300</v>
      </c>
      <c r="Q472" s="1">
        <v>9999</v>
      </c>
      <c r="R472" s="1">
        <v>12</v>
      </c>
      <c r="S472" s="1">
        <v>9999</v>
      </c>
      <c r="V472"/>
      <c r="W472" t="s">
        <v>944</v>
      </c>
      <c r="X472" t="str">
        <f t="shared" si="101"/>
        <v>n/a</v>
      </c>
      <c r="Y472" t="str">
        <f t="shared" si="102"/>
        <v>n/a</v>
      </c>
      <c r="AA472" s="1"/>
      <c r="AB472" s="1" t="s">
        <v>934</v>
      </c>
      <c r="AD472" s="1" t="str">
        <f t="shared" si="96"/>
        <v>BAR037505420002</v>
      </c>
    </row>
    <row r="473" spans="1:30" x14ac:dyDescent="0.25">
      <c r="A473" s="1" t="str">
        <f>D473&amp;M473&amp;P473&amp;N473&amp;MasterData_[[#This Row],[Program Code]]</f>
        <v>BAR037505430040011820002</v>
      </c>
      <c r="B473" s="1" t="str">
        <f t="shared" si="99"/>
        <v>BAR037505430020002</v>
      </c>
      <c r="D473" s="14" t="s">
        <v>282</v>
      </c>
      <c r="E473" s="15" t="s">
        <v>286</v>
      </c>
      <c r="F473" s="7">
        <f t="shared" si="97"/>
        <v>20002</v>
      </c>
      <c r="G473" s="1" t="s">
        <v>751</v>
      </c>
      <c r="H473" s="1" t="str">
        <f t="shared" si="98"/>
        <v>ASSN--Event 2--20002</v>
      </c>
      <c r="J473" s="27" t="str">
        <f t="shared" si="94"/>
        <v>BAR0375054400118</v>
      </c>
      <c r="K473" s="27" t="str">
        <f t="shared" si="95"/>
        <v>BAR0375054Event 2</v>
      </c>
      <c r="L473" s="1" t="str">
        <f t="shared" si="100"/>
        <v>BAR03VPSA</v>
      </c>
      <c r="M473" s="1">
        <v>75054</v>
      </c>
      <c r="N473" s="1">
        <v>400118</v>
      </c>
      <c r="O473" s="1">
        <v>20002</v>
      </c>
      <c r="P473" s="1">
        <v>300</v>
      </c>
      <c r="Q473" s="1">
        <v>9999</v>
      </c>
      <c r="R473" s="1">
        <v>12</v>
      </c>
      <c r="S473" s="1">
        <v>9999</v>
      </c>
      <c r="V473"/>
      <c r="W473" t="s">
        <v>944</v>
      </c>
      <c r="X473" t="str">
        <f t="shared" si="101"/>
        <v>n/a</v>
      </c>
      <c r="Y473" t="str">
        <f t="shared" si="102"/>
        <v>n/a</v>
      </c>
      <c r="AA473" s="1"/>
      <c r="AB473" s="1" t="s">
        <v>934</v>
      </c>
      <c r="AD473" s="1" t="str">
        <f t="shared" si="96"/>
        <v>BAR037505420002</v>
      </c>
    </row>
    <row r="474" spans="1:30" x14ac:dyDescent="0.25">
      <c r="A474" s="1" t="str">
        <f>D474&amp;M474&amp;P474&amp;N474&amp;MasterData_[[#This Row],[Program Code]]</f>
        <v>BAR037505430040011920002</v>
      </c>
      <c r="B474" s="1" t="str">
        <f t="shared" si="99"/>
        <v>BAR037505430020002</v>
      </c>
      <c r="D474" s="14" t="s">
        <v>282</v>
      </c>
      <c r="E474" s="15" t="s">
        <v>286</v>
      </c>
      <c r="F474" s="7">
        <f t="shared" si="97"/>
        <v>20002</v>
      </c>
      <c r="G474" s="1" t="s">
        <v>751</v>
      </c>
      <c r="H474" s="1" t="str">
        <f t="shared" si="98"/>
        <v>ASSN--Event 2--20002</v>
      </c>
      <c r="J474" s="27" t="str">
        <f t="shared" si="94"/>
        <v>BAR0375054400119</v>
      </c>
      <c r="K474" s="27" t="str">
        <f t="shared" si="95"/>
        <v>BAR0375054Event 2</v>
      </c>
      <c r="L474" s="1" t="str">
        <f t="shared" si="100"/>
        <v>BAR03VPSA</v>
      </c>
      <c r="M474" s="1">
        <v>75054</v>
      </c>
      <c r="N474" s="1">
        <v>400119</v>
      </c>
      <c r="O474" s="1">
        <v>20002</v>
      </c>
      <c r="P474" s="1">
        <v>300</v>
      </c>
      <c r="Q474" s="1">
        <v>9999</v>
      </c>
      <c r="R474" s="1">
        <v>12</v>
      </c>
      <c r="S474" s="1">
        <v>9999</v>
      </c>
      <c r="V474"/>
      <c r="W474" t="s">
        <v>944</v>
      </c>
      <c r="X474" t="str">
        <f t="shared" si="101"/>
        <v>n/a</v>
      </c>
      <c r="Y474" t="str">
        <f t="shared" si="102"/>
        <v>n/a</v>
      </c>
      <c r="AA474" s="1"/>
      <c r="AB474" s="1" t="s">
        <v>934</v>
      </c>
      <c r="AD474" s="1" t="str">
        <f t="shared" si="96"/>
        <v>BAR037505420002</v>
      </c>
    </row>
    <row r="475" spans="1:30" x14ac:dyDescent="0.25">
      <c r="A475" s="1" t="str">
        <f>D475&amp;M475&amp;P475&amp;N475&amp;MasterData_[[#This Row],[Program Code]]</f>
        <v>BAR037505430040012020002</v>
      </c>
      <c r="B475" s="1" t="str">
        <f t="shared" si="99"/>
        <v>BAR037505430020002</v>
      </c>
      <c r="D475" s="14" t="s">
        <v>282</v>
      </c>
      <c r="E475" s="15" t="s">
        <v>286</v>
      </c>
      <c r="F475" s="7">
        <f t="shared" si="97"/>
        <v>20002</v>
      </c>
      <c r="G475" s="1" t="s">
        <v>751</v>
      </c>
      <c r="H475" s="1" t="str">
        <f t="shared" si="98"/>
        <v>ASSN--Event 2--20002</v>
      </c>
      <c r="J475" s="27" t="str">
        <f t="shared" si="94"/>
        <v>BAR0375054400120</v>
      </c>
      <c r="K475" s="27" t="str">
        <f t="shared" si="95"/>
        <v>BAR0375054Event 2</v>
      </c>
      <c r="L475" s="1" t="str">
        <f t="shared" si="100"/>
        <v>BAR03VPSA</v>
      </c>
      <c r="M475" s="1">
        <v>75054</v>
      </c>
      <c r="N475" s="1">
        <v>400120</v>
      </c>
      <c r="O475" s="1">
        <v>20002</v>
      </c>
      <c r="P475" s="1">
        <v>300</v>
      </c>
      <c r="Q475" s="1">
        <v>9999</v>
      </c>
      <c r="R475" s="1">
        <v>12</v>
      </c>
      <c r="S475" s="1">
        <v>9999</v>
      </c>
      <c r="V475"/>
      <c r="W475" t="s">
        <v>944</v>
      </c>
      <c r="X475" t="str">
        <f t="shared" si="101"/>
        <v>n/a</v>
      </c>
      <c r="Y475" t="str">
        <f t="shared" si="102"/>
        <v>n/a</v>
      </c>
      <c r="AA475" s="1"/>
      <c r="AB475" s="1" t="s">
        <v>934</v>
      </c>
      <c r="AD475" s="1" t="str">
        <f t="shared" si="96"/>
        <v>BAR037505420002</v>
      </c>
    </row>
    <row r="476" spans="1:30" x14ac:dyDescent="0.25">
      <c r="A476" s="1" t="str">
        <f>D476&amp;M476&amp;P476&amp;N476&amp;MasterData_[[#This Row],[Program Code]]</f>
        <v>BAR037505430040012120002</v>
      </c>
      <c r="B476" s="1" t="str">
        <f t="shared" si="99"/>
        <v>BAR037505430020002</v>
      </c>
      <c r="D476" s="14" t="s">
        <v>282</v>
      </c>
      <c r="E476" s="15" t="s">
        <v>286</v>
      </c>
      <c r="F476" s="7">
        <f t="shared" si="97"/>
        <v>20002</v>
      </c>
      <c r="G476" s="1" t="s">
        <v>751</v>
      </c>
      <c r="H476" s="1" t="str">
        <f t="shared" si="98"/>
        <v>ASSN--Event 2--20002</v>
      </c>
      <c r="J476" s="27" t="str">
        <f t="shared" si="94"/>
        <v>BAR0375054400121</v>
      </c>
      <c r="K476" s="27" t="str">
        <f t="shared" si="95"/>
        <v>BAR0375054Event 2</v>
      </c>
      <c r="L476" s="1" t="str">
        <f t="shared" si="100"/>
        <v>BAR03VPSA</v>
      </c>
      <c r="M476" s="1">
        <v>75054</v>
      </c>
      <c r="N476" s="1">
        <v>400121</v>
      </c>
      <c r="O476" s="1">
        <v>20002</v>
      </c>
      <c r="P476" s="1">
        <v>300</v>
      </c>
      <c r="Q476" s="1">
        <v>9999</v>
      </c>
      <c r="R476" s="1">
        <v>12</v>
      </c>
      <c r="S476" s="1">
        <v>9999</v>
      </c>
      <c r="V476"/>
      <c r="W476" t="s">
        <v>944</v>
      </c>
      <c r="X476" t="str">
        <f t="shared" si="101"/>
        <v>n/a</v>
      </c>
      <c r="Y476" t="str">
        <f t="shared" si="102"/>
        <v>n/a</v>
      </c>
      <c r="AA476" s="1"/>
      <c r="AB476" s="1" t="s">
        <v>934</v>
      </c>
      <c r="AD476" s="1" t="str">
        <f t="shared" si="96"/>
        <v>BAR037505420002</v>
      </c>
    </row>
    <row r="477" spans="1:30" x14ac:dyDescent="0.25">
      <c r="A477" s="1" t="str">
        <f>D477&amp;M477&amp;P477&amp;N477&amp;MasterData_[[#This Row],[Program Code]]</f>
        <v>BAR037505430040012320002</v>
      </c>
      <c r="B477" s="1" t="str">
        <f t="shared" si="99"/>
        <v>BAR037505430020002</v>
      </c>
      <c r="D477" s="14" t="s">
        <v>282</v>
      </c>
      <c r="E477" s="15" t="s">
        <v>286</v>
      </c>
      <c r="F477" s="7">
        <f t="shared" si="97"/>
        <v>20002</v>
      </c>
      <c r="G477" s="1" t="s">
        <v>751</v>
      </c>
      <c r="H477" s="1" t="str">
        <f t="shared" si="98"/>
        <v>ASSN--Event 2--20002</v>
      </c>
      <c r="J477" s="27" t="str">
        <f t="shared" si="94"/>
        <v>BAR0375054400123</v>
      </c>
      <c r="K477" s="27" t="str">
        <f t="shared" si="95"/>
        <v>BAR0375054Event 2</v>
      </c>
      <c r="L477" s="1" t="str">
        <f t="shared" si="100"/>
        <v>BAR03VPSA</v>
      </c>
      <c r="M477" s="1">
        <v>75054</v>
      </c>
      <c r="N477" s="1">
        <v>400123</v>
      </c>
      <c r="O477" s="1">
        <v>20002</v>
      </c>
      <c r="P477" s="1">
        <v>300</v>
      </c>
      <c r="Q477" s="1">
        <v>9999</v>
      </c>
      <c r="R477" s="1">
        <v>12</v>
      </c>
      <c r="S477" s="1">
        <v>9999</v>
      </c>
      <c r="V477"/>
      <c r="W477" t="s">
        <v>944</v>
      </c>
      <c r="X477" t="str">
        <f t="shared" si="101"/>
        <v>n/a</v>
      </c>
      <c r="Y477" t="str">
        <f t="shared" si="102"/>
        <v>n/a</v>
      </c>
      <c r="AA477" s="1"/>
      <c r="AB477" s="1" t="s">
        <v>934</v>
      </c>
      <c r="AD477" s="1" t="str">
        <f t="shared" si="96"/>
        <v>BAR037505420002</v>
      </c>
    </row>
    <row r="478" spans="1:30" x14ac:dyDescent="0.25">
      <c r="A478" s="1" t="str">
        <f>D478&amp;M478&amp;P478&amp;N478&amp;MasterData_[[#This Row],[Program Code]]</f>
        <v>BAR037505430040014020002</v>
      </c>
      <c r="B478" s="1" t="str">
        <f t="shared" si="99"/>
        <v>BAR037505430020002</v>
      </c>
      <c r="D478" s="14" t="s">
        <v>282</v>
      </c>
      <c r="E478" s="15" t="s">
        <v>286</v>
      </c>
      <c r="F478" s="7">
        <f t="shared" si="97"/>
        <v>20002</v>
      </c>
      <c r="G478" s="1" t="s">
        <v>751</v>
      </c>
      <c r="H478" s="1" t="str">
        <f t="shared" si="98"/>
        <v>ASSN--Event 2--20002</v>
      </c>
      <c r="J478" s="27" t="str">
        <f t="shared" si="94"/>
        <v>BAR0375054400140</v>
      </c>
      <c r="K478" s="27" t="str">
        <f t="shared" si="95"/>
        <v>BAR0375054Event 2</v>
      </c>
      <c r="L478" s="1" t="str">
        <f t="shared" si="100"/>
        <v>BAR03VPSA</v>
      </c>
      <c r="M478" s="1">
        <v>75054</v>
      </c>
      <c r="N478" s="1">
        <v>400140</v>
      </c>
      <c r="O478" s="1">
        <v>20002</v>
      </c>
      <c r="P478" s="1">
        <v>300</v>
      </c>
      <c r="Q478" s="1">
        <v>9999</v>
      </c>
      <c r="R478" s="1">
        <v>12</v>
      </c>
      <c r="S478" s="1">
        <v>9999</v>
      </c>
      <c r="V478"/>
      <c r="W478" t="s">
        <v>944</v>
      </c>
      <c r="X478" t="str">
        <f t="shared" si="101"/>
        <v>n/a</v>
      </c>
      <c r="Y478" t="str">
        <f t="shared" si="102"/>
        <v>n/a</v>
      </c>
      <c r="AA478" s="1"/>
      <c r="AB478" s="1" t="s">
        <v>934</v>
      </c>
      <c r="AD478" s="1" t="str">
        <f t="shared" si="96"/>
        <v>BAR037505420002</v>
      </c>
    </row>
    <row r="479" spans="1:30" x14ac:dyDescent="0.25">
      <c r="A479" s="1" t="str">
        <f>D479&amp;M479&amp;P479&amp;N479&amp;MasterData_[[#This Row],[Program Code]]</f>
        <v>BAR037505430040000420003</v>
      </c>
      <c r="B479" s="1" t="str">
        <f t="shared" si="99"/>
        <v>BAR037505430020003</v>
      </c>
      <c r="D479" s="14" t="s">
        <v>282</v>
      </c>
      <c r="E479" s="15" t="s">
        <v>286</v>
      </c>
      <c r="F479" s="7">
        <f t="shared" si="97"/>
        <v>20003</v>
      </c>
      <c r="G479" s="1" t="s">
        <v>752</v>
      </c>
      <c r="H479" s="1" t="str">
        <f t="shared" si="98"/>
        <v>ASSN--Event 3--20003</v>
      </c>
      <c r="J479" s="27" t="str">
        <f t="shared" si="94"/>
        <v>BAR0375054400004</v>
      </c>
      <c r="K479" s="27" t="str">
        <f t="shared" si="95"/>
        <v>BAR0375054Event 3</v>
      </c>
      <c r="L479" s="1" t="str">
        <f t="shared" si="100"/>
        <v>BAR03VPSA</v>
      </c>
      <c r="M479" s="1">
        <v>75054</v>
      </c>
      <c r="N479" s="1">
        <v>400004</v>
      </c>
      <c r="O479" s="1">
        <v>20003</v>
      </c>
      <c r="P479" s="1">
        <v>300</v>
      </c>
      <c r="Q479" s="1">
        <v>9999</v>
      </c>
      <c r="R479" s="1">
        <v>12</v>
      </c>
      <c r="S479" s="1">
        <v>9999</v>
      </c>
      <c r="V479"/>
      <c r="W479" t="s">
        <v>944</v>
      </c>
      <c r="X479" t="str">
        <f t="shared" si="101"/>
        <v>n/a</v>
      </c>
      <c r="Y479" t="str">
        <f t="shared" si="102"/>
        <v>n/a</v>
      </c>
      <c r="AA479" s="1"/>
      <c r="AB479" s="1" t="s">
        <v>934</v>
      </c>
      <c r="AD479" s="1" t="str">
        <f t="shared" si="96"/>
        <v>BAR037505420003</v>
      </c>
    </row>
    <row r="480" spans="1:30" x14ac:dyDescent="0.25">
      <c r="A480" s="1" t="str">
        <f>D480&amp;M480&amp;P480&amp;N480&amp;MasterData_[[#This Row],[Program Code]]</f>
        <v>BAR037505430040000520003</v>
      </c>
      <c r="B480" s="1" t="str">
        <f t="shared" si="99"/>
        <v>BAR037505430020003</v>
      </c>
      <c r="D480" s="14" t="s">
        <v>282</v>
      </c>
      <c r="E480" s="15" t="s">
        <v>286</v>
      </c>
      <c r="F480" s="7">
        <f t="shared" si="97"/>
        <v>20003</v>
      </c>
      <c r="G480" s="1" t="s">
        <v>752</v>
      </c>
      <c r="H480" s="1" t="str">
        <f t="shared" si="98"/>
        <v>ASSN--Event 3--20003</v>
      </c>
      <c r="J480" s="27" t="str">
        <f t="shared" si="94"/>
        <v>BAR0375054400005</v>
      </c>
      <c r="K480" s="27" t="str">
        <f t="shared" si="95"/>
        <v>BAR0375054Event 3</v>
      </c>
      <c r="L480" s="1" t="str">
        <f t="shared" si="100"/>
        <v>BAR03VPSA</v>
      </c>
      <c r="M480" s="1">
        <v>75054</v>
      </c>
      <c r="N480" s="1">
        <v>400005</v>
      </c>
      <c r="O480" s="1">
        <v>20003</v>
      </c>
      <c r="P480" s="1">
        <v>300</v>
      </c>
      <c r="Q480" s="1">
        <v>9999</v>
      </c>
      <c r="R480" s="1">
        <v>12</v>
      </c>
      <c r="S480" s="1">
        <v>9999</v>
      </c>
      <c r="V480"/>
      <c r="W480" t="s">
        <v>944</v>
      </c>
      <c r="X480" t="str">
        <f t="shared" si="101"/>
        <v>n/a</v>
      </c>
      <c r="Y480" t="str">
        <f t="shared" si="102"/>
        <v>n/a</v>
      </c>
      <c r="AA480" s="1"/>
      <c r="AB480" s="1" t="s">
        <v>934</v>
      </c>
      <c r="AD480" s="1" t="str">
        <f t="shared" si="96"/>
        <v>BAR037505420003</v>
      </c>
    </row>
    <row r="481" spans="1:30" x14ac:dyDescent="0.25">
      <c r="A481" s="1" t="str">
        <f>D481&amp;M481&amp;P481&amp;N481&amp;MasterData_[[#This Row],[Program Code]]</f>
        <v>BAR037505430040000820003</v>
      </c>
      <c r="B481" s="1" t="str">
        <f t="shared" si="99"/>
        <v>BAR037505430020003</v>
      </c>
      <c r="D481" s="14" t="s">
        <v>282</v>
      </c>
      <c r="E481" s="15" t="s">
        <v>286</v>
      </c>
      <c r="F481" s="7">
        <f t="shared" si="97"/>
        <v>20003</v>
      </c>
      <c r="G481" s="1" t="s">
        <v>752</v>
      </c>
      <c r="H481" s="1" t="str">
        <f t="shared" si="98"/>
        <v>ASSN--Event 3--20003</v>
      </c>
      <c r="J481" s="27" t="str">
        <f t="shared" si="94"/>
        <v>BAR0375054400008</v>
      </c>
      <c r="K481" s="27" t="str">
        <f t="shared" si="95"/>
        <v>BAR0375054Event 3</v>
      </c>
      <c r="L481" s="1" t="str">
        <f t="shared" si="100"/>
        <v>BAR03VPSA</v>
      </c>
      <c r="M481" s="1">
        <v>75054</v>
      </c>
      <c r="N481" s="1">
        <v>400008</v>
      </c>
      <c r="O481" s="1">
        <v>20003</v>
      </c>
      <c r="P481" s="1">
        <v>300</v>
      </c>
      <c r="Q481" s="1">
        <v>9999</v>
      </c>
      <c r="R481" s="1">
        <v>12</v>
      </c>
      <c r="S481" s="1">
        <v>9999</v>
      </c>
      <c r="V481"/>
      <c r="W481" t="s">
        <v>944</v>
      </c>
      <c r="X481" t="str">
        <f t="shared" si="101"/>
        <v>n/a</v>
      </c>
      <c r="Y481" t="str">
        <f t="shared" si="102"/>
        <v>n/a</v>
      </c>
      <c r="AA481" s="1"/>
      <c r="AB481" s="1" t="s">
        <v>934</v>
      </c>
      <c r="AD481" s="1" t="str">
        <f t="shared" si="96"/>
        <v>BAR037505420003</v>
      </c>
    </row>
    <row r="482" spans="1:30" x14ac:dyDescent="0.25">
      <c r="A482" s="1" t="str">
        <f>D482&amp;M482&amp;P482&amp;N482&amp;MasterData_[[#This Row],[Program Code]]</f>
        <v>BAR037505430040001020003</v>
      </c>
      <c r="B482" s="1" t="str">
        <f t="shared" si="99"/>
        <v>BAR037505430020003</v>
      </c>
      <c r="D482" s="14" t="s">
        <v>282</v>
      </c>
      <c r="E482" s="15" t="s">
        <v>286</v>
      </c>
      <c r="F482" s="7">
        <f t="shared" si="97"/>
        <v>20003</v>
      </c>
      <c r="G482" s="1" t="s">
        <v>752</v>
      </c>
      <c r="H482" s="1" t="str">
        <f t="shared" si="98"/>
        <v>ASSN--Event 3--20003</v>
      </c>
      <c r="J482" s="27" t="str">
        <f t="shared" si="94"/>
        <v>BAR0375054400010</v>
      </c>
      <c r="K482" s="27" t="str">
        <f t="shared" si="95"/>
        <v>BAR0375054Event 3</v>
      </c>
      <c r="L482" s="1" t="str">
        <f t="shared" si="100"/>
        <v>BAR03VPSA</v>
      </c>
      <c r="M482" s="1">
        <v>75054</v>
      </c>
      <c r="N482" s="1">
        <v>400010</v>
      </c>
      <c r="O482" s="1">
        <v>20003</v>
      </c>
      <c r="P482" s="1">
        <v>300</v>
      </c>
      <c r="Q482" s="1">
        <v>9999</v>
      </c>
      <c r="R482" s="1">
        <v>12</v>
      </c>
      <c r="S482" s="1">
        <v>9999</v>
      </c>
      <c r="V482"/>
      <c r="W482" t="s">
        <v>944</v>
      </c>
      <c r="X482" t="str">
        <f t="shared" si="101"/>
        <v>n/a</v>
      </c>
      <c r="Y482" t="str">
        <f t="shared" si="102"/>
        <v>n/a</v>
      </c>
      <c r="AA482" s="1"/>
      <c r="AB482" s="1" t="s">
        <v>934</v>
      </c>
      <c r="AD482" s="1" t="str">
        <f t="shared" si="96"/>
        <v>BAR037505420003</v>
      </c>
    </row>
    <row r="483" spans="1:30" x14ac:dyDescent="0.25">
      <c r="A483" s="1" t="str">
        <f>D483&amp;M483&amp;P483&amp;N483&amp;MasterData_[[#This Row],[Program Code]]</f>
        <v>BAR037505430040001220003</v>
      </c>
      <c r="B483" s="1" t="str">
        <f t="shared" si="99"/>
        <v>BAR037505430020003</v>
      </c>
      <c r="D483" s="14" t="s">
        <v>282</v>
      </c>
      <c r="E483" s="15" t="s">
        <v>286</v>
      </c>
      <c r="F483" s="7">
        <f t="shared" si="97"/>
        <v>20003</v>
      </c>
      <c r="G483" s="1" t="s">
        <v>752</v>
      </c>
      <c r="H483" s="1" t="str">
        <f t="shared" si="98"/>
        <v>ASSN--Event 3--20003</v>
      </c>
      <c r="J483" s="27" t="str">
        <f t="shared" si="94"/>
        <v>BAR0375054400012</v>
      </c>
      <c r="K483" s="27" t="str">
        <f t="shared" si="95"/>
        <v>BAR0375054Event 3</v>
      </c>
      <c r="L483" s="1" t="str">
        <f t="shared" si="100"/>
        <v>BAR03VPSA</v>
      </c>
      <c r="M483" s="1">
        <v>75054</v>
      </c>
      <c r="N483" s="1">
        <v>400012</v>
      </c>
      <c r="O483" s="1">
        <v>20003</v>
      </c>
      <c r="P483" s="1">
        <v>300</v>
      </c>
      <c r="Q483" s="1">
        <v>9999</v>
      </c>
      <c r="R483" s="1">
        <v>12</v>
      </c>
      <c r="S483" s="1">
        <v>9999</v>
      </c>
      <c r="V483"/>
      <c r="W483" t="s">
        <v>944</v>
      </c>
      <c r="X483" t="str">
        <f t="shared" si="101"/>
        <v>n/a</v>
      </c>
      <c r="Y483" t="str">
        <f t="shared" si="102"/>
        <v>n/a</v>
      </c>
      <c r="AA483" s="1"/>
      <c r="AB483" s="1" t="s">
        <v>934</v>
      </c>
      <c r="AD483" s="1" t="str">
        <f t="shared" si="96"/>
        <v>BAR037505420003</v>
      </c>
    </row>
    <row r="484" spans="1:30" x14ac:dyDescent="0.25">
      <c r="A484" s="1" t="str">
        <f>D484&amp;M484&amp;P484&amp;N484&amp;MasterData_[[#This Row],[Program Code]]</f>
        <v>BAR037505430040001320003</v>
      </c>
      <c r="B484" s="1" t="str">
        <f t="shared" si="99"/>
        <v>BAR037505430020003</v>
      </c>
      <c r="D484" s="14" t="s">
        <v>282</v>
      </c>
      <c r="E484" s="15" t="s">
        <v>286</v>
      </c>
      <c r="F484" s="7">
        <f t="shared" si="97"/>
        <v>20003</v>
      </c>
      <c r="G484" s="1" t="s">
        <v>752</v>
      </c>
      <c r="H484" s="1" t="str">
        <f t="shared" si="98"/>
        <v>ASSN--Event 3--20003</v>
      </c>
      <c r="J484" s="27" t="str">
        <f t="shared" si="94"/>
        <v>BAR0375054400013</v>
      </c>
      <c r="K484" s="27" t="str">
        <f t="shared" si="95"/>
        <v>BAR0375054Event 3</v>
      </c>
      <c r="L484" s="1" t="str">
        <f t="shared" si="100"/>
        <v>BAR03VPSA</v>
      </c>
      <c r="M484" s="1">
        <v>75054</v>
      </c>
      <c r="N484" s="1">
        <v>400013</v>
      </c>
      <c r="O484" s="1">
        <v>20003</v>
      </c>
      <c r="P484" s="1">
        <v>300</v>
      </c>
      <c r="Q484" s="1">
        <v>9999</v>
      </c>
      <c r="R484" s="1">
        <v>12</v>
      </c>
      <c r="S484" s="1">
        <v>9999</v>
      </c>
      <c r="V484"/>
      <c r="W484" t="s">
        <v>944</v>
      </c>
      <c r="X484" t="str">
        <f t="shared" si="101"/>
        <v>n/a</v>
      </c>
      <c r="Y484" t="str">
        <f t="shared" si="102"/>
        <v>n/a</v>
      </c>
      <c r="AA484" s="1"/>
      <c r="AB484" s="1" t="s">
        <v>934</v>
      </c>
      <c r="AD484" s="1" t="str">
        <f t="shared" si="96"/>
        <v>BAR037505420003</v>
      </c>
    </row>
    <row r="485" spans="1:30" x14ac:dyDescent="0.25">
      <c r="A485" s="1" t="str">
        <f>D485&amp;M485&amp;P485&amp;N485&amp;MasterData_[[#This Row],[Program Code]]</f>
        <v>BAR037505430040001420003</v>
      </c>
      <c r="B485" s="1" t="str">
        <f t="shared" si="99"/>
        <v>BAR037505430020003</v>
      </c>
      <c r="D485" s="14" t="s">
        <v>282</v>
      </c>
      <c r="E485" s="15" t="s">
        <v>286</v>
      </c>
      <c r="F485" s="7">
        <f t="shared" si="97"/>
        <v>20003</v>
      </c>
      <c r="G485" s="1" t="s">
        <v>752</v>
      </c>
      <c r="H485" s="1" t="str">
        <f t="shared" si="98"/>
        <v>ASSN--Event 3--20003</v>
      </c>
      <c r="J485" s="27" t="str">
        <f t="shared" si="94"/>
        <v>BAR0375054400014</v>
      </c>
      <c r="K485" s="27" t="str">
        <f t="shared" si="95"/>
        <v>BAR0375054Event 3</v>
      </c>
      <c r="L485" s="1" t="str">
        <f t="shared" si="100"/>
        <v>BAR03VPSA</v>
      </c>
      <c r="M485" s="1">
        <v>75054</v>
      </c>
      <c r="N485" s="1">
        <v>400014</v>
      </c>
      <c r="O485" s="1">
        <v>20003</v>
      </c>
      <c r="P485" s="1">
        <v>300</v>
      </c>
      <c r="Q485" s="1">
        <v>9999</v>
      </c>
      <c r="R485" s="1">
        <v>12</v>
      </c>
      <c r="S485" s="1">
        <v>9999</v>
      </c>
      <c r="V485"/>
      <c r="W485" t="s">
        <v>944</v>
      </c>
      <c r="X485" t="str">
        <f t="shared" si="101"/>
        <v>n/a</v>
      </c>
      <c r="Y485" t="str">
        <f t="shared" si="102"/>
        <v>n/a</v>
      </c>
      <c r="AA485" s="1"/>
      <c r="AB485" s="1" t="s">
        <v>934</v>
      </c>
      <c r="AD485" s="1" t="str">
        <f t="shared" si="96"/>
        <v>BAR037505420003</v>
      </c>
    </row>
    <row r="486" spans="1:30" x14ac:dyDescent="0.25">
      <c r="A486" s="1" t="str">
        <f>D486&amp;M486&amp;P486&amp;N486&amp;MasterData_[[#This Row],[Program Code]]</f>
        <v>BAR037505430040001520003</v>
      </c>
      <c r="B486" s="1" t="str">
        <f t="shared" si="99"/>
        <v>BAR037505430020003</v>
      </c>
      <c r="D486" s="14" t="s">
        <v>282</v>
      </c>
      <c r="E486" s="15" t="s">
        <v>286</v>
      </c>
      <c r="F486" s="7">
        <f t="shared" si="97"/>
        <v>20003</v>
      </c>
      <c r="G486" s="1" t="s">
        <v>752</v>
      </c>
      <c r="H486" s="1" t="str">
        <f t="shared" si="98"/>
        <v>ASSN--Event 3--20003</v>
      </c>
      <c r="J486" s="27" t="str">
        <f t="shared" si="94"/>
        <v>BAR0375054400015</v>
      </c>
      <c r="K486" s="27" t="str">
        <f t="shared" si="95"/>
        <v>BAR0375054Event 3</v>
      </c>
      <c r="L486" s="1" t="str">
        <f t="shared" si="100"/>
        <v>BAR03VPSA</v>
      </c>
      <c r="M486" s="1">
        <v>75054</v>
      </c>
      <c r="N486" s="1">
        <v>400015</v>
      </c>
      <c r="O486" s="1">
        <v>20003</v>
      </c>
      <c r="P486" s="1">
        <v>300</v>
      </c>
      <c r="Q486" s="1">
        <v>9999</v>
      </c>
      <c r="R486" s="1">
        <v>12</v>
      </c>
      <c r="S486" s="1">
        <v>9999</v>
      </c>
      <c r="V486"/>
      <c r="W486" t="s">
        <v>944</v>
      </c>
      <c r="X486" t="str">
        <f t="shared" si="101"/>
        <v>n/a</v>
      </c>
      <c r="Y486" t="str">
        <f t="shared" si="102"/>
        <v>n/a</v>
      </c>
      <c r="AA486" s="1"/>
      <c r="AB486" s="1" t="s">
        <v>934</v>
      </c>
      <c r="AD486" s="1" t="str">
        <f t="shared" si="96"/>
        <v>BAR037505420003</v>
      </c>
    </row>
    <row r="487" spans="1:30" x14ac:dyDescent="0.25">
      <c r="A487" s="1" t="str">
        <f>D487&amp;M487&amp;P487&amp;N487&amp;MasterData_[[#This Row],[Program Code]]</f>
        <v>BAR037505430040001620003</v>
      </c>
      <c r="B487" s="1" t="str">
        <f t="shared" si="99"/>
        <v>BAR037505430020003</v>
      </c>
      <c r="D487" s="14" t="s">
        <v>282</v>
      </c>
      <c r="E487" s="15" t="s">
        <v>286</v>
      </c>
      <c r="F487" s="7">
        <f t="shared" si="97"/>
        <v>20003</v>
      </c>
      <c r="G487" s="1" t="s">
        <v>752</v>
      </c>
      <c r="H487" s="1" t="str">
        <f t="shared" si="98"/>
        <v>ASSN--Event 3--20003</v>
      </c>
      <c r="J487" s="27" t="str">
        <f t="shared" si="94"/>
        <v>BAR0375054400016</v>
      </c>
      <c r="K487" s="27" t="str">
        <f t="shared" si="95"/>
        <v>BAR0375054Event 3</v>
      </c>
      <c r="L487" s="1" t="str">
        <f t="shared" si="100"/>
        <v>BAR03VPSA</v>
      </c>
      <c r="M487" s="1">
        <v>75054</v>
      </c>
      <c r="N487" s="1">
        <v>400016</v>
      </c>
      <c r="O487" s="1">
        <v>20003</v>
      </c>
      <c r="P487" s="1">
        <v>300</v>
      </c>
      <c r="Q487" s="1">
        <v>9999</v>
      </c>
      <c r="R487" s="1">
        <v>12</v>
      </c>
      <c r="S487" s="1">
        <v>9999</v>
      </c>
      <c r="V487"/>
      <c r="W487" t="s">
        <v>944</v>
      </c>
      <c r="X487" t="str">
        <f t="shared" si="101"/>
        <v>n/a</v>
      </c>
      <c r="Y487" t="str">
        <f t="shared" si="102"/>
        <v>n/a</v>
      </c>
      <c r="AA487" s="1"/>
      <c r="AB487" s="1" t="s">
        <v>934</v>
      </c>
      <c r="AD487" s="1" t="str">
        <f t="shared" si="96"/>
        <v>BAR037505420003</v>
      </c>
    </row>
    <row r="488" spans="1:30" x14ac:dyDescent="0.25">
      <c r="A488" s="1" t="str">
        <f>D488&amp;M488&amp;P488&amp;N488&amp;MasterData_[[#This Row],[Program Code]]</f>
        <v>BAR037505430040001720003</v>
      </c>
      <c r="B488" s="1" t="str">
        <f t="shared" si="99"/>
        <v>BAR037505430020003</v>
      </c>
      <c r="D488" s="14" t="s">
        <v>282</v>
      </c>
      <c r="E488" s="15" t="s">
        <v>286</v>
      </c>
      <c r="F488" s="7">
        <f t="shared" si="97"/>
        <v>20003</v>
      </c>
      <c r="G488" s="1" t="s">
        <v>752</v>
      </c>
      <c r="H488" s="1" t="str">
        <f t="shared" si="98"/>
        <v>ASSN--Event 3--20003</v>
      </c>
      <c r="J488" s="27" t="str">
        <f t="shared" si="94"/>
        <v>BAR0375054400017</v>
      </c>
      <c r="K488" s="27" t="str">
        <f t="shared" si="95"/>
        <v>BAR0375054Event 3</v>
      </c>
      <c r="L488" s="1" t="str">
        <f t="shared" si="100"/>
        <v>BAR03VPSA</v>
      </c>
      <c r="M488" s="1">
        <v>75054</v>
      </c>
      <c r="N488" s="1">
        <v>400017</v>
      </c>
      <c r="O488" s="1">
        <v>20003</v>
      </c>
      <c r="P488" s="1">
        <v>300</v>
      </c>
      <c r="Q488" s="1">
        <v>9999</v>
      </c>
      <c r="R488" s="1">
        <v>12</v>
      </c>
      <c r="S488" s="1">
        <v>9999</v>
      </c>
      <c r="V488"/>
      <c r="W488" t="s">
        <v>944</v>
      </c>
      <c r="X488" t="str">
        <f t="shared" si="101"/>
        <v>n/a</v>
      </c>
      <c r="Y488" t="str">
        <f t="shared" si="102"/>
        <v>n/a</v>
      </c>
      <c r="AA488" s="1"/>
      <c r="AB488" s="1" t="s">
        <v>934</v>
      </c>
      <c r="AD488" s="1" t="str">
        <f t="shared" si="96"/>
        <v>BAR037505420003</v>
      </c>
    </row>
    <row r="489" spans="1:30" x14ac:dyDescent="0.25">
      <c r="A489" s="1" t="str">
        <f>D489&amp;M489&amp;P489&amp;N489&amp;MasterData_[[#This Row],[Program Code]]</f>
        <v>BAR037505430040001820003</v>
      </c>
      <c r="B489" s="1" t="str">
        <f t="shared" si="99"/>
        <v>BAR037505430020003</v>
      </c>
      <c r="D489" s="14" t="s">
        <v>282</v>
      </c>
      <c r="E489" s="15" t="s">
        <v>286</v>
      </c>
      <c r="F489" s="7">
        <f t="shared" si="97"/>
        <v>20003</v>
      </c>
      <c r="G489" s="1" t="s">
        <v>752</v>
      </c>
      <c r="H489" s="1" t="str">
        <f t="shared" si="98"/>
        <v>ASSN--Event 3--20003</v>
      </c>
      <c r="J489" s="27" t="str">
        <f t="shared" ref="J489:J552" si="103">D489&amp;M489&amp;N489</f>
        <v>BAR0375054400018</v>
      </c>
      <c r="K489" s="27" t="str">
        <f t="shared" ref="K489:K552" si="104">D489&amp;M489&amp;G489</f>
        <v>BAR0375054Event 3</v>
      </c>
      <c r="L489" s="1" t="str">
        <f t="shared" si="100"/>
        <v>BAR03VPSA</v>
      </c>
      <c r="M489" s="1">
        <v>75054</v>
      </c>
      <c r="N489" s="1">
        <v>400018</v>
      </c>
      <c r="O489" s="1">
        <v>20003</v>
      </c>
      <c r="P489" s="1">
        <v>300</v>
      </c>
      <c r="Q489" s="1">
        <v>9999</v>
      </c>
      <c r="R489" s="1">
        <v>12</v>
      </c>
      <c r="S489" s="1">
        <v>9999</v>
      </c>
      <c r="V489"/>
      <c r="W489" t="s">
        <v>944</v>
      </c>
      <c r="X489" t="str">
        <f t="shared" si="101"/>
        <v>n/a</v>
      </c>
      <c r="Y489" t="str">
        <f t="shared" si="102"/>
        <v>n/a</v>
      </c>
      <c r="AA489" s="1"/>
      <c r="AB489" s="1" t="s">
        <v>934</v>
      </c>
      <c r="AD489" s="1" t="str">
        <f t="shared" ref="AD489:AD552" si="105">D489&amp;M489&amp;O489</f>
        <v>BAR037505420003</v>
      </c>
    </row>
    <row r="490" spans="1:30" x14ac:dyDescent="0.25">
      <c r="A490" s="1" t="str">
        <f>D490&amp;M490&amp;P490&amp;N490&amp;MasterData_[[#This Row],[Program Code]]</f>
        <v>BAR037505430040001920003</v>
      </c>
      <c r="B490" s="1" t="str">
        <f t="shared" si="99"/>
        <v>BAR037505430020003</v>
      </c>
      <c r="D490" s="14" t="s">
        <v>282</v>
      </c>
      <c r="E490" s="15" t="s">
        <v>286</v>
      </c>
      <c r="F490" s="7">
        <f t="shared" si="97"/>
        <v>20003</v>
      </c>
      <c r="G490" s="1" t="s">
        <v>752</v>
      </c>
      <c r="H490" s="1" t="str">
        <f t="shared" si="98"/>
        <v>ASSN--Event 3--20003</v>
      </c>
      <c r="J490" s="27" t="str">
        <f t="shared" si="103"/>
        <v>BAR0375054400019</v>
      </c>
      <c r="K490" s="27" t="str">
        <f t="shared" si="104"/>
        <v>BAR0375054Event 3</v>
      </c>
      <c r="L490" s="1" t="str">
        <f t="shared" si="100"/>
        <v>BAR03VPSA</v>
      </c>
      <c r="M490" s="1">
        <v>75054</v>
      </c>
      <c r="N490" s="1">
        <v>400019</v>
      </c>
      <c r="O490" s="1">
        <v>20003</v>
      </c>
      <c r="P490" s="1">
        <v>300</v>
      </c>
      <c r="Q490" s="1">
        <v>9999</v>
      </c>
      <c r="R490" s="1">
        <v>12</v>
      </c>
      <c r="S490" s="1">
        <v>9999</v>
      </c>
      <c r="V490"/>
      <c r="W490" t="s">
        <v>944</v>
      </c>
      <c r="X490" t="str">
        <f t="shared" si="101"/>
        <v>n/a</v>
      </c>
      <c r="Y490" t="str">
        <f t="shared" si="102"/>
        <v>n/a</v>
      </c>
      <c r="AA490" s="1"/>
      <c r="AB490" s="1" t="s">
        <v>934</v>
      </c>
      <c r="AD490" s="1" t="str">
        <f t="shared" si="105"/>
        <v>BAR037505420003</v>
      </c>
    </row>
    <row r="491" spans="1:30" x14ac:dyDescent="0.25">
      <c r="A491" s="1" t="str">
        <f>D491&amp;M491&amp;P491&amp;N491&amp;MasterData_[[#This Row],[Program Code]]</f>
        <v>BAR037505430040002020003</v>
      </c>
      <c r="B491" s="1" t="str">
        <f t="shared" si="99"/>
        <v>BAR037505430020003</v>
      </c>
      <c r="D491" s="14" t="s">
        <v>282</v>
      </c>
      <c r="E491" s="15" t="s">
        <v>286</v>
      </c>
      <c r="F491" s="7">
        <f t="shared" si="97"/>
        <v>20003</v>
      </c>
      <c r="G491" s="1" t="s">
        <v>752</v>
      </c>
      <c r="H491" s="1" t="str">
        <f t="shared" si="98"/>
        <v>ASSN--Event 3--20003</v>
      </c>
      <c r="J491" s="27" t="str">
        <f t="shared" si="103"/>
        <v>BAR0375054400020</v>
      </c>
      <c r="K491" s="27" t="str">
        <f t="shared" si="104"/>
        <v>BAR0375054Event 3</v>
      </c>
      <c r="L491" s="1" t="str">
        <f t="shared" si="100"/>
        <v>BAR03VPSA</v>
      </c>
      <c r="M491" s="1">
        <v>75054</v>
      </c>
      <c r="N491" s="1">
        <v>400020</v>
      </c>
      <c r="O491" s="1">
        <v>20003</v>
      </c>
      <c r="P491" s="1">
        <v>300</v>
      </c>
      <c r="Q491" s="1">
        <v>9999</v>
      </c>
      <c r="R491" s="1">
        <v>12</v>
      </c>
      <c r="S491" s="1">
        <v>9999</v>
      </c>
      <c r="V491"/>
      <c r="W491" t="s">
        <v>944</v>
      </c>
      <c r="X491" t="str">
        <f t="shared" si="101"/>
        <v>n/a</v>
      </c>
      <c r="Y491" t="str">
        <f t="shared" si="102"/>
        <v>n/a</v>
      </c>
      <c r="AA491" s="1"/>
      <c r="AB491" s="1" t="s">
        <v>934</v>
      </c>
      <c r="AD491" s="1" t="str">
        <f t="shared" si="105"/>
        <v>BAR037505420003</v>
      </c>
    </row>
    <row r="492" spans="1:30" x14ac:dyDescent="0.25">
      <c r="A492" s="1" t="str">
        <f>D492&amp;M492&amp;P492&amp;N492&amp;MasterData_[[#This Row],[Program Code]]</f>
        <v>BAR037505430040002220003</v>
      </c>
      <c r="B492" s="1" t="str">
        <f t="shared" si="99"/>
        <v>BAR037505430020003</v>
      </c>
      <c r="D492" s="14" t="s">
        <v>282</v>
      </c>
      <c r="E492" s="15" t="s">
        <v>286</v>
      </c>
      <c r="F492" s="7">
        <f t="shared" si="97"/>
        <v>20003</v>
      </c>
      <c r="G492" s="1" t="s">
        <v>752</v>
      </c>
      <c r="H492" s="1" t="str">
        <f t="shared" si="98"/>
        <v>ASSN--Event 3--20003</v>
      </c>
      <c r="J492" s="27" t="str">
        <f t="shared" si="103"/>
        <v>BAR0375054400022</v>
      </c>
      <c r="K492" s="27" t="str">
        <f t="shared" si="104"/>
        <v>BAR0375054Event 3</v>
      </c>
      <c r="L492" s="1" t="str">
        <f t="shared" si="100"/>
        <v>BAR03VPSA</v>
      </c>
      <c r="M492" s="1">
        <v>75054</v>
      </c>
      <c r="N492" s="1">
        <v>400022</v>
      </c>
      <c r="O492" s="1">
        <v>20003</v>
      </c>
      <c r="P492" s="1">
        <v>300</v>
      </c>
      <c r="Q492" s="1">
        <v>9999</v>
      </c>
      <c r="R492" s="1">
        <v>12</v>
      </c>
      <c r="S492" s="1">
        <v>9999</v>
      </c>
      <c r="V492"/>
      <c r="W492" t="s">
        <v>944</v>
      </c>
      <c r="X492" t="str">
        <f t="shared" si="101"/>
        <v>n/a</v>
      </c>
      <c r="Y492" t="str">
        <f t="shared" si="102"/>
        <v>n/a</v>
      </c>
      <c r="AA492" s="1"/>
      <c r="AB492" s="1" t="s">
        <v>934</v>
      </c>
      <c r="AD492" s="1" t="str">
        <f t="shared" si="105"/>
        <v>BAR037505420003</v>
      </c>
    </row>
    <row r="493" spans="1:30" x14ac:dyDescent="0.25">
      <c r="A493" s="1" t="str">
        <f>D493&amp;M493&amp;P493&amp;N493&amp;MasterData_[[#This Row],[Program Code]]</f>
        <v>BAR037505430040002320003</v>
      </c>
      <c r="B493" s="1" t="str">
        <f t="shared" si="99"/>
        <v>BAR037505430020003</v>
      </c>
      <c r="D493" s="14" t="s">
        <v>282</v>
      </c>
      <c r="E493" s="15" t="s">
        <v>286</v>
      </c>
      <c r="F493" s="7">
        <f t="shared" si="97"/>
        <v>20003</v>
      </c>
      <c r="G493" s="1" t="s">
        <v>752</v>
      </c>
      <c r="H493" s="1" t="str">
        <f t="shared" si="98"/>
        <v>ASSN--Event 3--20003</v>
      </c>
      <c r="J493" s="27" t="str">
        <f t="shared" si="103"/>
        <v>BAR0375054400023</v>
      </c>
      <c r="K493" s="27" t="str">
        <f t="shared" si="104"/>
        <v>BAR0375054Event 3</v>
      </c>
      <c r="L493" s="1" t="str">
        <f t="shared" si="100"/>
        <v>BAR03VPSA</v>
      </c>
      <c r="M493" s="1">
        <v>75054</v>
      </c>
      <c r="N493" s="1">
        <v>400023</v>
      </c>
      <c r="O493" s="1">
        <v>20003</v>
      </c>
      <c r="P493" s="1">
        <v>300</v>
      </c>
      <c r="Q493" s="1">
        <v>9999</v>
      </c>
      <c r="R493" s="1">
        <v>12</v>
      </c>
      <c r="S493" s="1">
        <v>9999</v>
      </c>
      <c r="V493"/>
      <c r="W493" t="s">
        <v>944</v>
      </c>
      <c r="X493" t="str">
        <f t="shared" si="101"/>
        <v>n/a</v>
      </c>
      <c r="Y493" t="str">
        <f t="shared" si="102"/>
        <v>n/a</v>
      </c>
      <c r="AA493" s="1"/>
      <c r="AB493" s="1" t="s">
        <v>934</v>
      </c>
      <c r="AD493" s="1" t="str">
        <f t="shared" si="105"/>
        <v>BAR037505420003</v>
      </c>
    </row>
    <row r="494" spans="1:30" x14ac:dyDescent="0.25">
      <c r="A494" s="1" t="str">
        <f>D494&amp;M494&amp;P494&amp;N494&amp;MasterData_[[#This Row],[Program Code]]</f>
        <v>BAR037505430040002520003</v>
      </c>
      <c r="B494" s="1" t="str">
        <f t="shared" si="99"/>
        <v>BAR037505430020003</v>
      </c>
      <c r="D494" s="14" t="s">
        <v>282</v>
      </c>
      <c r="E494" s="15" t="s">
        <v>286</v>
      </c>
      <c r="F494" s="7">
        <f t="shared" ref="F494:F557" si="106">O494</f>
        <v>20003</v>
      </c>
      <c r="G494" s="1" t="s">
        <v>752</v>
      </c>
      <c r="H494" s="1" t="str">
        <f t="shared" ref="H494:H557" si="107">"ASSN"&amp;"--"&amp;G494&amp;"--"&amp;F494</f>
        <v>ASSN--Event 3--20003</v>
      </c>
      <c r="J494" s="27" t="str">
        <f t="shared" si="103"/>
        <v>BAR0375054400025</v>
      </c>
      <c r="K494" s="27" t="str">
        <f t="shared" si="104"/>
        <v>BAR0375054Event 3</v>
      </c>
      <c r="L494" s="1" t="str">
        <f t="shared" si="100"/>
        <v>BAR03VPSA</v>
      </c>
      <c r="M494" s="1">
        <v>75054</v>
      </c>
      <c r="N494" s="1">
        <v>400025</v>
      </c>
      <c r="O494" s="1">
        <v>20003</v>
      </c>
      <c r="P494" s="1">
        <v>300</v>
      </c>
      <c r="Q494" s="1">
        <v>9999</v>
      </c>
      <c r="R494" s="1">
        <v>12</v>
      </c>
      <c r="S494" s="1">
        <v>9999</v>
      </c>
      <c r="V494"/>
      <c r="W494" t="s">
        <v>944</v>
      </c>
      <c r="X494" t="str">
        <f t="shared" si="101"/>
        <v>n/a</v>
      </c>
      <c r="Y494" t="str">
        <f t="shared" si="102"/>
        <v>n/a</v>
      </c>
      <c r="AA494" s="1"/>
      <c r="AB494" s="1" t="s">
        <v>934</v>
      </c>
      <c r="AD494" s="1" t="str">
        <f t="shared" si="105"/>
        <v>BAR037505420003</v>
      </c>
    </row>
    <row r="495" spans="1:30" x14ac:dyDescent="0.25">
      <c r="A495" s="1" t="str">
        <f>D495&amp;M495&amp;P495&amp;N495&amp;MasterData_[[#This Row],[Program Code]]</f>
        <v>BAR037505430040002720003</v>
      </c>
      <c r="B495" s="1" t="str">
        <f t="shared" si="99"/>
        <v>BAR037505430020003</v>
      </c>
      <c r="D495" s="14" t="s">
        <v>282</v>
      </c>
      <c r="E495" s="15" t="s">
        <v>286</v>
      </c>
      <c r="F495" s="7">
        <f t="shared" si="106"/>
        <v>20003</v>
      </c>
      <c r="G495" s="1" t="s">
        <v>752</v>
      </c>
      <c r="H495" s="1" t="str">
        <f t="shared" si="107"/>
        <v>ASSN--Event 3--20003</v>
      </c>
      <c r="J495" s="27" t="str">
        <f t="shared" si="103"/>
        <v>BAR0375054400027</v>
      </c>
      <c r="K495" s="27" t="str">
        <f t="shared" si="104"/>
        <v>BAR0375054Event 3</v>
      </c>
      <c r="L495" s="1" t="str">
        <f t="shared" si="100"/>
        <v>BAR03VPSA</v>
      </c>
      <c r="M495" s="1">
        <v>75054</v>
      </c>
      <c r="N495" s="1">
        <v>400027</v>
      </c>
      <c r="O495" s="1">
        <v>20003</v>
      </c>
      <c r="P495" s="1">
        <v>300</v>
      </c>
      <c r="Q495" s="1">
        <v>9999</v>
      </c>
      <c r="R495" s="1">
        <v>12</v>
      </c>
      <c r="S495" s="1">
        <v>9999</v>
      </c>
      <c r="V495"/>
      <c r="W495" t="s">
        <v>944</v>
      </c>
      <c r="X495" t="str">
        <f t="shared" si="101"/>
        <v>n/a</v>
      </c>
      <c r="Y495" t="str">
        <f t="shared" si="102"/>
        <v>n/a</v>
      </c>
      <c r="AA495" s="1"/>
      <c r="AB495" s="1" t="s">
        <v>934</v>
      </c>
      <c r="AD495" s="1" t="str">
        <f t="shared" si="105"/>
        <v>BAR037505420003</v>
      </c>
    </row>
    <row r="496" spans="1:30" x14ac:dyDescent="0.25">
      <c r="A496" s="1" t="str">
        <f>D496&amp;M496&amp;P496&amp;N496&amp;MasterData_[[#This Row],[Program Code]]</f>
        <v>BAR037505430040002820003</v>
      </c>
      <c r="B496" s="1" t="str">
        <f t="shared" si="99"/>
        <v>BAR037505430020003</v>
      </c>
      <c r="D496" s="14" t="s">
        <v>282</v>
      </c>
      <c r="E496" s="15" t="s">
        <v>286</v>
      </c>
      <c r="F496" s="7">
        <f t="shared" si="106"/>
        <v>20003</v>
      </c>
      <c r="G496" s="1" t="s">
        <v>752</v>
      </c>
      <c r="H496" s="1" t="str">
        <f t="shared" si="107"/>
        <v>ASSN--Event 3--20003</v>
      </c>
      <c r="J496" s="27" t="str">
        <f t="shared" si="103"/>
        <v>BAR0375054400028</v>
      </c>
      <c r="K496" s="27" t="str">
        <f t="shared" si="104"/>
        <v>BAR0375054Event 3</v>
      </c>
      <c r="L496" s="1" t="str">
        <f t="shared" si="100"/>
        <v>BAR03VPSA</v>
      </c>
      <c r="M496" s="1">
        <v>75054</v>
      </c>
      <c r="N496" s="1">
        <v>400028</v>
      </c>
      <c r="O496" s="1">
        <v>20003</v>
      </c>
      <c r="P496" s="1">
        <v>300</v>
      </c>
      <c r="Q496" s="1">
        <v>9999</v>
      </c>
      <c r="R496" s="1">
        <v>12</v>
      </c>
      <c r="S496" s="1">
        <v>9999</v>
      </c>
      <c r="V496"/>
      <c r="W496" t="s">
        <v>944</v>
      </c>
      <c r="X496" t="str">
        <f t="shared" si="101"/>
        <v>n/a</v>
      </c>
      <c r="Y496" t="str">
        <f t="shared" si="102"/>
        <v>n/a</v>
      </c>
      <c r="AA496" s="1"/>
      <c r="AB496" s="1" t="s">
        <v>934</v>
      </c>
      <c r="AD496" s="1" t="str">
        <f t="shared" si="105"/>
        <v>BAR037505420003</v>
      </c>
    </row>
    <row r="497" spans="1:30" x14ac:dyDescent="0.25">
      <c r="A497" s="1" t="str">
        <f>D497&amp;M497&amp;P497&amp;N497&amp;MasterData_[[#This Row],[Program Code]]</f>
        <v>BAR037505430040003020003</v>
      </c>
      <c r="B497" s="1" t="str">
        <f t="shared" si="99"/>
        <v>BAR037505430020003</v>
      </c>
      <c r="D497" s="14" t="s">
        <v>282</v>
      </c>
      <c r="E497" s="15" t="s">
        <v>286</v>
      </c>
      <c r="F497" s="7">
        <f t="shared" si="106"/>
        <v>20003</v>
      </c>
      <c r="G497" s="1" t="s">
        <v>752</v>
      </c>
      <c r="H497" s="1" t="str">
        <f t="shared" si="107"/>
        <v>ASSN--Event 3--20003</v>
      </c>
      <c r="J497" s="27" t="str">
        <f t="shared" si="103"/>
        <v>BAR0375054400030</v>
      </c>
      <c r="K497" s="27" t="str">
        <f t="shared" si="104"/>
        <v>BAR0375054Event 3</v>
      </c>
      <c r="L497" s="1" t="str">
        <f t="shared" si="100"/>
        <v>BAR03VPSA</v>
      </c>
      <c r="M497" s="1">
        <v>75054</v>
      </c>
      <c r="N497" s="1">
        <v>400030</v>
      </c>
      <c r="O497" s="1">
        <v>20003</v>
      </c>
      <c r="P497" s="1">
        <v>300</v>
      </c>
      <c r="Q497" s="1">
        <v>9999</v>
      </c>
      <c r="R497" s="1">
        <v>12</v>
      </c>
      <c r="S497" s="1">
        <v>9999</v>
      </c>
      <c r="V497"/>
      <c r="W497" t="s">
        <v>944</v>
      </c>
      <c r="X497" t="str">
        <f t="shared" si="101"/>
        <v>n/a</v>
      </c>
      <c r="Y497" t="str">
        <f t="shared" si="102"/>
        <v>n/a</v>
      </c>
      <c r="AA497" s="1"/>
      <c r="AB497" s="1" t="s">
        <v>934</v>
      </c>
      <c r="AD497" s="1" t="str">
        <f t="shared" si="105"/>
        <v>BAR037505420003</v>
      </c>
    </row>
    <row r="498" spans="1:30" x14ac:dyDescent="0.25">
      <c r="A498" s="1" t="str">
        <f>D498&amp;M498&amp;P498&amp;N498&amp;MasterData_[[#This Row],[Program Code]]</f>
        <v>BAR037505430040003120003</v>
      </c>
      <c r="B498" s="1" t="str">
        <f t="shared" si="99"/>
        <v>BAR037505430020003</v>
      </c>
      <c r="D498" s="14" t="s">
        <v>282</v>
      </c>
      <c r="E498" s="15" t="s">
        <v>286</v>
      </c>
      <c r="F498" s="7">
        <f t="shared" si="106"/>
        <v>20003</v>
      </c>
      <c r="G498" s="1" t="s">
        <v>752</v>
      </c>
      <c r="H498" s="1" t="str">
        <f t="shared" si="107"/>
        <v>ASSN--Event 3--20003</v>
      </c>
      <c r="J498" s="27" t="str">
        <f t="shared" si="103"/>
        <v>BAR0375054400031</v>
      </c>
      <c r="K498" s="27" t="str">
        <f t="shared" si="104"/>
        <v>BAR0375054Event 3</v>
      </c>
      <c r="L498" s="1" t="str">
        <f t="shared" si="100"/>
        <v>BAR03VPSA</v>
      </c>
      <c r="M498" s="1">
        <v>75054</v>
      </c>
      <c r="N498" s="1">
        <v>400031</v>
      </c>
      <c r="O498" s="1">
        <v>20003</v>
      </c>
      <c r="P498" s="1">
        <v>300</v>
      </c>
      <c r="Q498" s="1">
        <v>9999</v>
      </c>
      <c r="R498" s="1">
        <v>12</v>
      </c>
      <c r="S498" s="1">
        <v>9999</v>
      </c>
      <c r="V498"/>
      <c r="W498" t="s">
        <v>944</v>
      </c>
      <c r="X498" t="str">
        <f t="shared" si="101"/>
        <v>n/a</v>
      </c>
      <c r="Y498" t="str">
        <f t="shared" si="102"/>
        <v>n/a</v>
      </c>
      <c r="AA498" s="1"/>
      <c r="AB498" s="1" t="s">
        <v>934</v>
      </c>
      <c r="AD498" s="1" t="str">
        <f t="shared" si="105"/>
        <v>BAR037505420003</v>
      </c>
    </row>
    <row r="499" spans="1:30" x14ac:dyDescent="0.25">
      <c r="A499" s="1" t="str">
        <f>D499&amp;M499&amp;P499&amp;N499&amp;MasterData_[[#This Row],[Program Code]]</f>
        <v>BAR037505430040003320003</v>
      </c>
      <c r="B499" s="1" t="str">
        <f t="shared" si="99"/>
        <v>BAR037505430020003</v>
      </c>
      <c r="D499" s="14" t="s">
        <v>282</v>
      </c>
      <c r="E499" s="15" t="s">
        <v>286</v>
      </c>
      <c r="F499" s="7">
        <f t="shared" si="106"/>
        <v>20003</v>
      </c>
      <c r="G499" s="1" t="s">
        <v>752</v>
      </c>
      <c r="H499" s="1" t="str">
        <f t="shared" si="107"/>
        <v>ASSN--Event 3--20003</v>
      </c>
      <c r="J499" s="27" t="str">
        <f t="shared" si="103"/>
        <v>BAR0375054400033</v>
      </c>
      <c r="K499" s="27" t="str">
        <f t="shared" si="104"/>
        <v>BAR0375054Event 3</v>
      </c>
      <c r="L499" s="1" t="str">
        <f t="shared" si="100"/>
        <v>BAR03VPSA</v>
      </c>
      <c r="M499" s="1">
        <v>75054</v>
      </c>
      <c r="N499" s="1">
        <v>400033</v>
      </c>
      <c r="O499" s="1">
        <v>20003</v>
      </c>
      <c r="P499" s="1">
        <v>300</v>
      </c>
      <c r="Q499" s="1">
        <v>9999</v>
      </c>
      <c r="R499" s="1">
        <v>12</v>
      </c>
      <c r="S499" s="1">
        <v>9999</v>
      </c>
      <c r="V499"/>
      <c r="W499" t="s">
        <v>944</v>
      </c>
      <c r="X499" t="str">
        <f t="shared" si="101"/>
        <v>n/a</v>
      </c>
      <c r="Y499" t="str">
        <f t="shared" si="102"/>
        <v>n/a</v>
      </c>
      <c r="AA499" s="1"/>
      <c r="AB499" s="1" t="s">
        <v>934</v>
      </c>
      <c r="AD499" s="1" t="str">
        <f t="shared" si="105"/>
        <v>BAR037505420003</v>
      </c>
    </row>
    <row r="500" spans="1:30" x14ac:dyDescent="0.25">
      <c r="A500" s="1" t="str">
        <f>D500&amp;M500&amp;P500&amp;N500&amp;MasterData_[[#This Row],[Program Code]]</f>
        <v>BAR037505430040003420003</v>
      </c>
      <c r="B500" s="1" t="str">
        <f t="shared" si="99"/>
        <v>BAR037505430020003</v>
      </c>
      <c r="D500" s="14" t="s">
        <v>282</v>
      </c>
      <c r="E500" s="15" t="s">
        <v>286</v>
      </c>
      <c r="F500" s="7">
        <f t="shared" si="106"/>
        <v>20003</v>
      </c>
      <c r="G500" s="1" t="s">
        <v>752</v>
      </c>
      <c r="H500" s="1" t="str">
        <f t="shared" si="107"/>
        <v>ASSN--Event 3--20003</v>
      </c>
      <c r="J500" s="27" t="str">
        <f t="shared" si="103"/>
        <v>BAR0375054400034</v>
      </c>
      <c r="K500" s="27" t="str">
        <f t="shared" si="104"/>
        <v>BAR0375054Event 3</v>
      </c>
      <c r="L500" s="1" t="str">
        <f t="shared" si="100"/>
        <v>BAR03VPSA</v>
      </c>
      <c r="M500" s="1">
        <v>75054</v>
      </c>
      <c r="N500" s="1">
        <v>400034</v>
      </c>
      <c r="O500" s="1">
        <v>20003</v>
      </c>
      <c r="P500" s="1">
        <v>300</v>
      </c>
      <c r="Q500" s="1">
        <v>9999</v>
      </c>
      <c r="R500" s="1">
        <v>12</v>
      </c>
      <c r="S500" s="1">
        <v>9999</v>
      </c>
      <c r="V500"/>
      <c r="W500" t="s">
        <v>944</v>
      </c>
      <c r="X500" t="str">
        <f t="shared" si="101"/>
        <v>n/a</v>
      </c>
      <c r="Y500" t="str">
        <f t="shared" si="102"/>
        <v>n/a</v>
      </c>
      <c r="AA500" s="1"/>
      <c r="AB500" s="1" t="s">
        <v>934</v>
      </c>
      <c r="AD500" s="1" t="str">
        <f t="shared" si="105"/>
        <v>BAR037505420003</v>
      </c>
    </row>
    <row r="501" spans="1:30" x14ac:dyDescent="0.25">
      <c r="A501" s="1" t="str">
        <f>D501&amp;M501&amp;P501&amp;N501&amp;MasterData_[[#This Row],[Program Code]]</f>
        <v>BAR037505430040003520003</v>
      </c>
      <c r="B501" s="1" t="str">
        <f t="shared" si="99"/>
        <v>BAR037505430020003</v>
      </c>
      <c r="D501" s="14" t="s">
        <v>282</v>
      </c>
      <c r="E501" s="15" t="s">
        <v>286</v>
      </c>
      <c r="F501" s="7">
        <f t="shared" si="106"/>
        <v>20003</v>
      </c>
      <c r="G501" s="1" t="s">
        <v>752</v>
      </c>
      <c r="H501" s="1" t="str">
        <f t="shared" si="107"/>
        <v>ASSN--Event 3--20003</v>
      </c>
      <c r="J501" s="27" t="str">
        <f t="shared" si="103"/>
        <v>BAR0375054400035</v>
      </c>
      <c r="K501" s="27" t="str">
        <f t="shared" si="104"/>
        <v>BAR0375054Event 3</v>
      </c>
      <c r="L501" s="1" t="str">
        <f t="shared" si="100"/>
        <v>BAR03VPSA</v>
      </c>
      <c r="M501" s="1">
        <v>75054</v>
      </c>
      <c r="N501" s="1">
        <v>400035</v>
      </c>
      <c r="O501" s="1">
        <v>20003</v>
      </c>
      <c r="P501" s="1">
        <v>300</v>
      </c>
      <c r="Q501" s="1">
        <v>9999</v>
      </c>
      <c r="R501" s="1">
        <v>12</v>
      </c>
      <c r="S501" s="1">
        <v>9999</v>
      </c>
      <c r="V501"/>
      <c r="W501" t="s">
        <v>944</v>
      </c>
      <c r="X501" t="str">
        <f t="shared" si="101"/>
        <v>n/a</v>
      </c>
      <c r="Y501" t="str">
        <f t="shared" si="102"/>
        <v>n/a</v>
      </c>
      <c r="AA501" s="1"/>
      <c r="AB501" s="1" t="s">
        <v>934</v>
      </c>
      <c r="AD501" s="1" t="str">
        <f t="shared" si="105"/>
        <v>BAR037505420003</v>
      </c>
    </row>
    <row r="502" spans="1:30" x14ac:dyDescent="0.25">
      <c r="A502" s="1" t="str">
        <f>D502&amp;M502&amp;P502&amp;N502&amp;MasterData_[[#This Row],[Program Code]]</f>
        <v>BAR037505430040003620003</v>
      </c>
      <c r="B502" s="1" t="str">
        <f t="shared" si="99"/>
        <v>BAR037505430020003</v>
      </c>
      <c r="D502" s="14" t="s">
        <v>282</v>
      </c>
      <c r="E502" s="15" t="s">
        <v>286</v>
      </c>
      <c r="F502" s="7">
        <f t="shared" si="106"/>
        <v>20003</v>
      </c>
      <c r="G502" s="1" t="s">
        <v>752</v>
      </c>
      <c r="H502" s="1" t="str">
        <f t="shared" si="107"/>
        <v>ASSN--Event 3--20003</v>
      </c>
      <c r="J502" s="27" t="str">
        <f t="shared" si="103"/>
        <v>BAR0375054400036</v>
      </c>
      <c r="K502" s="27" t="str">
        <f t="shared" si="104"/>
        <v>BAR0375054Event 3</v>
      </c>
      <c r="L502" s="1" t="str">
        <f t="shared" si="100"/>
        <v>BAR03VPSA</v>
      </c>
      <c r="M502" s="1">
        <v>75054</v>
      </c>
      <c r="N502" s="1">
        <v>400036</v>
      </c>
      <c r="O502" s="1">
        <v>20003</v>
      </c>
      <c r="P502" s="1">
        <v>300</v>
      </c>
      <c r="Q502" s="1">
        <v>9999</v>
      </c>
      <c r="R502" s="1">
        <v>12</v>
      </c>
      <c r="S502" s="1">
        <v>9999</v>
      </c>
      <c r="V502"/>
      <c r="W502" t="s">
        <v>944</v>
      </c>
      <c r="X502" t="str">
        <f t="shared" si="101"/>
        <v>n/a</v>
      </c>
      <c r="Y502" t="str">
        <f t="shared" si="102"/>
        <v>n/a</v>
      </c>
      <c r="AA502" s="1"/>
      <c r="AB502" s="1" t="s">
        <v>934</v>
      </c>
      <c r="AD502" s="1" t="str">
        <f t="shared" si="105"/>
        <v>BAR037505420003</v>
      </c>
    </row>
    <row r="503" spans="1:30" x14ac:dyDescent="0.25">
      <c r="A503" s="1" t="str">
        <f>D503&amp;M503&amp;P503&amp;N503&amp;MasterData_[[#This Row],[Program Code]]</f>
        <v>BAR037505430040003720003</v>
      </c>
      <c r="B503" s="1" t="str">
        <f t="shared" si="99"/>
        <v>BAR037505430020003</v>
      </c>
      <c r="D503" s="14" t="s">
        <v>282</v>
      </c>
      <c r="E503" s="15" t="s">
        <v>286</v>
      </c>
      <c r="F503" s="7">
        <f t="shared" si="106"/>
        <v>20003</v>
      </c>
      <c r="G503" s="1" t="s">
        <v>752</v>
      </c>
      <c r="H503" s="1" t="str">
        <f t="shared" si="107"/>
        <v>ASSN--Event 3--20003</v>
      </c>
      <c r="J503" s="27" t="str">
        <f t="shared" si="103"/>
        <v>BAR0375054400037</v>
      </c>
      <c r="K503" s="27" t="str">
        <f t="shared" si="104"/>
        <v>BAR0375054Event 3</v>
      </c>
      <c r="L503" s="1" t="str">
        <f t="shared" si="100"/>
        <v>BAR03VPSA</v>
      </c>
      <c r="M503" s="1">
        <v>75054</v>
      </c>
      <c r="N503" s="1">
        <v>400037</v>
      </c>
      <c r="O503" s="1">
        <v>20003</v>
      </c>
      <c r="P503" s="1">
        <v>300</v>
      </c>
      <c r="Q503" s="1">
        <v>9999</v>
      </c>
      <c r="R503" s="1">
        <v>12</v>
      </c>
      <c r="S503" s="1">
        <v>9999</v>
      </c>
      <c r="V503"/>
      <c r="W503" t="s">
        <v>944</v>
      </c>
      <c r="X503" t="str">
        <f t="shared" si="101"/>
        <v>n/a</v>
      </c>
      <c r="Y503" t="str">
        <f t="shared" si="102"/>
        <v>n/a</v>
      </c>
      <c r="AA503" s="1"/>
      <c r="AB503" s="1" t="s">
        <v>934</v>
      </c>
      <c r="AD503" s="1" t="str">
        <f t="shared" si="105"/>
        <v>BAR037505420003</v>
      </c>
    </row>
    <row r="504" spans="1:30" x14ac:dyDescent="0.25">
      <c r="A504" s="1" t="str">
        <f>D504&amp;M504&amp;P504&amp;N504&amp;MasterData_[[#This Row],[Program Code]]</f>
        <v>BAR037505430040003820003</v>
      </c>
      <c r="B504" s="1" t="str">
        <f t="shared" si="99"/>
        <v>BAR037505430020003</v>
      </c>
      <c r="D504" s="14" t="s">
        <v>282</v>
      </c>
      <c r="E504" s="15" t="s">
        <v>286</v>
      </c>
      <c r="F504" s="7">
        <f t="shared" si="106"/>
        <v>20003</v>
      </c>
      <c r="G504" s="1" t="s">
        <v>752</v>
      </c>
      <c r="H504" s="1" t="str">
        <f t="shared" si="107"/>
        <v>ASSN--Event 3--20003</v>
      </c>
      <c r="J504" s="27" t="str">
        <f t="shared" si="103"/>
        <v>BAR0375054400038</v>
      </c>
      <c r="K504" s="27" t="str">
        <f t="shared" si="104"/>
        <v>BAR0375054Event 3</v>
      </c>
      <c r="L504" s="1" t="str">
        <f t="shared" si="100"/>
        <v>BAR03VPSA</v>
      </c>
      <c r="M504" s="1">
        <v>75054</v>
      </c>
      <c r="N504" s="1">
        <v>400038</v>
      </c>
      <c r="O504" s="1">
        <v>20003</v>
      </c>
      <c r="P504" s="1">
        <v>300</v>
      </c>
      <c r="Q504" s="1">
        <v>9999</v>
      </c>
      <c r="R504" s="1">
        <v>12</v>
      </c>
      <c r="S504" s="1">
        <v>9999</v>
      </c>
      <c r="V504"/>
      <c r="W504" t="s">
        <v>944</v>
      </c>
      <c r="X504" t="str">
        <f t="shared" si="101"/>
        <v>n/a</v>
      </c>
      <c r="Y504" t="str">
        <f t="shared" si="102"/>
        <v>n/a</v>
      </c>
      <c r="AA504" s="1"/>
      <c r="AB504" s="1" t="s">
        <v>934</v>
      </c>
      <c r="AD504" s="1" t="str">
        <f t="shared" si="105"/>
        <v>BAR037505420003</v>
      </c>
    </row>
    <row r="505" spans="1:30" x14ac:dyDescent="0.25">
      <c r="A505" s="1" t="str">
        <f>D505&amp;M505&amp;P505&amp;N505&amp;MasterData_[[#This Row],[Program Code]]</f>
        <v>BAR037505430040003920003</v>
      </c>
      <c r="B505" s="1" t="str">
        <f t="shared" si="99"/>
        <v>BAR037505430020003</v>
      </c>
      <c r="D505" s="14" t="s">
        <v>282</v>
      </c>
      <c r="E505" s="15" t="s">
        <v>286</v>
      </c>
      <c r="F505" s="7">
        <f t="shared" si="106"/>
        <v>20003</v>
      </c>
      <c r="G505" s="1" t="s">
        <v>752</v>
      </c>
      <c r="H505" s="1" t="str">
        <f t="shared" si="107"/>
        <v>ASSN--Event 3--20003</v>
      </c>
      <c r="J505" s="27" t="str">
        <f t="shared" si="103"/>
        <v>BAR0375054400039</v>
      </c>
      <c r="K505" s="27" t="str">
        <f t="shared" si="104"/>
        <v>BAR0375054Event 3</v>
      </c>
      <c r="L505" s="1" t="str">
        <f t="shared" si="100"/>
        <v>BAR03VPSA</v>
      </c>
      <c r="M505" s="1">
        <v>75054</v>
      </c>
      <c r="N505" s="1">
        <v>400039</v>
      </c>
      <c r="O505" s="1">
        <v>20003</v>
      </c>
      <c r="P505" s="1">
        <v>300</v>
      </c>
      <c r="Q505" s="1">
        <v>9999</v>
      </c>
      <c r="R505" s="1">
        <v>12</v>
      </c>
      <c r="S505" s="1">
        <v>9999</v>
      </c>
      <c r="V505"/>
      <c r="W505" t="s">
        <v>944</v>
      </c>
      <c r="X505" t="str">
        <f t="shared" si="101"/>
        <v>n/a</v>
      </c>
      <c r="Y505" t="str">
        <f t="shared" si="102"/>
        <v>n/a</v>
      </c>
      <c r="AA505" s="1"/>
      <c r="AB505" s="1" t="s">
        <v>934</v>
      </c>
      <c r="AD505" s="1" t="str">
        <f t="shared" si="105"/>
        <v>BAR037505420003</v>
      </c>
    </row>
    <row r="506" spans="1:30" x14ac:dyDescent="0.25">
      <c r="A506" s="1" t="str">
        <f>D506&amp;M506&amp;P506&amp;N506&amp;MasterData_[[#This Row],[Program Code]]</f>
        <v>BAR037505430040004120003</v>
      </c>
      <c r="B506" s="1" t="str">
        <f t="shared" si="99"/>
        <v>BAR037505430020003</v>
      </c>
      <c r="D506" s="14" t="s">
        <v>282</v>
      </c>
      <c r="E506" s="15" t="s">
        <v>286</v>
      </c>
      <c r="F506" s="7">
        <f t="shared" si="106"/>
        <v>20003</v>
      </c>
      <c r="G506" s="1" t="s">
        <v>752</v>
      </c>
      <c r="H506" s="1" t="str">
        <f t="shared" si="107"/>
        <v>ASSN--Event 3--20003</v>
      </c>
      <c r="J506" s="27" t="str">
        <f t="shared" si="103"/>
        <v>BAR0375054400041</v>
      </c>
      <c r="K506" s="27" t="str">
        <f t="shared" si="104"/>
        <v>BAR0375054Event 3</v>
      </c>
      <c r="L506" s="1" t="str">
        <f t="shared" si="100"/>
        <v>BAR03VPSA</v>
      </c>
      <c r="M506" s="1">
        <v>75054</v>
      </c>
      <c r="N506" s="1">
        <v>400041</v>
      </c>
      <c r="O506" s="1">
        <v>20003</v>
      </c>
      <c r="P506" s="1">
        <v>300</v>
      </c>
      <c r="Q506" s="1">
        <v>9999</v>
      </c>
      <c r="R506" s="1">
        <v>12</v>
      </c>
      <c r="S506" s="1">
        <v>9999</v>
      </c>
      <c r="V506"/>
      <c r="W506" t="s">
        <v>944</v>
      </c>
      <c r="X506" t="str">
        <f t="shared" si="101"/>
        <v>n/a</v>
      </c>
      <c r="Y506" t="str">
        <f t="shared" si="102"/>
        <v>n/a</v>
      </c>
      <c r="AA506" s="1"/>
      <c r="AB506" s="1" t="s">
        <v>934</v>
      </c>
      <c r="AD506" s="1" t="str">
        <f t="shared" si="105"/>
        <v>BAR037505420003</v>
      </c>
    </row>
    <row r="507" spans="1:30" x14ac:dyDescent="0.25">
      <c r="A507" s="1" t="str">
        <f>D507&amp;M507&amp;P507&amp;N507&amp;MasterData_[[#This Row],[Program Code]]</f>
        <v>BAR037505430040004320003</v>
      </c>
      <c r="B507" s="1" t="str">
        <f t="shared" si="99"/>
        <v>BAR037505430020003</v>
      </c>
      <c r="D507" s="14" t="s">
        <v>282</v>
      </c>
      <c r="E507" s="15" t="s">
        <v>286</v>
      </c>
      <c r="F507" s="7">
        <f t="shared" si="106"/>
        <v>20003</v>
      </c>
      <c r="G507" s="1" t="s">
        <v>752</v>
      </c>
      <c r="H507" s="1" t="str">
        <f t="shared" si="107"/>
        <v>ASSN--Event 3--20003</v>
      </c>
      <c r="J507" s="27" t="str">
        <f t="shared" si="103"/>
        <v>BAR0375054400043</v>
      </c>
      <c r="K507" s="27" t="str">
        <f t="shared" si="104"/>
        <v>BAR0375054Event 3</v>
      </c>
      <c r="L507" s="1" t="str">
        <f t="shared" si="100"/>
        <v>BAR03VPSA</v>
      </c>
      <c r="M507" s="1">
        <v>75054</v>
      </c>
      <c r="N507" s="1">
        <v>400043</v>
      </c>
      <c r="O507" s="1">
        <v>20003</v>
      </c>
      <c r="P507" s="1">
        <v>300</v>
      </c>
      <c r="Q507" s="1">
        <v>9999</v>
      </c>
      <c r="R507" s="1">
        <v>12</v>
      </c>
      <c r="S507" s="1">
        <v>9999</v>
      </c>
      <c r="V507"/>
      <c r="W507" t="s">
        <v>944</v>
      </c>
      <c r="X507" t="str">
        <f t="shared" si="101"/>
        <v>n/a</v>
      </c>
      <c r="Y507" t="str">
        <f t="shared" si="102"/>
        <v>n/a</v>
      </c>
      <c r="AA507" s="1"/>
      <c r="AB507" s="1" t="s">
        <v>934</v>
      </c>
      <c r="AD507" s="1" t="str">
        <f t="shared" si="105"/>
        <v>BAR037505420003</v>
      </c>
    </row>
    <row r="508" spans="1:30" x14ac:dyDescent="0.25">
      <c r="A508" s="1" t="str">
        <f>D508&amp;M508&amp;P508&amp;N508&amp;MasterData_[[#This Row],[Program Code]]</f>
        <v>BAR037505430040004420003</v>
      </c>
      <c r="B508" s="1" t="str">
        <f t="shared" si="99"/>
        <v>BAR037505430020003</v>
      </c>
      <c r="D508" s="14" t="s">
        <v>282</v>
      </c>
      <c r="E508" s="15" t="s">
        <v>286</v>
      </c>
      <c r="F508" s="7">
        <f t="shared" si="106"/>
        <v>20003</v>
      </c>
      <c r="G508" s="1" t="s">
        <v>752</v>
      </c>
      <c r="H508" s="1" t="str">
        <f t="shared" si="107"/>
        <v>ASSN--Event 3--20003</v>
      </c>
      <c r="J508" s="27" t="str">
        <f t="shared" si="103"/>
        <v>BAR0375054400044</v>
      </c>
      <c r="K508" s="27" t="str">
        <f t="shared" si="104"/>
        <v>BAR0375054Event 3</v>
      </c>
      <c r="L508" s="1" t="str">
        <f t="shared" si="100"/>
        <v>BAR03VPSA</v>
      </c>
      <c r="M508" s="1">
        <v>75054</v>
      </c>
      <c r="N508" s="1">
        <v>400044</v>
      </c>
      <c r="O508" s="1">
        <v>20003</v>
      </c>
      <c r="P508" s="1">
        <v>300</v>
      </c>
      <c r="Q508" s="1">
        <v>9999</v>
      </c>
      <c r="R508" s="1">
        <v>12</v>
      </c>
      <c r="S508" s="1">
        <v>9999</v>
      </c>
      <c r="V508"/>
      <c r="W508" t="s">
        <v>944</v>
      </c>
      <c r="X508" t="str">
        <f t="shared" si="101"/>
        <v>n/a</v>
      </c>
      <c r="Y508" t="str">
        <f t="shared" si="102"/>
        <v>n/a</v>
      </c>
      <c r="AA508" s="1"/>
      <c r="AB508" s="1" t="s">
        <v>934</v>
      </c>
      <c r="AD508" s="1" t="str">
        <f t="shared" si="105"/>
        <v>BAR037505420003</v>
      </c>
    </row>
    <row r="509" spans="1:30" x14ac:dyDescent="0.25">
      <c r="A509" s="1" t="str">
        <f>D509&amp;M509&amp;P509&amp;N509&amp;MasterData_[[#This Row],[Program Code]]</f>
        <v>BAR037505430040004520003</v>
      </c>
      <c r="B509" s="1" t="str">
        <f t="shared" si="99"/>
        <v>BAR037505430020003</v>
      </c>
      <c r="D509" s="14" t="s">
        <v>282</v>
      </c>
      <c r="E509" s="15" t="s">
        <v>286</v>
      </c>
      <c r="F509" s="7">
        <f t="shared" si="106"/>
        <v>20003</v>
      </c>
      <c r="G509" s="1" t="s">
        <v>752</v>
      </c>
      <c r="H509" s="1" t="str">
        <f t="shared" si="107"/>
        <v>ASSN--Event 3--20003</v>
      </c>
      <c r="J509" s="27" t="str">
        <f t="shared" si="103"/>
        <v>BAR0375054400045</v>
      </c>
      <c r="K509" s="27" t="str">
        <f t="shared" si="104"/>
        <v>BAR0375054Event 3</v>
      </c>
      <c r="L509" s="1" t="str">
        <f t="shared" si="100"/>
        <v>BAR03VPSA</v>
      </c>
      <c r="M509" s="1">
        <v>75054</v>
      </c>
      <c r="N509" s="1">
        <v>400045</v>
      </c>
      <c r="O509" s="1">
        <v>20003</v>
      </c>
      <c r="P509" s="1">
        <v>300</v>
      </c>
      <c r="Q509" s="1">
        <v>9999</v>
      </c>
      <c r="R509" s="1">
        <v>12</v>
      </c>
      <c r="S509" s="1">
        <v>9999</v>
      </c>
      <c r="V509"/>
      <c r="W509" t="s">
        <v>944</v>
      </c>
      <c r="X509" t="str">
        <f t="shared" si="101"/>
        <v>n/a</v>
      </c>
      <c r="Y509" t="str">
        <f t="shared" si="102"/>
        <v>n/a</v>
      </c>
      <c r="AA509" s="1"/>
      <c r="AB509" s="1" t="s">
        <v>934</v>
      </c>
      <c r="AD509" s="1" t="str">
        <f t="shared" si="105"/>
        <v>BAR037505420003</v>
      </c>
    </row>
    <row r="510" spans="1:30" x14ac:dyDescent="0.25">
      <c r="A510" s="1" t="str">
        <f>D510&amp;M510&amp;P510&amp;N510&amp;MasterData_[[#This Row],[Program Code]]</f>
        <v>BAR037505430040005920003</v>
      </c>
      <c r="B510" s="1" t="str">
        <f t="shared" si="99"/>
        <v>BAR037505430020003</v>
      </c>
      <c r="D510" s="14" t="s">
        <v>282</v>
      </c>
      <c r="E510" s="15" t="s">
        <v>286</v>
      </c>
      <c r="F510" s="7">
        <f t="shared" si="106"/>
        <v>20003</v>
      </c>
      <c r="G510" s="1" t="s">
        <v>752</v>
      </c>
      <c r="H510" s="1" t="str">
        <f t="shared" si="107"/>
        <v>ASSN--Event 3--20003</v>
      </c>
      <c r="J510" s="27" t="str">
        <f t="shared" si="103"/>
        <v>BAR0375054400059</v>
      </c>
      <c r="K510" s="27" t="str">
        <f t="shared" si="104"/>
        <v>BAR0375054Event 3</v>
      </c>
      <c r="L510" s="1" t="str">
        <f t="shared" si="100"/>
        <v>BAR03VPSA</v>
      </c>
      <c r="M510" s="1">
        <v>75054</v>
      </c>
      <c r="N510" s="1">
        <v>400059</v>
      </c>
      <c r="O510" s="1">
        <v>20003</v>
      </c>
      <c r="P510" s="1">
        <v>300</v>
      </c>
      <c r="Q510" s="1">
        <v>9999</v>
      </c>
      <c r="R510" s="1">
        <v>12</v>
      </c>
      <c r="S510" s="1">
        <v>9999</v>
      </c>
      <c r="V510"/>
      <c r="W510" t="s">
        <v>944</v>
      </c>
      <c r="X510" t="str">
        <f t="shared" si="101"/>
        <v>n/a</v>
      </c>
      <c r="Y510" t="str">
        <f t="shared" si="102"/>
        <v>n/a</v>
      </c>
      <c r="AA510" s="1"/>
      <c r="AB510" s="1" t="s">
        <v>934</v>
      </c>
      <c r="AD510" s="1" t="str">
        <f t="shared" si="105"/>
        <v>BAR037505420003</v>
      </c>
    </row>
    <row r="511" spans="1:30" x14ac:dyDescent="0.25">
      <c r="A511" s="1" t="str">
        <f>D511&amp;M511&amp;P511&amp;N511&amp;MasterData_[[#This Row],[Program Code]]</f>
        <v>BAR037505430040006020003</v>
      </c>
      <c r="B511" s="1" t="str">
        <f t="shared" si="99"/>
        <v>BAR037505430020003</v>
      </c>
      <c r="D511" s="14" t="s">
        <v>282</v>
      </c>
      <c r="E511" s="15" t="s">
        <v>286</v>
      </c>
      <c r="F511" s="7">
        <f t="shared" si="106"/>
        <v>20003</v>
      </c>
      <c r="G511" s="1" t="s">
        <v>752</v>
      </c>
      <c r="H511" s="1" t="str">
        <f t="shared" si="107"/>
        <v>ASSN--Event 3--20003</v>
      </c>
      <c r="J511" s="27" t="str">
        <f t="shared" si="103"/>
        <v>BAR0375054400060</v>
      </c>
      <c r="K511" s="27" t="str">
        <f t="shared" si="104"/>
        <v>BAR0375054Event 3</v>
      </c>
      <c r="L511" s="1" t="str">
        <f t="shared" si="100"/>
        <v>BAR03VPSA</v>
      </c>
      <c r="M511" s="1">
        <v>75054</v>
      </c>
      <c r="N511" s="1">
        <v>400060</v>
      </c>
      <c r="O511" s="1">
        <v>20003</v>
      </c>
      <c r="P511" s="1">
        <v>300</v>
      </c>
      <c r="Q511" s="1">
        <v>9999</v>
      </c>
      <c r="R511" s="1">
        <v>12</v>
      </c>
      <c r="S511" s="1">
        <v>9999</v>
      </c>
      <c r="V511"/>
      <c r="W511" t="s">
        <v>944</v>
      </c>
      <c r="X511" t="str">
        <f t="shared" si="101"/>
        <v>n/a</v>
      </c>
      <c r="Y511" t="str">
        <f t="shared" si="102"/>
        <v>n/a</v>
      </c>
      <c r="AA511" s="1"/>
      <c r="AB511" s="1" t="s">
        <v>934</v>
      </c>
      <c r="AD511" s="1" t="str">
        <f t="shared" si="105"/>
        <v>BAR037505420003</v>
      </c>
    </row>
    <row r="512" spans="1:30" x14ac:dyDescent="0.25">
      <c r="A512" s="1" t="str">
        <f>D512&amp;M512&amp;P512&amp;N512&amp;MasterData_[[#This Row],[Program Code]]</f>
        <v>BAR037505430040006120003</v>
      </c>
      <c r="B512" s="1" t="str">
        <f t="shared" si="99"/>
        <v>BAR037505430020003</v>
      </c>
      <c r="D512" s="14" t="s">
        <v>282</v>
      </c>
      <c r="E512" s="15" t="s">
        <v>286</v>
      </c>
      <c r="F512" s="7">
        <f t="shared" si="106"/>
        <v>20003</v>
      </c>
      <c r="G512" s="1" t="s">
        <v>752</v>
      </c>
      <c r="H512" s="1" t="str">
        <f t="shared" si="107"/>
        <v>ASSN--Event 3--20003</v>
      </c>
      <c r="J512" s="27" t="str">
        <f t="shared" si="103"/>
        <v>BAR0375054400061</v>
      </c>
      <c r="K512" s="27" t="str">
        <f t="shared" si="104"/>
        <v>BAR0375054Event 3</v>
      </c>
      <c r="L512" s="1" t="str">
        <f t="shared" si="100"/>
        <v>BAR03VPSA</v>
      </c>
      <c r="M512" s="1">
        <v>75054</v>
      </c>
      <c r="N512" s="1">
        <v>400061</v>
      </c>
      <c r="O512" s="1">
        <v>20003</v>
      </c>
      <c r="P512" s="1">
        <v>300</v>
      </c>
      <c r="Q512" s="1">
        <v>9999</v>
      </c>
      <c r="R512" s="1">
        <v>12</v>
      </c>
      <c r="S512" s="1">
        <v>9999</v>
      </c>
      <c r="V512"/>
      <c r="W512" t="s">
        <v>944</v>
      </c>
      <c r="X512" t="str">
        <f t="shared" si="101"/>
        <v>n/a</v>
      </c>
      <c r="Y512" t="str">
        <f t="shared" si="102"/>
        <v>n/a</v>
      </c>
      <c r="AA512" s="1"/>
      <c r="AB512" s="1" t="s">
        <v>934</v>
      </c>
      <c r="AD512" s="1" t="str">
        <f t="shared" si="105"/>
        <v>BAR037505420003</v>
      </c>
    </row>
    <row r="513" spans="1:30" x14ac:dyDescent="0.25">
      <c r="A513" s="1" t="str">
        <f>D513&amp;M513&amp;P513&amp;N513&amp;MasterData_[[#This Row],[Program Code]]</f>
        <v>BAR037505430040006220003</v>
      </c>
      <c r="B513" s="1" t="str">
        <f t="shared" si="99"/>
        <v>BAR037505430020003</v>
      </c>
      <c r="D513" s="14" t="s">
        <v>282</v>
      </c>
      <c r="E513" s="15" t="s">
        <v>286</v>
      </c>
      <c r="F513" s="7">
        <f t="shared" si="106"/>
        <v>20003</v>
      </c>
      <c r="G513" s="1" t="s">
        <v>752</v>
      </c>
      <c r="H513" s="1" t="str">
        <f t="shared" si="107"/>
        <v>ASSN--Event 3--20003</v>
      </c>
      <c r="J513" s="27" t="str">
        <f t="shared" si="103"/>
        <v>BAR0375054400062</v>
      </c>
      <c r="K513" s="27" t="str">
        <f t="shared" si="104"/>
        <v>BAR0375054Event 3</v>
      </c>
      <c r="L513" s="1" t="str">
        <f t="shared" si="100"/>
        <v>BAR03VPSA</v>
      </c>
      <c r="M513" s="1">
        <v>75054</v>
      </c>
      <c r="N513" s="1">
        <v>400062</v>
      </c>
      <c r="O513" s="1">
        <v>20003</v>
      </c>
      <c r="P513" s="1">
        <v>300</v>
      </c>
      <c r="Q513" s="1">
        <v>9999</v>
      </c>
      <c r="R513" s="1">
        <v>12</v>
      </c>
      <c r="S513" s="1">
        <v>9999</v>
      </c>
      <c r="V513"/>
      <c r="W513" t="s">
        <v>944</v>
      </c>
      <c r="X513" t="str">
        <f t="shared" si="101"/>
        <v>n/a</v>
      </c>
      <c r="Y513" t="str">
        <f t="shared" si="102"/>
        <v>n/a</v>
      </c>
      <c r="AA513" s="1"/>
      <c r="AB513" s="1" t="s">
        <v>934</v>
      </c>
      <c r="AD513" s="1" t="str">
        <f t="shared" si="105"/>
        <v>BAR037505420003</v>
      </c>
    </row>
    <row r="514" spans="1:30" x14ac:dyDescent="0.25">
      <c r="A514" s="1" t="str">
        <f>D514&amp;M514&amp;P514&amp;N514&amp;MasterData_[[#This Row],[Program Code]]</f>
        <v>BAR037505430040006320003</v>
      </c>
      <c r="B514" s="1" t="str">
        <f t="shared" ref="B514:B577" si="108">D514&amp;M514&amp;P514&amp;O514</f>
        <v>BAR037505430020003</v>
      </c>
      <c r="D514" s="14" t="s">
        <v>282</v>
      </c>
      <c r="E514" s="15" t="s">
        <v>286</v>
      </c>
      <c r="F514" s="7">
        <f t="shared" si="106"/>
        <v>20003</v>
      </c>
      <c r="G514" s="1" t="s">
        <v>752</v>
      </c>
      <c r="H514" s="1" t="str">
        <f t="shared" si="107"/>
        <v>ASSN--Event 3--20003</v>
      </c>
      <c r="J514" s="27" t="str">
        <f t="shared" si="103"/>
        <v>BAR0375054400063</v>
      </c>
      <c r="K514" s="27" t="str">
        <f t="shared" si="104"/>
        <v>BAR0375054Event 3</v>
      </c>
      <c r="L514" s="1" t="str">
        <f t="shared" ref="L514:L577" si="109">D514&amp;E514</f>
        <v>BAR03VPSA</v>
      </c>
      <c r="M514" s="1">
        <v>75054</v>
      </c>
      <c r="N514" s="1">
        <v>400063</v>
      </c>
      <c r="O514" s="1">
        <v>20003</v>
      </c>
      <c r="P514" s="1">
        <v>300</v>
      </c>
      <c r="Q514" s="1">
        <v>9999</v>
      </c>
      <c r="R514" s="1">
        <v>12</v>
      </c>
      <c r="S514" s="1">
        <v>9999</v>
      </c>
      <c r="V514"/>
      <c r="W514" t="s">
        <v>944</v>
      </c>
      <c r="X514" t="str">
        <f t="shared" si="101"/>
        <v>n/a</v>
      </c>
      <c r="Y514" t="str">
        <f t="shared" si="102"/>
        <v>n/a</v>
      </c>
      <c r="AA514" s="1"/>
      <c r="AB514" s="1" t="s">
        <v>934</v>
      </c>
      <c r="AD514" s="1" t="str">
        <f t="shared" si="105"/>
        <v>BAR037505420003</v>
      </c>
    </row>
    <row r="515" spans="1:30" x14ac:dyDescent="0.25">
      <c r="A515" s="1" t="str">
        <f>D515&amp;M515&amp;P515&amp;N515&amp;MasterData_[[#This Row],[Program Code]]</f>
        <v>BAR037505430040006420003</v>
      </c>
      <c r="B515" s="1" t="str">
        <f t="shared" si="108"/>
        <v>BAR037505430020003</v>
      </c>
      <c r="D515" s="14" t="s">
        <v>282</v>
      </c>
      <c r="E515" s="15" t="s">
        <v>286</v>
      </c>
      <c r="F515" s="7">
        <f t="shared" si="106"/>
        <v>20003</v>
      </c>
      <c r="G515" s="1" t="s">
        <v>752</v>
      </c>
      <c r="H515" s="1" t="str">
        <f t="shared" si="107"/>
        <v>ASSN--Event 3--20003</v>
      </c>
      <c r="J515" s="27" t="str">
        <f t="shared" si="103"/>
        <v>BAR0375054400064</v>
      </c>
      <c r="K515" s="27" t="str">
        <f t="shared" si="104"/>
        <v>BAR0375054Event 3</v>
      </c>
      <c r="L515" s="1" t="str">
        <f t="shared" si="109"/>
        <v>BAR03VPSA</v>
      </c>
      <c r="M515" s="1">
        <v>75054</v>
      </c>
      <c r="N515" s="1">
        <v>400064</v>
      </c>
      <c r="O515" s="1">
        <v>20003</v>
      </c>
      <c r="P515" s="1">
        <v>300</v>
      </c>
      <c r="Q515" s="1">
        <v>9999</v>
      </c>
      <c r="R515" s="1">
        <v>12</v>
      </c>
      <c r="S515" s="1">
        <v>9999</v>
      </c>
      <c r="V515"/>
      <c r="W515" t="s">
        <v>944</v>
      </c>
      <c r="X515" t="str">
        <f t="shared" ref="X515:X578" si="110">IF(U515="", "n/a",T515)</f>
        <v>n/a</v>
      </c>
      <c r="Y515" t="str">
        <f t="shared" ref="Y515:Y578" si="111">IF(U515="","n/a",U515)</f>
        <v>n/a</v>
      </c>
      <c r="AA515" s="1"/>
      <c r="AB515" s="1" t="s">
        <v>934</v>
      </c>
      <c r="AD515" s="1" t="str">
        <f t="shared" si="105"/>
        <v>BAR037505420003</v>
      </c>
    </row>
    <row r="516" spans="1:30" x14ac:dyDescent="0.25">
      <c r="A516" s="1" t="str">
        <f>D516&amp;M516&amp;P516&amp;N516&amp;MasterData_[[#This Row],[Program Code]]</f>
        <v>BAR037505430040006620003</v>
      </c>
      <c r="B516" s="1" t="str">
        <f t="shared" si="108"/>
        <v>BAR037505430020003</v>
      </c>
      <c r="D516" s="14" t="s">
        <v>282</v>
      </c>
      <c r="E516" s="15" t="s">
        <v>286</v>
      </c>
      <c r="F516" s="7">
        <f t="shared" si="106"/>
        <v>20003</v>
      </c>
      <c r="G516" s="1" t="s">
        <v>752</v>
      </c>
      <c r="H516" s="1" t="str">
        <f t="shared" si="107"/>
        <v>ASSN--Event 3--20003</v>
      </c>
      <c r="J516" s="27" t="str">
        <f t="shared" si="103"/>
        <v>BAR0375054400066</v>
      </c>
      <c r="K516" s="27" t="str">
        <f t="shared" si="104"/>
        <v>BAR0375054Event 3</v>
      </c>
      <c r="L516" s="1" t="str">
        <f t="shared" si="109"/>
        <v>BAR03VPSA</v>
      </c>
      <c r="M516" s="1">
        <v>75054</v>
      </c>
      <c r="N516" s="1">
        <v>400066</v>
      </c>
      <c r="O516" s="1">
        <v>20003</v>
      </c>
      <c r="P516" s="1">
        <v>300</v>
      </c>
      <c r="Q516" s="1">
        <v>9999</v>
      </c>
      <c r="R516" s="1">
        <v>12</v>
      </c>
      <c r="S516" s="1">
        <v>9999</v>
      </c>
      <c r="V516"/>
      <c r="W516" t="s">
        <v>944</v>
      </c>
      <c r="X516" t="str">
        <f t="shared" si="110"/>
        <v>n/a</v>
      </c>
      <c r="Y516" t="str">
        <f t="shared" si="111"/>
        <v>n/a</v>
      </c>
      <c r="AA516" s="1"/>
      <c r="AB516" s="1" t="s">
        <v>934</v>
      </c>
      <c r="AD516" s="1" t="str">
        <f t="shared" si="105"/>
        <v>BAR037505420003</v>
      </c>
    </row>
    <row r="517" spans="1:30" x14ac:dyDescent="0.25">
      <c r="A517" s="1" t="str">
        <f>D517&amp;M517&amp;P517&amp;N517&amp;MasterData_[[#This Row],[Program Code]]</f>
        <v>BAR037505430040006820003</v>
      </c>
      <c r="B517" s="1" t="str">
        <f t="shared" si="108"/>
        <v>BAR037505430020003</v>
      </c>
      <c r="D517" s="14" t="s">
        <v>282</v>
      </c>
      <c r="E517" s="15" t="s">
        <v>286</v>
      </c>
      <c r="F517" s="7">
        <f t="shared" si="106"/>
        <v>20003</v>
      </c>
      <c r="G517" s="1" t="s">
        <v>752</v>
      </c>
      <c r="H517" s="1" t="str">
        <f t="shared" si="107"/>
        <v>ASSN--Event 3--20003</v>
      </c>
      <c r="J517" s="27" t="str">
        <f t="shared" si="103"/>
        <v>BAR0375054400068</v>
      </c>
      <c r="K517" s="27" t="str">
        <f t="shared" si="104"/>
        <v>BAR0375054Event 3</v>
      </c>
      <c r="L517" s="1" t="str">
        <f t="shared" si="109"/>
        <v>BAR03VPSA</v>
      </c>
      <c r="M517" s="1">
        <v>75054</v>
      </c>
      <c r="N517" s="1">
        <v>400068</v>
      </c>
      <c r="O517" s="1">
        <v>20003</v>
      </c>
      <c r="P517" s="1">
        <v>300</v>
      </c>
      <c r="Q517" s="1">
        <v>9999</v>
      </c>
      <c r="R517" s="1">
        <v>12</v>
      </c>
      <c r="S517" s="1">
        <v>9999</v>
      </c>
      <c r="V517"/>
      <c r="W517" t="s">
        <v>944</v>
      </c>
      <c r="X517" t="str">
        <f t="shared" si="110"/>
        <v>n/a</v>
      </c>
      <c r="Y517" t="str">
        <f t="shared" si="111"/>
        <v>n/a</v>
      </c>
      <c r="AA517" s="1"/>
      <c r="AB517" s="1" t="s">
        <v>934</v>
      </c>
      <c r="AD517" s="1" t="str">
        <f t="shared" si="105"/>
        <v>BAR037505420003</v>
      </c>
    </row>
    <row r="518" spans="1:30" x14ac:dyDescent="0.25">
      <c r="A518" s="1" t="str">
        <f>D518&amp;M518&amp;P518&amp;N518&amp;MasterData_[[#This Row],[Program Code]]</f>
        <v>BAR037505430040006920003</v>
      </c>
      <c r="B518" s="1" t="str">
        <f t="shared" si="108"/>
        <v>BAR037505430020003</v>
      </c>
      <c r="D518" s="14" t="s">
        <v>282</v>
      </c>
      <c r="E518" s="15" t="s">
        <v>286</v>
      </c>
      <c r="F518" s="7">
        <f t="shared" si="106"/>
        <v>20003</v>
      </c>
      <c r="G518" s="1" t="s">
        <v>752</v>
      </c>
      <c r="H518" s="1" t="str">
        <f t="shared" si="107"/>
        <v>ASSN--Event 3--20003</v>
      </c>
      <c r="J518" s="27" t="str">
        <f t="shared" si="103"/>
        <v>BAR0375054400069</v>
      </c>
      <c r="K518" s="27" t="str">
        <f t="shared" si="104"/>
        <v>BAR0375054Event 3</v>
      </c>
      <c r="L518" s="1" t="str">
        <f t="shared" si="109"/>
        <v>BAR03VPSA</v>
      </c>
      <c r="M518" s="1">
        <v>75054</v>
      </c>
      <c r="N518" s="1">
        <v>400069</v>
      </c>
      <c r="O518" s="1">
        <v>20003</v>
      </c>
      <c r="P518" s="1">
        <v>300</v>
      </c>
      <c r="Q518" s="1">
        <v>9999</v>
      </c>
      <c r="R518" s="1">
        <v>12</v>
      </c>
      <c r="S518" s="1">
        <v>9999</v>
      </c>
      <c r="V518"/>
      <c r="W518" t="s">
        <v>944</v>
      </c>
      <c r="X518" t="str">
        <f t="shared" si="110"/>
        <v>n/a</v>
      </c>
      <c r="Y518" t="str">
        <f t="shared" si="111"/>
        <v>n/a</v>
      </c>
      <c r="AA518" s="1"/>
      <c r="AB518" s="1" t="s">
        <v>934</v>
      </c>
      <c r="AD518" s="1" t="str">
        <f t="shared" si="105"/>
        <v>BAR037505420003</v>
      </c>
    </row>
    <row r="519" spans="1:30" x14ac:dyDescent="0.25">
      <c r="A519" s="1" t="str">
        <f>D519&amp;M519&amp;P519&amp;N519&amp;MasterData_[[#This Row],[Program Code]]</f>
        <v>BAR037505430040007220003</v>
      </c>
      <c r="B519" s="1" t="str">
        <f t="shared" si="108"/>
        <v>BAR037505430020003</v>
      </c>
      <c r="D519" s="14" t="s">
        <v>282</v>
      </c>
      <c r="E519" s="15" t="s">
        <v>286</v>
      </c>
      <c r="F519" s="7">
        <f t="shared" si="106"/>
        <v>20003</v>
      </c>
      <c r="G519" s="1" t="s">
        <v>752</v>
      </c>
      <c r="H519" s="1" t="str">
        <f t="shared" si="107"/>
        <v>ASSN--Event 3--20003</v>
      </c>
      <c r="J519" s="27" t="str">
        <f t="shared" si="103"/>
        <v>BAR0375054400072</v>
      </c>
      <c r="K519" s="27" t="str">
        <f t="shared" si="104"/>
        <v>BAR0375054Event 3</v>
      </c>
      <c r="L519" s="1" t="str">
        <f t="shared" si="109"/>
        <v>BAR03VPSA</v>
      </c>
      <c r="M519" s="1">
        <v>75054</v>
      </c>
      <c r="N519" s="1">
        <v>400072</v>
      </c>
      <c r="O519" s="1">
        <v>20003</v>
      </c>
      <c r="P519" s="1">
        <v>300</v>
      </c>
      <c r="Q519" s="1">
        <v>9999</v>
      </c>
      <c r="R519" s="1">
        <v>12</v>
      </c>
      <c r="S519" s="1">
        <v>9999</v>
      </c>
      <c r="V519"/>
      <c r="W519" t="s">
        <v>944</v>
      </c>
      <c r="X519" t="str">
        <f t="shared" si="110"/>
        <v>n/a</v>
      </c>
      <c r="Y519" t="str">
        <f t="shared" si="111"/>
        <v>n/a</v>
      </c>
      <c r="AA519" s="1"/>
      <c r="AB519" s="1" t="s">
        <v>934</v>
      </c>
      <c r="AD519" s="1" t="str">
        <f t="shared" si="105"/>
        <v>BAR037505420003</v>
      </c>
    </row>
    <row r="520" spans="1:30" x14ac:dyDescent="0.25">
      <c r="A520" s="1" t="str">
        <f>D520&amp;M520&amp;P520&amp;N520&amp;MasterData_[[#This Row],[Program Code]]</f>
        <v>BAR037505430040007320003</v>
      </c>
      <c r="B520" s="1" t="str">
        <f t="shared" si="108"/>
        <v>BAR037505430020003</v>
      </c>
      <c r="D520" s="14" t="s">
        <v>282</v>
      </c>
      <c r="E520" s="15" t="s">
        <v>286</v>
      </c>
      <c r="F520" s="7">
        <f t="shared" si="106"/>
        <v>20003</v>
      </c>
      <c r="G520" s="1" t="s">
        <v>752</v>
      </c>
      <c r="H520" s="1" t="str">
        <f t="shared" si="107"/>
        <v>ASSN--Event 3--20003</v>
      </c>
      <c r="J520" s="27" t="str">
        <f t="shared" si="103"/>
        <v>BAR0375054400073</v>
      </c>
      <c r="K520" s="27" t="str">
        <f t="shared" si="104"/>
        <v>BAR0375054Event 3</v>
      </c>
      <c r="L520" s="1" t="str">
        <f t="shared" si="109"/>
        <v>BAR03VPSA</v>
      </c>
      <c r="M520" s="1">
        <v>75054</v>
      </c>
      <c r="N520" s="1">
        <v>400073</v>
      </c>
      <c r="O520" s="1">
        <v>20003</v>
      </c>
      <c r="P520" s="1">
        <v>300</v>
      </c>
      <c r="Q520" s="1">
        <v>9999</v>
      </c>
      <c r="R520" s="1">
        <v>12</v>
      </c>
      <c r="S520" s="1">
        <v>9999</v>
      </c>
      <c r="V520"/>
      <c r="W520" t="s">
        <v>944</v>
      </c>
      <c r="X520" t="str">
        <f t="shared" si="110"/>
        <v>n/a</v>
      </c>
      <c r="Y520" t="str">
        <f t="shared" si="111"/>
        <v>n/a</v>
      </c>
      <c r="AA520" s="1"/>
      <c r="AB520" s="1" t="s">
        <v>934</v>
      </c>
      <c r="AD520" s="1" t="str">
        <f t="shared" si="105"/>
        <v>BAR037505420003</v>
      </c>
    </row>
    <row r="521" spans="1:30" x14ac:dyDescent="0.25">
      <c r="A521" s="1" t="str">
        <f>D521&amp;M521&amp;P521&amp;N521&amp;MasterData_[[#This Row],[Program Code]]</f>
        <v>BAR037505430040007420003</v>
      </c>
      <c r="B521" s="1" t="str">
        <f t="shared" si="108"/>
        <v>BAR037505430020003</v>
      </c>
      <c r="D521" s="14" t="s">
        <v>282</v>
      </c>
      <c r="E521" s="15" t="s">
        <v>286</v>
      </c>
      <c r="F521" s="7">
        <f t="shared" si="106"/>
        <v>20003</v>
      </c>
      <c r="G521" s="1" t="s">
        <v>752</v>
      </c>
      <c r="H521" s="1" t="str">
        <f t="shared" si="107"/>
        <v>ASSN--Event 3--20003</v>
      </c>
      <c r="J521" s="27" t="str">
        <f t="shared" si="103"/>
        <v>BAR0375054400074</v>
      </c>
      <c r="K521" s="27" t="str">
        <f t="shared" si="104"/>
        <v>BAR0375054Event 3</v>
      </c>
      <c r="L521" s="1" t="str">
        <f t="shared" si="109"/>
        <v>BAR03VPSA</v>
      </c>
      <c r="M521" s="1">
        <v>75054</v>
      </c>
      <c r="N521" s="1">
        <v>400074</v>
      </c>
      <c r="O521" s="1">
        <v>20003</v>
      </c>
      <c r="P521" s="1">
        <v>300</v>
      </c>
      <c r="Q521" s="1">
        <v>9999</v>
      </c>
      <c r="R521" s="1">
        <v>12</v>
      </c>
      <c r="S521" s="1">
        <v>9999</v>
      </c>
      <c r="V521"/>
      <c r="W521" t="s">
        <v>944</v>
      </c>
      <c r="X521" t="str">
        <f t="shared" si="110"/>
        <v>n/a</v>
      </c>
      <c r="Y521" t="str">
        <f t="shared" si="111"/>
        <v>n/a</v>
      </c>
      <c r="AA521" s="1"/>
      <c r="AB521" s="1" t="s">
        <v>934</v>
      </c>
      <c r="AD521" s="1" t="str">
        <f t="shared" si="105"/>
        <v>BAR037505420003</v>
      </c>
    </row>
    <row r="522" spans="1:30" x14ac:dyDescent="0.25">
      <c r="A522" s="1" t="str">
        <f>D522&amp;M522&amp;P522&amp;N522&amp;MasterData_[[#This Row],[Program Code]]</f>
        <v>BAR037505430040007520003</v>
      </c>
      <c r="B522" s="1" t="str">
        <f t="shared" si="108"/>
        <v>BAR037505430020003</v>
      </c>
      <c r="D522" s="14" t="s">
        <v>282</v>
      </c>
      <c r="E522" s="15" t="s">
        <v>286</v>
      </c>
      <c r="F522" s="7">
        <f t="shared" si="106"/>
        <v>20003</v>
      </c>
      <c r="G522" s="1" t="s">
        <v>752</v>
      </c>
      <c r="H522" s="1" t="str">
        <f t="shared" si="107"/>
        <v>ASSN--Event 3--20003</v>
      </c>
      <c r="J522" s="27" t="str">
        <f t="shared" si="103"/>
        <v>BAR0375054400075</v>
      </c>
      <c r="K522" s="27" t="str">
        <f t="shared" si="104"/>
        <v>BAR0375054Event 3</v>
      </c>
      <c r="L522" s="1" t="str">
        <f t="shared" si="109"/>
        <v>BAR03VPSA</v>
      </c>
      <c r="M522" s="1">
        <v>75054</v>
      </c>
      <c r="N522" s="1">
        <v>400075</v>
      </c>
      <c r="O522" s="1">
        <v>20003</v>
      </c>
      <c r="P522" s="1">
        <v>300</v>
      </c>
      <c r="Q522" s="1">
        <v>9999</v>
      </c>
      <c r="R522" s="1">
        <v>12</v>
      </c>
      <c r="S522" s="1">
        <v>9999</v>
      </c>
      <c r="V522"/>
      <c r="W522" t="s">
        <v>944</v>
      </c>
      <c r="X522" t="str">
        <f t="shared" si="110"/>
        <v>n/a</v>
      </c>
      <c r="Y522" t="str">
        <f t="shared" si="111"/>
        <v>n/a</v>
      </c>
      <c r="AA522" s="1"/>
      <c r="AB522" s="1" t="s">
        <v>934</v>
      </c>
      <c r="AD522" s="1" t="str">
        <f t="shared" si="105"/>
        <v>BAR037505420003</v>
      </c>
    </row>
    <row r="523" spans="1:30" x14ac:dyDescent="0.25">
      <c r="A523" s="1" t="str">
        <f>D523&amp;M523&amp;P523&amp;N523&amp;MasterData_[[#This Row],[Program Code]]</f>
        <v>BAR037505430040007620003</v>
      </c>
      <c r="B523" s="1" t="str">
        <f t="shared" si="108"/>
        <v>BAR037505430020003</v>
      </c>
      <c r="D523" s="14" t="s">
        <v>282</v>
      </c>
      <c r="E523" s="15" t="s">
        <v>286</v>
      </c>
      <c r="F523" s="7">
        <f t="shared" si="106"/>
        <v>20003</v>
      </c>
      <c r="G523" s="1" t="s">
        <v>752</v>
      </c>
      <c r="H523" s="1" t="str">
        <f t="shared" si="107"/>
        <v>ASSN--Event 3--20003</v>
      </c>
      <c r="J523" s="27" t="str">
        <f t="shared" si="103"/>
        <v>BAR0375054400076</v>
      </c>
      <c r="K523" s="27" t="str">
        <f t="shared" si="104"/>
        <v>BAR0375054Event 3</v>
      </c>
      <c r="L523" s="1" t="str">
        <f t="shared" si="109"/>
        <v>BAR03VPSA</v>
      </c>
      <c r="M523" s="1">
        <v>75054</v>
      </c>
      <c r="N523" s="1">
        <v>400076</v>
      </c>
      <c r="O523" s="1">
        <v>20003</v>
      </c>
      <c r="P523" s="1">
        <v>300</v>
      </c>
      <c r="Q523" s="1">
        <v>9999</v>
      </c>
      <c r="R523" s="1">
        <v>12</v>
      </c>
      <c r="S523" s="1">
        <v>9999</v>
      </c>
      <c r="V523"/>
      <c r="W523" t="s">
        <v>944</v>
      </c>
      <c r="X523" t="str">
        <f t="shared" si="110"/>
        <v>n/a</v>
      </c>
      <c r="Y523" t="str">
        <f t="shared" si="111"/>
        <v>n/a</v>
      </c>
      <c r="AA523" s="1"/>
      <c r="AB523" s="1" t="s">
        <v>934</v>
      </c>
      <c r="AD523" s="1" t="str">
        <f t="shared" si="105"/>
        <v>BAR037505420003</v>
      </c>
    </row>
    <row r="524" spans="1:30" x14ac:dyDescent="0.25">
      <c r="A524" s="1" t="str">
        <f>D524&amp;M524&amp;P524&amp;N524&amp;MasterData_[[#This Row],[Program Code]]</f>
        <v>BAR037505430040007920003</v>
      </c>
      <c r="B524" s="1" t="str">
        <f t="shared" si="108"/>
        <v>BAR037505430020003</v>
      </c>
      <c r="D524" s="14" t="s">
        <v>282</v>
      </c>
      <c r="E524" s="15" t="s">
        <v>286</v>
      </c>
      <c r="F524" s="7">
        <f t="shared" si="106"/>
        <v>20003</v>
      </c>
      <c r="G524" s="1" t="s">
        <v>752</v>
      </c>
      <c r="H524" s="1" t="str">
        <f t="shared" si="107"/>
        <v>ASSN--Event 3--20003</v>
      </c>
      <c r="J524" s="27" t="str">
        <f t="shared" si="103"/>
        <v>BAR0375054400079</v>
      </c>
      <c r="K524" s="27" t="str">
        <f t="shared" si="104"/>
        <v>BAR0375054Event 3</v>
      </c>
      <c r="L524" s="1" t="str">
        <f t="shared" si="109"/>
        <v>BAR03VPSA</v>
      </c>
      <c r="M524" s="1">
        <v>75054</v>
      </c>
      <c r="N524" s="1">
        <v>400079</v>
      </c>
      <c r="O524" s="1">
        <v>20003</v>
      </c>
      <c r="P524" s="1">
        <v>300</v>
      </c>
      <c r="Q524" s="1">
        <v>9999</v>
      </c>
      <c r="R524" s="1">
        <v>12</v>
      </c>
      <c r="S524" s="1">
        <v>9999</v>
      </c>
      <c r="V524"/>
      <c r="W524" t="s">
        <v>944</v>
      </c>
      <c r="X524" t="str">
        <f t="shared" si="110"/>
        <v>n/a</v>
      </c>
      <c r="Y524" t="str">
        <f t="shared" si="111"/>
        <v>n/a</v>
      </c>
      <c r="AA524" s="1"/>
      <c r="AB524" s="1" t="s">
        <v>934</v>
      </c>
      <c r="AD524" s="1" t="str">
        <f t="shared" si="105"/>
        <v>BAR037505420003</v>
      </c>
    </row>
    <row r="525" spans="1:30" x14ac:dyDescent="0.25">
      <c r="A525" s="1" t="str">
        <f>D525&amp;M525&amp;P525&amp;N525&amp;MasterData_[[#This Row],[Program Code]]</f>
        <v>BAR037505430040008020003</v>
      </c>
      <c r="B525" s="1" t="str">
        <f t="shared" si="108"/>
        <v>BAR037505430020003</v>
      </c>
      <c r="D525" s="14" t="s">
        <v>282</v>
      </c>
      <c r="E525" s="15" t="s">
        <v>286</v>
      </c>
      <c r="F525" s="7">
        <f t="shared" si="106"/>
        <v>20003</v>
      </c>
      <c r="G525" s="1" t="s">
        <v>752</v>
      </c>
      <c r="H525" s="1" t="str">
        <f t="shared" si="107"/>
        <v>ASSN--Event 3--20003</v>
      </c>
      <c r="J525" s="27" t="str">
        <f t="shared" si="103"/>
        <v>BAR0375054400080</v>
      </c>
      <c r="K525" s="27" t="str">
        <f t="shared" si="104"/>
        <v>BAR0375054Event 3</v>
      </c>
      <c r="L525" s="1" t="str">
        <f t="shared" si="109"/>
        <v>BAR03VPSA</v>
      </c>
      <c r="M525" s="1">
        <v>75054</v>
      </c>
      <c r="N525" s="1">
        <v>400080</v>
      </c>
      <c r="O525" s="1">
        <v>20003</v>
      </c>
      <c r="P525" s="1">
        <v>300</v>
      </c>
      <c r="Q525" s="1">
        <v>9999</v>
      </c>
      <c r="R525" s="1">
        <v>12</v>
      </c>
      <c r="S525" s="1">
        <v>9999</v>
      </c>
      <c r="V525"/>
      <c r="W525" t="s">
        <v>944</v>
      </c>
      <c r="X525" t="str">
        <f t="shared" si="110"/>
        <v>n/a</v>
      </c>
      <c r="Y525" t="str">
        <f t="shared" si="111"/>
        <v>n/a</v>
      </c>
      <c r="AA525" s="1"/>
      <c r="AB525" s="1" t="s">
        <v>934</v>
      </c>
      <c r="AD525" s="1" t="str">
        <f t="shared" si="105"/>
        <v>BAR037505420003</v>
      </c>
    </row>
    <row r="526" spans="1:30" x14ac:dyDescent="0.25">
      <c r="A526" s="1" t="str">
        <f>D526&amp;M526&amp;P526&amp;N526&amp;MasterData_[[#This Row],[Program Code]]</f>
        <v>BAR037505430040008120003</v>
      </c>
      <c r="B526" s="1" t="str">
        <f t="shared" si="108"/>
        <v>BAR037505430020003</v>
      </c>
      <c r="D526" s="14" t="s">
        <v>282</v>
      </c>
      <c r="E526" s="15" t="s">
        <v>286</v>
      </c>
      <c r="F526" s="7">
        <f t="shared" si="106"/>
        <v>20003</v>
      </c>
      <c r="G526" s="1" t="s">
        <v>752</v>
      </c>
      <c r="H526" s="1" t="str">
        <f t="shared" si="107"/>
        <v>ASSN--Event 3--20003</v>
      </c>
      <c r="J526" s="27" t="str">
        <f t="shared" si="103"/>
        <v>BAR0375054400081</v>
      </c>
      <c r="K526" s="27" t="str">
        <f t="shared" si="104"/>
        <v>BAR0375054Event 3</v>
      </c>
      <c r="L526" s="1" t="str">
        <f t="shared" si="109"/>
        <v>BAR03VPSA</v>
      </c>
      <c r="M526" s="1">
        <v>75054</v>
      </c>
      <c r="N526" s="1">
        <v>400081</v>
      </c>
      <c r="O526" s="1">
        <v>20003</v>
      </c>
      <c r="P526" s="1">
        <v>300</v>
      </c>
      <c r="Q526" s="1">
        <v>9999</v>
      </c>
      <c r="R526" s="1">
        <v>12</v>
      </c>
      <c r="S526" s="1">
        <v>9999</v>
      </c>
      <c r="V526"/>
      <c r="W526" t="s">
        <v>944</v>
      </c>
      <c r="X526" t="str">
        <f t="shared" si="110"/>
        <v>n/a</v>
      </c>
      <c r="Y526" t="str">
        <f t="shared" si="111"/>
        <v>n/a</v>
      </c>
      <c r="AA526" s="1"/>
      <c r="AB526" s="1" t="s">
        <v>934</v>
      </c>
      <c r="AD526" s="1" t="str">
        <f t="shared" si="105"/>
        <v>BAR037505420003</v>
      </c>
    </row>
    <row r="527" spans="1:30" x14ac:dyDescent="0.25">
      <c r="A527" s="1" t="str">
        <f>D527&amp;M527&amp;P527&amp;N527&amp;MasterData_[[#This Row],[Program Code]]</f>
        <v>BAR037505430040008320003</v>
      </c>
      <c r="B527" s="1" t="str">
        <f t="shared" si="108"/>
        <v>BAR037505430020003</v>
      </c>
      <c r="D527" s="14" t="s">
        <v>282</v>
      </c>
      <c r="E527" s="15" t="s">
        <v>286</v>
      </c>
      <c r="F527" s="7">
        <f t="shared" si="106"/>
        <v>20003</v>
      </c>
      <c r="G527" s="1" t="s">
        <v>752</v>
      </c>
      <c r="H527" s="1" t="str">
        <f t="shared" si="107"/>
        <v>ASSN--Event 3--20003</v>
      </c>
      <c r="J527" s="27" t="str">
        <f t="shared" si="103"/>
        <v>BAR0375054400083</v>
      </c>
      <c r="K527" s="27" t="str">
        <f t="shared" si="104"/>
        <v>BAR0375054Event 3</v>
      </c>
      <c r="L527" s="1" t="str">
        <f t="shared" si="109"/>
        <v>BAR03VPSA</v>
      </c>
      <c r="M527" s="1">
        <v>75054</v>
      </c>
      <c r="N527" s="1">
        <v>400083</v>
      </c>
      <c r="O527" s="1">
        <v>20003</v>
      </c>
      <c r="P527" s="1">
        <v>300</v>
      </c>
      <c r="Q527" s="1">
        <v>9999</v>
      </c>
      <c r="R527" s="1">
        <v>12</v>
      </c>
      <c r="S527" s="1">
        <v>9999</v>
      </c>
      <c r="V527"/>
      <c r="W527" t="s">
        <v>944</v>
      </c>
      <c r="X527" t="str">
        <f t="shared" si="110"/>
        <v>n/a</v>
      </c>
      <c r="Y527" t="str">
        <f t="shared" si="111"/>
        <v>n/a</v>
      </c>
      <c r="AA527" s="1"/>
      <c r="AB527" s="1" t="s">
        <v>934</v>
      </c>
      <c r="AD527" s="1" t="str">
        <f t="shared" si="105"/>
        <v>BAR037505420003</v>
      </c>
    </row>
    <row r="528" spans="1:30" x14ac:dyDescent="0.25">
      <c r="A528" s="1" t="str">
        <f>D528&amp;M528&amp;P528&amp;N528&amp;MasterData_[[#This Row],[Program Code]]</f>
        <v>BAR037505430040008420003</v>
      </c>
      <c r="B528" s="1" t="str">
        <f t="shared" si="108"/>
        <v>BAR037505430020003</v>
      </c>
      <c r="D528" s="14" t="s">
        <v>282</v>
      </c>
      <c r="E528" s="15" t="s">
        <v>286</v>
      </c>
      <c r="F528" s="7">
        <f t="shared" si="106"/>
        <v>20003</v>
      </c>
      <c r="G528" s="1" t="s">
        <v>752</v>
      </c>
      <c r="H528" s="1" t="str">
        <f t="shared" si="107"/>
        <v>ASSN--Event 3--20003</v>
      </c>
      <c r="J528" s="27" t="str">
        <f t="shared" si="103"/>
        <v>BAR0375054400084</v>
      </c>
      <c r="K528" s="27" t="str">
        <f t="shared" si="104"/>
        <v>BAR0375054Event 3</v>
      </c>
      <c r="L528" s="1" t="str">
        <f t="shared" si="109"/>
        <v>BAR03VPSA</v>
      </c>
      <c r="M528" s="1">
        <v>75054</v>
      </c>
      <c r="N528" s="1">
        <v>400084</v>
      </c>
      <c r="O528" s="1">
        <v>20003</v>
      </c>
      <c r="P528" s="1">
        <v>300</v>
      </c>
      <c r="Q528" s="1">
        <v>9999</v>
      </c>
      <c r="R528" s="1">
        <v>12</v>
      </c>
      <c r="S528" s="1">
        <v>9999</v>
      </c>
      <c r="V528"/>
      <c r="W528" t="s">
        <v>944</v>
      </c>
      <c r="X528" t="str">
        <f t="shared" si="110"/>
        <v>n/a</v>
      </c>
      <c r="Y528" t="str">
        <f t="shared" si="111"/>
        <v>n/a</v>
      </c>
      <c r="AA528" s="1"/>
      <c r="AB528" s="1" t="s">
        <v>934</v>
      </c>
      <c r="AD528" s="1" t="str">
        <f t="shared" si="105"/>
        <v>BAR037505420003</v>
      </c>
    </row>
    <row r="529" spans="1:30" x14ac:dyDescent="0.25">
      <c r="A529" s="1" t="str">
        <f>D529&amp;M529&amp;P529&amp;N529&amp;MasterData_[[#This Row],[Program Code]]</f>
        <v>BAR037505430040008620003</v>
      </c>
      <c r="B529" s="1" t="str">
        <f t="shared" si="108"/>
        <v>BAR037505430020003</v>
      </c>
      <c r="D529" s="14" t="s">
        <v>282</v>
      </c>
      <c r="E529" s="15" t="s">
        <v>286</v>
      </c>
      <c r="F529" s="7">
        <f t="shared" si="106"/>
        <v>20003</v>
      </c>
      <c r="G529" s="1" t="s">
        <v>752</v>
      </c>
      <c r="H529" s="1" t="str">
        <f t="shared" si="107"/>
        <v>ASSN--Event 3--20003</v>
      </c>
      <c r="J529" s="27" t="str">
        <f t="shared" si="103"/>
        <v>BAR0375054400086</v>
      </c>
      <c r="K529" s="27" t="str">
        <f t="shared" si="104"/>
        <v>BAR0375054Event 3</v>
      </c>
      <c r="L529" s="1" t="str">
        <f t="shared" si="109"/>
        <v>BAR03VPSA</v>
      </c>
      <c r="M529" s="1">
        <v>75054</v>
      </c>
      <c r="N529" s="1">
        <v>400086</v>
      </c>
      <c r="O529" s="1">
        <v>20003</v>
      </c>
      <c r="P529" s="1">
        <v>300</v>
      </c>
      <c r="Q529" s="1">
        <v>9999</v>
      </c>
      <c r="R529" s="1">
        <v>12</v>
      </c>
      <c r="S529" s="1">
        <v>9999</v>
      </c>
      <c r="V529"/>
      <c r="W529" t="s">
        <v>944</v>
      </c>
      <c r="X529" t="str">
        <f t="shared" si="110"/>
        <v>n/a</v>
      </c>
      <c r="Y529" t="str">
        <f t="shared" si="111"/>
        <v>n/a</v>
      </c>
      <c r="AA529" s="1"/>
      <c r="AB529" s="1" t="s">
        <v>934</v>
      </c>
      <c r="AD529" s="1" t="str">
        <f t="shared" si="105"/>
        <v>BAR037505420003</v>
      </c>
    </row>
    <row r="530" spans="1:30" x14ac:dyDescent="0.25">
      <c r="A530" s="1" t="str">
        <f>D530&amp;M530&amp;P530&amp;N530&amp;MasterData_[[#This Row],[Program Code]]</f>
        <v>BAR037505430040008720003</v>
      </c>
      <c r="B530" s="1" t="str">
        <f t="shared" si="108"/>
        <v>BAR037505430020003</v>
      </c>
      <c r="D530" s="14" t="s">
        <v>282</v>
      </c>
      <c r="E530" s="15" t="s">
        <v>286</v>
      </c>
      <c r="F530" s="7">
        <f t="shared" si="106"/>
        <v>20003</v>
      </c>
      <c r="G530" s="1" t="s">
        <v>752</v>
      </c>
      <c r="H530" s="1" t="str">
        <f t="shared" si="107"/>
        <v>ASSN--Event 3--20003</v>
      </c>
      <c r="J530" s="27" t="str">
        <f t="shared" si="103"/>
        <v>BAR0375054400087</v>
      </c>
      <c r="K530" s="27" t="str">
        <f t="shared" si="104"/>
        <v>BAR0375054Event 3</v>
      </c>
      <c r="L530" s="1" t="str">
        <f t="shared" si="109"/>
        <v>BAR03VPSA</v>
      </c>
      <c r="M530" s="1">
        <v>75054</v>
      </c>
      <c r="N530" s="1">
        <v>400087</v>
      </c>
      <c r="O530" s="1">
        <v>20003</v>
      </c>
      <c r="P530" s="1">
        <v>300</v>
      </c>
      <c r="Q530" s="1">
        <v>9999</v>
      </c>
      <c r="R530" s="1">
        <v>12</v>
      </c>
      <c r="S530" s="1">
        <v>9999</v>
      </c>
      <c r="V530"/>
      <c r="W530" t="s">
        <v>944</v>
      </c>
      <c r="X530" t="str">
        <f t="shared" si="110"/>
        <v>n/a</v>
      </c>
      <c r="Y530" t="str">
        <f t="shared" si="111"/>
        <v>n/a</v>
      </c>
      <c r="AA530" s="1"/>
      <c r="AB530" s="1" t="s">
        <v>934</v>
      </c>
      <c r="AD530" s="1" t="str">
        <f t="shared" si="105"/>
        <v>BAR037505420003</v>
      </c>
    </row>
    <row r="531" spans="1:30" x14ac:dyDescent="0.25">
      <c r="A531" s="1" t="str">
        <f>D531&amp;M531&amp;P531&amp;N531&amp;MasterData_[[#This Row],[Program Code]]</f>
        <v>BAR037505430040008820003</v>
      </c>
      <c r="B531" s="1" t="str">
        <f t="shared" si="108"/>
        <v>BAR037505430020003</v>
      </c>
      <c r="D531" s="14" t="s">
        <v>282</v>
      </c>
      <c r="E531" s="15" t="s">
        <v>286</v>
      </c>
      <c r="F531" s="7">
        <f t="shared" si="106"/>
        <v>20003</v>
      </c>
      <c r="G531" s="1" t="s">
        <v>752</v>
      </c>
      <c r="H531" s="1" t="str">
        <f t="shared" si="107"/>
        <v>ASSN--Event 3--20003</v>
      </c>
      <c r="J531" s="27" t="str">
        <f t="shared" si="103"/>
        <v>BAR0375054400088</v>
      </c>
      <c r="K531" s="27" t="str">
        <f t="shared" si="104"/>
        <v>BAR0375054Event 3</v>
      </c>
      <c r="L531" s="1" t="str">
        <f t="shared" si="109"/>
        <v>BAR03VPSA</v>
      </c>
      <c r="M531" s="1">
        <v>75054</v>
      </c>
      <c r="N531" s="1">
        <v>400088</v>
      </c>
      <c r="O531" s="1">
        <v>20003</v>
      </c>
      <c r="P531" s="1">
        <v>300</v>
      </c>
      <c r="Q531" s="1">
        <v>9999</v>
      </c>
      <c r="R531" s="1">
        <v>12</v>
      </c>
      <c r="S531" s="1">
        <v>9999</v>
      </c>
      <c r="V531"/>
      <c r="W531" t="s">
        <v>944</v>
      </c>
      <c r="X531" t="str">
        <f t="shared" si="110"/>
        <v>n/a</v>
      </c>
      <c r="Y531" t="str">
        <f t="shared" si="111"/>
        <v>n/a</v>
      </c>
      <c r="AA531" s="1"/>
      <c r="AB531" s="1" t="s">
        <v>934</v>
      </c>
      <c r="AD531" s="1" t="str">
        <f t="shared" si="105"/>
        <v>BAR037505420003</v>
      </c>
    </row>
    <row r="532" spans="1:30" x14ac:dyDescent="0.25">
      <c r="A532" s="1" t="str">
        <f>D532&amp;M532&amp;P532&amp;N532&amp;MasterData_[[#This Row],[Program Code]]</f>
        <v>BAR037505430040008920003</v>
      </c>
      <c r="B532" s="1" t="str">
        <f t="shared" si="108"/>
        <v>BAR037505430020003</v>
      </c>
      <c r="D532" s="14" t="s">
        <v>282</v>
      </c>
      <c r="E532" s="15" t="s">
        <v>286</v>
      </c>
      <c r="F532" s="7">
        <f t="shared" si="106"/>
        <v>20003</v>
      </c>
      <c r="G532" s="1" t="s">
        <v>752</v>
      </c>
      <c r="H532" s="1" t="str">
        <f t="shared" si="107"/>
        <v>ASSN--Event 3--20003</v>
      </c>
      <c r="J532" s="27" t="str">
        <f t="shared" si="103"/>
        <v>BAR0375054400089</v>
      </c>
      <c r="K532" s="27" t="str">
        <f t="shared" si="104"/>
        <v>BAR0375054Event 3</v>
      </c>
      <c r="L532" s="1" t="str">
        <f t="shared" si="109"/>
        <v>BAR03VPSA</v>
      </c>
      <c r="M532" s="1">
        <v>75054</v>
      </c>
      <c r="N532" s="1">
        <v>400089</v>
      </c>
      <c r="O532" s="1">
        <v>20003</v>
      </c>
      <c r="P532" s="1">
        <v>300</v>
      </c>
      <c r="Q532" s="1">
        <v>9999</v>
      </c>
      <c r="R532" s="1">
        <v>12</v>
      </c>
      <c r="S532" s="1">
        <v>9999</v>
      </c>
      <c r="V532"/>
      <c r="W532" t="s">
        <v>944</v>
      </c>
      <c r="X532" t="str">
        <f t="shared" si="110"/>
        <v>n/a</v>
      </c>
      <c r="Y532" t="str">
        <f t="shared" si="111"/>
        <v>n/a</v>
      </c>
      <c r="AA532" s="1"/>
      <c r="AB532" s="1" t="s">
        <v>934</v>
      </c>
      <c r="AD532" s="1" t="str">
        <f t="shared" si="105"/>
        <v>BAR037505420003</v>
      </c>
    </row>
    <row r="533" spans="1:30" x14ac:dyDescent="0.25">
      <c r="A533" s="1" t="str">
        <f>D533&amp;M533&amp;P533&amp;N533&amp;MasterData_[[#This Row],[Program Code]]</f>
        <v>BAR037505430040009020003</v>
      </c>
      <c r="B533" s="1" t="str">
        <f t="shared" si="108"/>
        <v>BAR037505430020003</v>
      </c>
      <c r="D533" s="14" t="s">
        <v>282</v>
      </c>
      <c r="E533" s="15" t="s">
        <v>286</v>
      </c>
      <c r="F533" s="7">
        <f t="shared" si="106"/>
        <v>20003</v>
      </c>
      <c r="G533" s="1" t="s">
        <v>752</v>
      </c>
      <c r="H533" s="1" t="str">
        <f t="shared" si="107"/>
        <v>ASSN--Event 3--20003</v>
      </c>
      <c r="J533" s="27" t="str">
        <f t="shared" si="103"/>
        <v>BAR0375054400090</v>
      </c>
      <c r="K533" s="27" t="str">
        <f t="shared" si="104"/>
        <v>BAR0375054Event 3</v>
      </c>
      <c r="L533" s="1" t="str">
        <f t="shared" si="109"/>
        <v>BAR03VPSA</v>
      </c>
      <c r="M533" s="1">
        <v>75054</v>
      </c>
      <c r="N533" s="1">
        <v>400090</v>
      </c>
      <c r="O533" s="1">
        <v>20003</v>
      </c>
      <c r="P533" s="1">
        <v>300</v>
      </c>
      <c r="Q533" s="1">
        <v>9999</v>
      </c>
      <c r="R533" s="1">
        <v>12</v>
      </c>
      <c r="S533" s="1">
        <v>9999</v>
      </c>
      <c r="V533"/>
      <c r="W533" t="s">
        <v>944</v>
      </c>
      <c r="X533" t="str">
        <f t="shared" si="110"/>
        <v>n/a</v>
      </c>
      <c r="Y533" t="str">
        <f t="shared" si="111"/>
        <v>n/a</v>
      </c>
      <c r="AA533" s="1"/>
      <c r="AB533" s="1" t="s">
        <v>934</v>
      </c>
      <c r="AD533" s="1" t="str">
        <f t="shared" si="105"/>
        <v>BAR037505420003</v>
      </c>
    </row>
    <row r="534" spans="1:30" x14ac:dyDescent="0.25">
      <c r="A534" s="1" t="str">
        <f>D534&amp;M534&amp;P534&amp;N534&amp;MasterData_[[#This Row],[Program Code]]</f>
        <v>BAR037505430040009120003</v>
      </c>
      <c r="B534" s="1" t="str">
        <f t="shared" si="108"/>
        <v>BAR037505430020003</v>
      </c>
      <c r="D534" s="14" t="s">
        <v>282</v>
      </c>
      <c r="E534" s="15" t="s">
        <v>286</v>
      </c>
      <c r="F534" s="7">
        <f t="shared" si="106"/>
        <v>20003</v>
      </c>
      <c r="G534" s="1" t="s">
        <v>752</v>
      </c>
      <c r="H534" s="1" t="str">
        <f t="shared" si="107"/>
        <v>ASSN--Event 3--20003</v>
      </c>
      <c r="J534" s="27" t="str">
        <f t="shared" si="103"/>
        <v>BAR0375054400091</v>
      </c>
      <c r="K534" s="27" t="str">
        <f t="shared" si="104"/>
        <v>BAR0375054Event 3</v>
      </c>
      <c r="L534" s="1" t="str">
        <f t="shared" si="109"/>
        <v>BAR03VPSA</v>
      </c>
      <c r="M534" s="1">
        <v>75054</v>
      </c>
      <c r="N534" s="1">
        <v>400091</v>
      </c>
      <c r="O534" s="1">
        <v>20003</v>
      </c>
      <c r="P534" s="1">
        <v>300</v>
      </c>
      <c r="Q534" s="1">
        <v>9999</v>
      </c>
      <c r="R534" s="1">
        <v>12</v>
      </c>
      <c r="S534" s="1">
        <v>9999</v>
      </c>
      <c r="V534"/>
      <c r="W534" t="s">
        <v>944</v>
      </c>
      <c r="X534" t="str">
        <f t="shared" si="110"/>
        <v>n/a</v>
      </c>
      <c r="Y534" t="str">
        <f t="shared" si="111"/>
        <v>n/a</v>
      </c>
      <c r="AA534" s="1"/>
      <c r="AB534" s="1" t="s">
        <v>934</v>
      </c>
      <c r="AD534" s="1" t="str">
        <f t="shared" si="105"/>
        <v>BAR037505420003</v>
      </c>
    </row>
    <row r="535" spans="1:30" x14ac:dyDescent="0.25">
      <c r="A535" s="1" t="str">
        <f>D535&amp;M535&amp;P535&amp;N535&amp;MasterData_[[#This Row],[Program Code]]</f>
        <v>BAR037505430040009320003</v>
      </c>
      <c r="B535" s="1" t="str">
        <f t="shared" si="108"/>
        <v>BAR037505430020003</v>
      </c>
      <c r="D535" s="14" t="s">
        <v>282</v>
      </c>
      <c r="E535" s="15" t="s">
        <v>286</v>
      </c>
      <c r="F535" s="7">
        <f t="shared" si="106"/>
        <v>20003</v>
      </c>
      <c r="G535" s="1" t="s">
        <v>752</v>
      </c>
      <c r="H535" s="1" t="str">
        <f t="shared" si="107"/>
        <v>ASSN--Event 3--20003</v>
      </c>
      <c r="J535" s="27" t="str">
        <f t="shared" si="103"/>
        <v>BAR0375054400093</v>
      </c>
      <c r="K535" s="27" t="str">
        <f t="shared" si="104"/>
        <v>BAR0375054Event 3</v>
      </c>
      <c r="L535" s="1" t="str">
        <f t="shared" si="109"/>
        <v>BAR03VPSA</v>
      </c>
      <c r="M535" s="1">
        <v>75054</v>
      </c>
      <c r="N535" s="1">
        <v>400093</v>
      </c>
      <c r="O535" s="1">
        <v>20003</v>
      </c>
      <c r="P535" s="1">
        <v>300</v>
      </c>
      <c r="Q535" s="1">
        <v>9999</v>
      </c>
      <c r="R535" s="1">
        <v>12</v>
      </c>
      <c r="S535" s="1">
        <v>9999</v>
      </c>
      <c r="V535"/>
      <c r="W535" t="s">
        <v>944</v>
      </c>
      <c r="X535" t="str">
        <f t="shared" si="110"/>
        <v>n/a</v>
      </c>
      <c r="Y535" t="str">
        <f t="shared" si="111"/>
        <v>n/a</v>
      </c>
      <c r="AA535" s="1"/>
      <c r="AB535" s="1" t="s">
        <v>934</v>
      </c>
      <c r="AD535" s="1" t="str">
        <f t="shared" si="105"/>
        <v>BAR037505420003</v>
      </c>
    </row>
    <row r="536" spans="1:30" x14ac:dyDescent="0.25">
      <c r="A536" s="1" t="str">
        <f>D536&amp;M536&amp;P536&amp;N536&amp;MasterData_[[#This Row],[Program Code]]</f>
        <v>BAR037505430040009420003</v>
      </c>
      <c r="B536" s="1" t="str">
        <f t="shared" si="108"/>
        <v>BAR037505430020003</v>
      </c>
      <c r="D536" s="14" t="s">
        <v>282</v>
      </c>
      <c r="E536" s="15" t="s">
        <v>286</v>
      </c>
      <c r="F536" s="7">
        <f t="shared" si="106"/>
        <v>20003</v>
      </c>
      <c r="G536" s="1" t="s">
        <v>752</v>
      </c>
      <c r="H536" s="1" t="str">
        <f t="shared" si="107"/>
        <v>ASSN--Event 3--20003</v>
      </c>
      <c r="J536" s="27" t="str">
        <f t="shared" si="103"/>
        <v>BAR0375054400094</v>
      </c>
      <c r="K536" s="27" t="str">
        <f t="shared" si="104"/>
        <v>BAR0375054Event 3</v>
      </c>
      <c r="L536" s="1" t="str">
        <f t="shared" si="109"/>
        <v>BAR03VPSA</v>
      </c>
      <c r="M536" s="1">
        <v>75054</v>
      </c>
      <c r="N536" s="1">
        <v>400094</v>
      </c>
      <c r="O536" s="1">
        <v>20003</v>
      </c>
      <c r="P536" s="1">
        <v>300</v>
      </c>
      <c r="Q536" s="1">
        <v>9999</v>
      </c>
      <c r="R536" s="1">
        <v>12</v>
      </c>
      <c r="S536" s="1">
        <v>9999</v>
      </c>
      <c r="V536"/>
      <c r="W536" t="s">
        <v>944</v>
      </c>
      <c r="X536" t="str">
        <f t="shared" si="110"/>
        <v>n/a</v>
      </c>
      <c r="Y536" t="str">
        <f t="shared" si="111"/>
        <v>n/a</v>
      </c>
      <c r="AA536" s="1"/>
      <c r="AB536" s="1" t="s">
        <v>934</v>
      </c>
      <c r="AD536" s="1" t="str">
        <f t="shared" si="105"/>
        <v>BAR037505420003</v>
      </c>
    </row>
    <row r="537" spans="1:30" x14ac:dyDescent="0.25">
      <c r="A537" s="1" t="str">
        <f>D537&amp;M537&amp;P537&amp;N537&amp;MasterData_[[#This Row],[Program Code]]</f>
        <v>BAR037505430040009820003</v>
      </c>
      <c r="B537" s="1" t="str">
        <f t="shared" si="108"/>
        <v>BAR037505430020003</v>
      </c>
      <c r="D537" s="14" t="s">
        <v>282</v>
      </c>
      <c r="E537" s="15" t="s">
        <v>286</v>
      </c>
      <c r="F537" s="7">
        <f t="shared" si="106"/>
        <v>20003</v>
      </c>
      <c r="G537" s="1" t="s">
        <v>752</v>
      </c>
      <c r="H537" s="1" t="str">
        <f t="shared" si="107"/>
        <v>ASSN--Event 3--20003</v>
      </c>
      <c r="J537" s="27" t="str">
        <f t="shared" si="103"/>
        <v>BAR0375054400098</v>
      </c>
      <c r="K537" s="27" t="str">
        <f t="shared" si="104"/>
        <v>BAR0375054Event 3</v>
      </c>
      <c r="L537" s="1" t="str">
        <f t="shared" si="109"/>
        <v>BAR03VPSA</v>
      </c>
      <c r="M537" s="1">
        <v>75054</v>
      </c>
      <c r="N537" s="1">
        <v>400098</v>
      </c>
      <c r="O537" s="1">
        <v>20003</v>
      </c>
      <c r="P537" s="1">
        <v>300</v>
      </c>
      <c r="Q537" s="1">
        <v>9999</v>
      </c>
      <c r="R537" s="1">
        <v>12</v>
      </c>
      <c r="S537" s="1">
        <v>9999</v>
      </c>
      <c r="V537"/>
      <c r="W537" t="s">
        <v>944</v>
      </c>
      <c r="X537" t="str">
        <f t="shared" si="110"/>
        <v>n/a</v>
      </c>
      <c r="Y537" t="str">
        <f t="shared" si="111"/>
        <v>n/a</v>
      </c>
      <c r="AA537" s="1"/>
      <c r="AB537" s="1" t="s">
        <v>934</v>
      </c>
      <c r="AD537" s="1" t="str">
        <f t="shared" si="105"/>
        <v>BAR037505420003</v>
      </c>
    </row>
    <row r="538" spans="1:30" x14ac:dyDescent="0.25">
      <c r="A538" s="1" t="str">
        <f>D538&amp;M538&amp;P538&amp;N538&amp;MasterData_[[#This Row],[Program Code]]</f>
        <v>BAR037505430040010020003</v>
      </c>
      <c r="B538" s="1" t="str">
        <f t="shared" si="108"/>
        <v>BAR037505430020003</v>
      </c>
      <c r="D538" s="14" t="s">
        <v>282</v>
      </c>
      <c r="E538" s="15" t="s">
        <v>286</v>
      </c>
      <c r="F538" s="7">
        <f t="shared" si="106"/>
        <v>20003</v>
      </c>
      <c r="G538" s="1" t="s">
        <v>752</v>
      </c>
      <c r="H538" s="1" t="str">
        <f t="shared" si="107"/>
        <v>ASSN--Event 3--20003</v>
      </c>
      <c r="J538" s="27" t="str">
        <f t="shared" si="103"/>
        <v>BAR0375054400100</v>
      </c>
      <c r="K538" s="27" t="str">
        <f t="shared" si="104"/>
        <v>BAR0375054Event 3</v>
      </c>
      <c r="L538" s="1" t="str">
        <f t="shared" si="109"/>
        <v>BAR03VPSA</v>
      </c>
      <c r="M538" s="1">
        <v>75054</v>
      </c>
      <c r="N538" s="1">
        <v>400100</v>
      </c>
      <c r="O538" s="1">
        <v>20003</v>
      </c>
      <c r="P538" s="1">
        <v>300</v>
      </c>
      <c r="Q538" s="1">
        <v>9999</v>
      </c>
      <c r="R538" s="1">
        <v>12</v>
      </c>
      <c r="S538" s="1">
        <v>9999</v>
      </c>
      <c r="V538"/>
      <c r="W538" t="s">
        <v>944</v>
      </c>
      <c r="X538" t="str">
        <f t="shared" si="110"/>
        <v>n/a</v>
      </c>
      <c r="Y538" t="str">
        <f t="shared" si="111"/>
        <v>n/a</v>
      </c>
      <c r="AA538" s="1"/>
      <c r="AB538" s="1" t="s">
        <v>934</v>
      </c>
      <c r="AD538" s="1" t="str">
        <f t="shared" si="105"/>
        <v>BAR037505420003</v>
      </c>
    </row>
    <row r="539" spans="1:30" x14ac:dyDescent="0.25">
      <c r="A539" s="1" t="str">
        <f>D539&amp;M539&amp;P539&amp;N539&amp;MasterData_[[#This Row],[Program Code]]</f>
        <v>BAR037505430040010120003</v>
      </c>
      <c r="B539" s="1" t="str">
        <f t="shared" si="108"/>
        <v>BAR037505430020003</v>
      </c>
      <c r="D539" s="14" t="s">
        <v>282</v>
      </c>
      <c r="E539" s="15" t="s">
        <v>286</v>
      </c>
      <c r="F539" s="7">
        <f t="shared" si="106"/>
        <v>20003</v>
      </c>
      <c r="G539" s="1" t="s">
        <v>752</v>
      </c>
      <c r="H539" s="1" t="str">
        <f t="shared" si="107"/>
        <v>ASSN--Event 3--20003</v>
      </c>
      <c r="J539" s="27" t="str">
        <f t="shared" si="103"/>
        <v>BAR0375054400101</v>
      </c>
      <c r="K539" s="27" t="str">
        <f t="shared" si="104"/>
        <v>BAR0375054Event 3</v>
      </c>
      <c r="L539" s="1" t="str">
        <f t="shared" si="109"/>
        <v>BAR03VPSA</v>
      </c>
      <c r="M539" s="1">
        <v>75054</v>
      </c>
      <c r="N539" s="1">
        <v>400101</v>
      </c>
      <c r="O539" s="1">
        <v>20003</v>
      </c>
      <c r="P539" s="1">
        <v>300</v>
      </c>
      <c r="Q539" s="1">
        <v>9999</v>
      </c>
      <c r="R539" s="1">
        <v>12</v>
      </c>
      <c r="S539" s="1">
        <v>9999</v>
      </c>
      <c r="V539"/>
      <c r="W539" t="s">
        <v>944</v>
      </c>
      <c r="X539" t="str">
        <f t="shared" si="110"/>
        <v>n/a</v>
      </c>
      <c r="Y539" t="str">
        <f t="shared" si="111"/>
        <v>n/a</v>
      </c>
      <c r="AA539" s="1"/>
      <c r="AB539" s="1" t="s">
        <v>934</v>
      </c>
      <c r="AD539" s="1" t="str">
        <f t="shared" si="105"/>
        <v>BAR037505420003</v>
      </c>
    </row>
    <row r="540" spans="1:30" x14ac:dyDescent="0.25">
      <c r="A540" s="1" t="str">
        <f>D540&amp;M540&amp;P540&amp;N540&amp;MasterData_[[#This Row],[Program Code]]</f>
        <v>BAR037505430040010220003</v>
      </c>
      <c r="B540" s="1" t="str">
        <f t="shared" si="108"/>
        <v>BAR037505430020003</v>
      </c>
      <c r="D540" s="14" t="s">
        <v>282</v>
      </c>
      <c r="E540" s="15" t="s">
        <v>286</v>
      </c>
      <c r="F540" s="7">
        <f t="shared" si="106"/>
        <v>20003</v>
      </c>
      <c r="G540" s="1" t="s">
        <v>752</v>
      </c>
      <c r="H540" s="1" t="str">
        <f t="shared" si="107"/>
        <v>ASSN--Event 3--20003</v>
      </c>
      <c r="J540" s="27" t="str">
        <f t="shared" si="103"/>
        <v>BAR0375054400102</v>
      </c>
      <c r="K540" s="27" t="str">
        <f t="shared" si="104"/>
        <v>BAR0375054Event 3</v>
      </c>
      <c r="L540" s="1" t="str">
        <f t="shared" si="109"/>
        <v>BAR03VPSA</v>
      </c>
      <c r="M540" s="1">
        <v>75054</v>
      </c>
      <c r="N540" s="1">
        <v>400102</v>
      </c>
      <c r="O540" s="1">
        <v>20003</v>
      </c>
      <c r="P540" s="1">
        <v>300</v>
      </c>
      <c r="Q540" s="1">
        <v>9999</v>
      </c>
      <c r="R540" s="1">
        <v>12</v>
      </c>
      <c r="S540" s="1">
        <v>9999</v>
      </c>
      <c r="V540"/>
      <c r="W540" t="s">
        <v>944</v>
      </c>
      <c r="X540" t="str">
        <f t="shared" si="110"/>
        <v>n/a</v>
      </c>
      <c r="Y540" t="str">
        <f t="shared" si="111"/>
        <v>n/a</v>
      </c>
      <c r="AA540" s="1"/>
      <c r="AB540" s="1" t="s">
        <v>934</v>
      </c>
      <c r="AD540" s="1" t="str">
        <f t="shared" si="105"/>
        <v>BAR037505420003</v>
      </c>
    </row>
    <row r="541" spans="1:30" x14ac:dyDescent="0.25">
      <c r="A541" s="1" t="str">
        <f>D541&amp;M541&amp;P541&amp;N541&amp;MasterData_[[#This Row],[Program Code]]</f>
        <v>BAR037505430040010320003</v>
      </c>
      <c r="B541" s="1" t="str">
        <f t="shared" si="108"/>
        <v>BAR037505430020003</v>
      </c>
      <c r="D541" s="14" t="s">
        <v>282</v>
      </c>
      <c r="E541" s="15" t="s">
        <v>286</v>
      </c>
      <c r="F541" s="7">
        <f t="shared" si="106"/>
        <v>20003</v>
      </c>
      <c r="G541" s="1" t="s">
        <v>752</v>
      </c>
      <c r="H541" s="1" t="str">
        <f t="shared" si="107"/>
        <v>ASSN--Event 3--20003</v>
      </c>
      <c r="J541" s="27" t="str">
        <f t="shared" si="103"/>
        <v>BAR0375054400103</v>
      </c>
      <c r="K541" s="27" t="str">
        <f t="shared" si="104"/>
        <v>BAR0375054Event 3</v>
      </c>
      <c r="L541" s="1" t="str">
        <f t="shared" si="109"/>
        <v>BAR03VPSA</v>
      </c>
      <c r="M541" s="1">
        <v>75054</v>
      </c>
      <c r="N541" s="1">
        <v>400103</v>
      </c>
      <c r="O541" s="1">
        <v>20003</v>
      </c>
      <c r="P541" s="1">
        <v>300</v>
      </c>
      <c r="Q541" s="1">
        <v>9999</v>
      </c>
      <c r="R541" s="1">
        <v>12</v>
      </c>
      <c r="S541" s="1">
        <v>9999</v>
      </c>
      <c r="V541"/>
      <c r="W541" t="s">
        <v>944</v>
      </c>
      <c r="X541" t="str">
        <f t="shared" si="110"/>
        <v>n/a</v>
      </c>
      <c r="Y541" t="str">
        <f t="shared" si="111"/>
        <v>n/a</v>
      </c>
      <c r="AA541" s="1"/>
      <c r="AB541" s="1" t="s">
        <v>934</v>
      </c>
      <c r="AD541" s="1" t="str">
        <f t="shared" si="105"/>
        <v>BAR037505420003</v>
      </c>
    </row>
    <row r="542" spans="1:30" x14ac:dyDescent="0.25">
      <c r="A542" s="1" t="str">
        <f>D542&amp;M542&amp;P542&amp;N542&amp;MasterData_[[#This Row],[Program Code]]</f>
        <v>BAR037505430040010420003</v>
      </c>
      <c r="B542" s="1" t="str">
        <f t="shared" si="108"/>
        <v>BAR037505430020003</v>
      </c>
      <c r="D542" s="14" t="s">
        <v>282</v>
      </c>
      <c r="E542" s="15" t="s">
        <v>286</v>
      </c>
      <c r="F542" s="7">
        <f t="shared" si="106"/>
        <v>20003</v>
      </c>
      <c r="G542" s="1" t="s">
        <v>752</v>
      </c>
      <c r="H542" s="1" t="str">
        <f t="shared" si="107"/>
        <v>ASSN--Event 3--20003</v>
      </c>
      <c r="J542" s="27" t="str">
        <f t="shared" si="103"/>
        <v>BAR0375054400104</v>
      </c>
      <c r="K542" s="27" t="str">
        <f t="shared" si="104"/>
        <v>BAR0375054Event 3</v>
      </c>
      <c r="L542" s="1" t="str">
        <f t="shared" si="109"/>
        <v>BAR03VPSA</v>
      </c>
      <c r="M542" s="1">
        <v>75054</v>
      </c>
      <c r="N542" s="1">
        <v>400104</v>
      </c>
      <c r="O542" s="1">
        <v>20003</v>
      </c>
      <c r="P542" s="1">
        <v>300</v>
      </c>
      <c r="Q542" s="1">
        <v>9999</v>
      </c>
      <c r="R542" s="1">
        <v>12</v>
      </c>
      <c r="S542" s="1">
        <v>9999</v>
      </c>
      <c r="V542"/>
      <c r="W542" t="s">
        <v>944</v>
      </c>
      <c r="X542" t="str">
        <f t="shared" si="110"/>
        <v>n/a</v>
      </c>
      <c r="Y542" t="str">
        <f t="shared" si="111"/>
        <v>n/a</v>
      </c>
      <c r="AA542" s="1"/>
      <c r="AB542" s="1" t="s">
        <v>934</v>
      </c>
      <c r="AD542" s="1" t="str">
        <f t="shared" si="105"/>
        <v>BAR037505420003</v>
      </c>
    </row>
    <row r="543" spans="1:30" x14ac:dyDescent="0.25">
      <c r="A543" s="1" t="str">
        <f>D543&amp;M543&amp;P543&amp;N543&amp;MasterData_[[#This Row],[Program Code]]</f>
        <v>BAR037505430040010620003</v>
      </c>
      <c r="B543" s="1" t="str">
        <f t="shared" si="108"/>
        <v>BAR037505430020003</v>
      </c>
      <c r="D543" s="14" t="s">
        <v>282</v>
      </c>
      <c r="E543" s="15" t="s">
        <v>286</v>
      </c>
      <c r="F543" s="7">
        <f t="shared" si="106"/>
        <v>20003</v>
      </c>
      <c r="G543" s="1" t="s">
        <v>752</v>
      </c>
      <c r="H543" s="1" t="str">
        <f t="shared" si="107"/>
        <v>ASSN--Event 3--20003</v>
      </c>
      <c r="J543" s="27" t="str">
        <f t="shared" si="103"/>
        <v>BAR0375054400106</v>
      </c>
      <c r="K543" s="27" t="str">
        <f t="shared" si="104"/>
        <v>BAR0375054Event 3</v>
      </c>
      <c r="L543" s="1" t="str">
        <f t="shared" si="109"/>
        <v>BAR03VPSA</v>
      </c>
      <c r="M543" s="1">
        <v>75054</v>
      </c>
      <c r="N543" s="1">
        <v>400106</v>
      </c>
      <c r="O543" s="1">
        <v>20003</v>
      </c>
      <c r="P543" s="1">
        <v>300</v>
      </c>
      <c r="Q543" s="1">
        <v>9999</v>
      </c>
      <c r="R543" s="1">
        <v>12</v>
      </c>
      <c r="S543" s="1">
        <v>9999</v>
      </c>
      <c r="V543"/>
      <c r="W543" t="s">
        <v>944</v>
      </c>
      <c r="X543" t="str">
        <f t="shared" si="110"/>
        <v>n/a</v>
      </c>
      <c r="Y543" t="str">
        <f t="shared" si="111"/>
        <v>n/a</v>
      </c>
      <c r="AA543" s="1"/>
      <c r="AB543" s="1" t="s">
        <v>934</v>
      </c>
      <c r="AD543" s="1" t="str">
        <f t="shared" si="105"/>
        <v>BAR037505420003</v>
      </c>
    </row>
    <row r="544" spans="1:30" x14ac:dyDescent="0.25">
      <c r="A544" s="1" t="str">
        <f>D544&amp;M544&amp;P544&amp;N544&amp;MasterData_[[#This Row],[Program Code]]</f>
        <v>BAR037505430040010820003</v>
      </c>
      <c r="B544" s="1" t="str">
        <f t="shared" si="108"/>
        <v>BAR037505430020003</v>
      </c>
      <c r="D544" s="14" t="s">
        <v>282</v>
      </c>
      <c r="E544" s="15" t="s">
        <v>286</v>
      </c>
      <c r="F544" s="7">
        <f t="shared" si="106"/>
        <v>20003</v>
      </c>
      <c r="G544" s="1" t="s">
        <v>752</v>
      </c>
      <c r="H544" s="1" t="str">
        <f t="shared" si="107"/>
        <v>ASSN--Event 3--20003</v>
      </c>
      <c r="J544" s="27" t="str">
        <f t="shared" si="103"/>
        <v>BAR0375054400108</v>
      </c>
      <c r="K544" s="27" t="str">
        <f t="shared" si="104"/>
        <v>BAR0375054Event 3</v>
      </c>
      <c r="L544" s="1" t="str">
        <f t="shared" si="109"/>
        <v>BAR03VPSA</v>
      </c>
      <c r="M544" s="1">
        <v>75054</v>
      </c>
      <c r="N544" s="1">
        <v>400108</v>
      </c>
      <c r="O544" s="1">
        <v>20003</v>
      </c>
      <c r="P544" s="1">
        <v>300</v>
      </c>
      <c r="Q544" s="1">
        <v>9999</v>
      </c>
      <c r="R544" s="1">
        <v>12</v>
      </c>
      <c r="S544" s="1">
        <v>9999</v>
      </c>
      <c r="V544"/>
      <c r="W544" t="s">
        <v>944</v>
      </c>
      <c r="X544" t="str">
        <f t="shared" si="110"/>
        <v>n/a</v>
      </c>
      <c r="Y544" t="str">
        <f t="shared" si="111"/>
        <v>n/a</v>
      </c>
      <c r="AA544" s="1"/>
      <c r="AB544" s="1" t="s">
        <v>934</v>
      </c>
      <c r="AD544" s="1" t="str">
        <f t="shared" si="105"/>
        <v>BAR037505420003</v>
      </c>
    </row>
    <row r="545" spans="1:30" x14ac:dyDescent="0.25">
      <c r="A545" s="1" t="str">
        <f>D545&amp;M545&amp;P545&amp;N545&amp;MasterData_[[#This Row],[Program Code]]</f>
        <v>BAR037505430040010920003</v>
      </c>
      <c r="B545" s="1" t="str">
        <f t="shared" si="108"/>
        <v>BAR037505430020003</v>
      </c>
      <c r="D545" s="14" t="s">
        <v>282</v>
      </c>
      <c r="E545" s="15" t="s">
        <v>286</v>
      </c>
      <c r="F545" s="7">
        <f t="shared" si="106"/>
        <v>20003</v>
      </c>
      <c r="G545" s="1" t="s">
        <v>752</v>
      </c>
      <c r="H545" s="1" t="str">
        <f t="shared" si="107"/>
        <v>ASSN--Event 3--20003</v>
      </c>
      <c r="J545" s="27" t="str">
        <f t="shared" si="103"/>
        <v>BAR0375054400109</v>
      </c>
      <c r="K545" s="27" t="str">
        <f t="shared" si="104"/>
        <v>BAR0375054Event 3</v>
      </c>
      <c r="L545" s="1" t="str">
        <f t="shared" si="109"/>
        <v>BAR03VPSA</v>
      </c>
      <c r="M545" s="1">
        <v>75054</v>
      </c>
      <c r="N545" s="1">
        <v>400109</v>
      </c>
      <c r="O545" s="1">
        <v>20003</v>
      </c>
      <c r="P545" s="1">
        <v>300</v>
      </c>
      <c r="Q545" s="1">
        <v>9999</v>
      </c>
      <c r="R545" s="1">
        <v>12</v>
      </c>
      <c r="S545" s="1">
        <v>9999</v>
      </c>
      <c r="V545"/>
      <c r="W545" t="s">
        <v>944</v>
      </c>
      <c r="X545" t="str">
        <f t="shared" si="110"/>
        <v>n/a</v>
      </c>
      <c r="Y545" t="str">
        <f t="shared" si="111"/>
        <v>n/a</v>
      </c>
      <c r="AA545" s="1"/>
      <c r="AB545" s="1" t="s">
        <v>934</v>
      </c>
      <c r="AD545" s="1" t="str">
        <f t="shared" si="105"/>
        <v>BAR037505420003</v>
      </c>
    </row>
    <row r="546" spans="1:30" x14ac:dyDescent="0.25">
      <c r="A546" s="1" t="str">
        <f>D546&amp;M546&amp;P546&amp;N546&amp;MasterData_[[#This Row],[Program Code]]</f>
        <v>BAR037505430040011020003</v>
      </c>
      <c r="B546" s="1" t="str">
        <f t="shared" si="108"/>
        <v>BAR037505430020003</v>
      </c>
      <c r="D546" s="14" t="s">
        <v>282</v>
      </c>
      <c r="E546" s="15" t="s">
        <v>286</v>
      </c>
      <c r="F546" s="7">
        <f t="shared" si="106"/>
        <v>20003</v>
      </c>
      <c r="G546" s="1" t="s">
        <v>752</v>
      </c>
      <c r="H546" s="1" t="str">
        <f t="shared" si="107"/>
        <v>ASSN--Event 3--20003</v>
      </c>
      <c r="J546" s="27" t="str">
        <f t="shared" si="103"/>
        <v>BAR0375054400110</v>
      </c>
      <c r="K546" s="27" t="str">
        <f t="shared" si="104"/>
        <v>BAR0375054Event 3</v>
      </c>
      <c r="L546" s="1" t="str">
        <f t="shared" si="109"/>
        <v>BAR03VPSA</v>
      </c>
      <c r="M546" s="1">
        <v>75054</v>
      </c>
      <c r="N546" s="1">
        <v>400110</v>
      </c>
      <c r="O546" s="1">
        <v>20003</v>
      </c>
      <c r="P546" s="1">
        <v>300</v>
      </c>
      <c r="Q546" s="1">
        <v>9999</v>
      </c>
      <c r="R546" s="1">
        <v>12</v>
      </c>
      <c r="S546" s="1">
        <v>9999</v>
      </c>
      <c r="V546"/>
      <c r="W546" t="s">
        <v>944</v>
      </c>
      <c r="X546" t="str">
        <f t="shared" si="110"/>
        <v>n/a</v>
      </c>
      <c r="Y546" t="str">
        <f t="shared" si="111"/>
        <v>n/a</v>
      </c>
      <c r="AA546" s="1"/>
      <c r="AB546" s="1" t="s">
        <v>934</v>
      </c>
      <c r="AD546" s="1" t="str">
        <f t="shared" si="105"/>
        <v>BAR037505420003</v>
      </c>
    </row>
    <row r="547" spans="1:30" x14ac:dyDescent="0.25">
      <c r="A547" s="1" t="str">
        <f>D547&amp;M547&amp;P547&amp;N547&amp;MasterData_[[#This Row],[Program Code]]</f>
        <v>BAR037505430040011220003</v>
      </c>
      <c r="B547" s="1" t="str">
        <f t="shared" si="108"/>
        <v>BAR037505430020003</v>
      </c>
      <c r="D547" s="14" t="s">
        <v>282</v>
      </c>
      <c r="E547" s="15" t="s">
        <v>286</v>
      </c>
      <c r="F547" s="7">
        <f t="shared" si="106"/>
        <v>20003</v>
      </c>
      <c r="G547" s="1" t="s">
        <v>752</v>
      </c>
      <c r="H547" s="1" t="str">
        <f t="shared" si="107"/>
        <v>ASSN--Event 3--20003</v>
      </c>
      <c r="J547" s="27" t="str">
        <f t="shared" si="103"/>
        <v>BAR0375054400112</v>
      </c>
      <c r="K547" s="27" t="str">
        <f t="shared" si="104"/>
        <v>BAR0375054Event 3</v>
      </c>
      <c r="L547" s="1" t="str">
        <f t="shared" si="109"/>
        <v>BAR03VPSA</v>
      </c>
      <c r="M547" s="1">
        <v>75054</v>
      </c>
      <c r="N547" s="1">
        <v>400112</v>
      </c>
      <c r="O547" s="1">
        <v>20003</v>
      </c>
      <c r="P547" s="1">
        <v>300</v>
      </c>
      <c r="Q547" s="1">
        <v>9999</v>
      </c>
      <c r="R547" s="1">
        <v>12</v>
      </c>
      <c r="S547" s="1">
        <v>9999</v>
      </c>
      <c r="V547"/>
      <c r="W547" t="s">
        <v>944</v>
      </c>
      <c r="X547" t="str">
        <f t="shared" si="110"/>
        <v>n/a</v>
      </c>
      <c r="Y547" t="str">
        <f t="shared" si="111"/>
        <v>n/a</v>
      </c>
      <c r="AA547" s="1"/>
      <c r="AB547" s="1" t="s">
        <v>934</v>
      </c>
      <c r="AD547" s="1" t="str">
        <f t="shared" si="105"/>
        <v>BAR037505420003</v>
      </c>
    </row>
    <row r="548" spans="1:30" x14ac:dyDescent="0.25">
      <c r="A548" s="1" t="str">
        <f>D548&amp;M548&amp;P548&amp;N548&amp;MasterData_[[#This Row],[Program Code]]</f>
        <v>BAR037505430040011620003</v>
      </c>
      <c r="B548" s="1" t="str">
        <f t="shared" si="108"/>
        <v>BAR037505430020003</v>
      </c>
      <c r="D548" s="14" t="s">
        <v>282</v>
      </c>
      <c r="E548" s="15" t="s">
        <v>286</v>
      </c>
      <c r="F548" s="7">
        <f t="shared" si="106"/>
        <v>20003</v>
      </c>
      <c r="G548" s="1" t="s">
        <v>752</v>
      </c>
      <c r="H548" s="1" t="str">
        <f t="shared" si="107"/>
        <v>ASSN--Event 3--20003</v>
      </c>
      <c r="J548" s="27" t="str">
        <f t="shared" si="103"/>
        <v>BAR0375054400116</v>
      </c>
      <c r="K548" s="27" t="str">
        <f t="shared" si="104"/>
        <v>BAR0375054Event 3</v>
      </c>
      <c r="L548" s="1" t="str">
        <f t="shared" si="109"/>
        <v>BAR03VPSA</v>
      </c>
      <c r="M548" s="1">
        <v>75054</v>
      </c>
      <c r="N548" s="1">
        <v>400116</v>
      </c>
      <c r="O548" s="1">
        <v>20003</v>
      </c>
      <c r="P548" s="1">
        <v>300</v>
      </c>
      <c r="Q548" s="1">
        <v>9999</v>
      </c>
      <c r="R548" s="1">
        <v>12</v>
      </c>
      <c r="S548" s="1">
        <v>9999</v>
      </c>
      <c r="V548"/>
      <c r="W548" t="s">
        <v>944</v>
      </c>
      <c r="X548" t="str">
        <f t="shared" si="110"/>
        <v>n/a</v>
      </c>
      <c r="Y548" t="str">
        <f t="shared" si="111"/>
        <v>n/a</v>
      </c>
      <c r="AA548" s="1"/>
      <c r="AB548" s="1" t="s">
        <v>934</v>
      </c>
      <c r="AD548" s="1" t="str">
        <f t="shared" si="105"/>
        <v>BAR037505420003</v>
      </c>
    </row>
    <row r="549" spans="1:30" x14ac:dyDescent="0.25">
      <c r="A549" s="1" t="str">
        <f>D549&amp;M549&amp;P549&amp;N549&amp;MasterData_[[#This Row],[Program Code]]</f>
        <v>BAR037505430040012020003</v>
      </c>
      <c r="B549" s="1" t="str">
        <f t="shared" si="108"/>
        <v>BAR037505430020003</v>
      </c>
      <c r="D549" s="14" t="s">
        <v>282</v>
      </c>
      <c r="E549" s="15" t="s">
        <v>286</v>
      </c>
      <c r="F549" s="7">
        <f t="shared" si="106"/>
        <v>20003</v>
      </c>
      <c r="G549" s="1" t="s">
        <v>752</v>
      </c>
      <c r="H549" s="1" t="str">
        <f t="shared" si="107"/>
        <v>ASSN--Event 3--20003</v>
      </c>
      <c r="J549" s="27" t="str">
        <f t="shared" si="103"/>
        <v>BAR0375054400120</v>
      </c>
      <c r="K549" s="27" t="str">
        <f t="shared" si="104"/>
        <v>BAR0375054Event 3</v>
      </c>
      <c r="L549" s="1" t="str">
        <f t="shared" si="109"/>
        <v>BAR03VPSA</v>
      </c>
      <c r="M549" s="1">
        <v>75054</v>
      </c>
      <c r="N549" s="1">
        <v>400120</v>
      </c>
      <c r="O549" s="1">
        <v>20003</v>
      </c>
      <c r="P549" s="1">
        <v>300</v>
      </c>
      <c r="Q549" s="1">
        <v>9999</v>
      </c>
      <c r="R549" s="1">
        <v>12</v>
      </c>
      <c r="S549" s="1">
        <v>9999</v>
      </c>
      <c r="V549"/>
      <c r="W549" t="s">
        <v>944</v>
      </c>
      <c r="X549" t="str">
        <f t="shared" si="110"/>
        <v>n/a</v>
      </c>
      <c r="Y549" t="str">
        <f t="shared" si="111"/>
        <v>n/a</v>
      </c>
      <c r="AA549" s="1"/>
      <c r="AB549" s="1" t="s">
        <v>934</v>
      </c>
      <c r="AD549" s="1" t="str">
        <f t="shared" si="105"/>
        <v>BAR037505420003</v>
      </c>
    </row>
    <row r="550" spans="1:30" x14ac:dyDescent="0.25">
      <c r="A550" s="1" t="str">
        <f>D550&amp;M550&amp;P550&amp;N550&amp;MasterData_[[#This Row],[Program Code]]</f>
        <v>BAR037505430040012120003</v>
      </c>
      <c r="B550" s="1" t="str">
        <f t="shared" si="108"/>
        <v>BAR037505430020003</v>
      </c>
      <c r="D550" s="14" t="s">
        <v>282</v>
      </c>
      <c r="E550" s="15" t="s">
        <v>286</v>
      </c>
      <c r="F550" s="7">
        <f t="shared" si="106"/>
        <v>20003</v>
      </c>
      <c r="G550" s="1" t="s">
        <v>752</v>
      </c>
      <c r="H550" s="1" t="str">
        <f t="shared" si="107"/>
        <v>ASSN--Event 3--20003</v>
      </c>
      <c r="J550" s="27" t="str">
        <f t="shared" si="103"/>
        <v>BAR0375054400121</v>
      </c>
      <c r="K550" s="27" t="str">
        <f t="shared" si="104"/>
        <v>BAR0375054Event 3</v>
      </c>
      <c r="L550" s="1" t="str">
        <f t="shared" si="109"/>
        <v>BAR03VPSA</v>
      </c>
      <c r="M550" s="1">
        <v>75054</v>
      </c>
      <c r="N550" s="1">
        <v>400121</v>
      </c>
      <c r="O550" s="1">
        <v>20003</v>
      </c>
      <c r="P550" s="1">
        <v>300</v>
      </c>
      <c r="Q550" s="1">
        <v>9999</v>
      </c>
      <c r="R550" s="1">
        <v>12</v>
      </c>
      <c r="S550" s="1">
        <v>9999</v>
      </c>
      <c r="V550"/>
      <c r="W550" t="s">
        <v>944</v>
      </c>
      <c r="X550" t="str">
        <f t="shared" si="110"/>
        <v>n/a</v>
      </c>
      <c r="Y550" t="str">
        <f t="shared" si="111"/>
        <v>n/a</v>
      </c>
      <c r="AA550" s="1"/>
      <c r="AB550" s="1" t="s">
        <v>934</v>
      </c>
      <c r="AD550" s="1" t="str">
        <f t="shared" si="105"/>
        <v>BAR037505420003</v>
      </c>
    </row>
    <row r="551" spans="1:30" x14ac:dyDescent="0.25">
      <c r="A551" s="1" t="str">
        <f>D551&amp;M551&amp;P551&amp;N551&amp;MasterData_[[#This Row],[Program Code]]</f>
        <v>BAR037505430040012320003</v>
      </c>
      <c r="B551" s="1" t="str">
        <f t="shared" si="108"/>
        <v>BAR037505430020003</v>
      </c>
      <c r="D551" s="14" t="s">
        <v>282</v>
      </c>
      <c r="E551" s="15" t="s">
        <v>286</v>
      </c>
      <c r="F551" s="7">
        <f t="shared" si="106"/>
        <v>20003</v>
      </c>
      <c r="G551" s="1" t="s">
        <v>752</v>
      </c>
      <c r="H551" s="1" t="str">
        <f t="shared" si="107"/>
        <v>ASSN--Event 3--20003</v>
      </c>
      <c r="J551" s="27" t="str">
        <f t="shared" si="103"/>
        <v>BAR0375054400123</v>
      </c>
      <c r="K551" s="27" t="str">
        <f t="shared" si="104"/>
        <v>BAR0375054Event 3</v>
      </c>
      <c r="L551" s="1" t="str">
        <f t="shared" si="109"/>
        <v>BAR03VPSA</v>
      </c>
      <c r="M551" s="1">
        <v>75054</v>
      </c>
      <c r="N551" s="1">
        <v>400123</v>
      </c>
      <c r="O551" s="1">
        <v>20003</v>
      </c>
      <c r="P551" s="1">
        <v>300</v>
      </c>
      <c r="Q551" s="1">
        <v>9999</v>
      </c>
      <c r="R551" s="1">
        <v>12</v>
      </c>
      <c r="S551" s="1">
        <v>9999</v>
      </c>
      <c r="V551"/>
      <c r="W551" t="s">
        <v>944</v>
      </c>
      <c r="X551" t="str">
        <f t="shared" si="110"/>
        <v>n/a</v>
      </c>
      <c r="Y551" t="str">
        <f t="shared" si="111"/>
        <v>n/a</v>
      </c>
      <c r="AA551" s="1"/>
      <c r="AB551" s="1" t="s">
        <v>934</v>
      </c>
      <c r="AD551" s="1" t="str">
        <f t="shared" si="105"/>
        <v>BAR037505420003</v>
      </c>
    </row>
    <row r="552" spans="1:30" x14ac:dyDescent="0.25">
      <c r="A552" s="1" t="str">
        <f>D552&amp;M552&amp;P552&amp;N552&amp;MasterData_[[#This Row],[Program Code]]</f>
        <v>BAR037505430040014020003</v>
      </c>
      <c r="B552" s="1" t="str">
        <f t="shared" si="108"/>
        <v>BAR037505430020003</v>
      </c>
      <c r="D552" s="14" t="s">
        <v>282</v>
      </c>
      <c r="E552" s="15" t="s">
        <v>286</v>
      </c>
      <c r="F552" s="7">
        <f t="shared" si="106"/>
        <v>20003</v>
      </c>
      <c r="G552" s="1" t="s">
        <v>752</v>
      </c>
      <c r="H552" s="1" t="str">
        <f t="shared" si="107"/>
        <v>ASSN--Event 3--20003</v>
      </c>
      <c r="J552" s="27" t="str">
        <f t="shared" si="103"/>
        <v>BAR0375054400140</v>
      </c>
      <c r="K552" s="27" t="str">
        <f t="shared" si="104"/>
        <v>BAR0375054Event 3</v>
      </c>
      <c r="L552" s="1" t="str">
        <f t="shared" si="109"/>
        <v>BAR03VPSA</v>
      </c>
      <c r="M552" s="1">
        <v>75054</v>
      </c>
      <c r="N552" s="1">
        <v>400140</v>
      </c>
      <c r="O552" s="1">
        <v>20003</v>
      </c>
      <c r="P552" s="1">
        <v>300</v>
      </c>
      <c r="Q552" s="1">
        <v>9999</v>
      </c>
      <c r="R552" s="1">
        <v>12</v>
      </c>
      <c r="S552" s="1">
        <v>9999</v>
      </c>
      <c r="V552"/>
      <c r="W552" t="s">
        <v>944</v>
      </c>
      <c r="X552" t="str">
        <f t="shared" si="110"/>
        <v>n/a</v>
      </c>
      <c r="Y552" t="str">
        <f t="shared" si="111"/>
        <v>n/a</v>
      </c>
      <c r="AA552" s="1"/>
      <c r="AB552" s="1" t="s">
        <v>934</v>
      </c>
      <c r="AD552" s="1" t="str">
        <f t="shared" si="105"/>
        <v>BAR037505420003</v>
      </c>
    </row>
    <row r="553" spans="1:30" x14ac:dyDescent="0.25">
      <c r="A553" s="1" t="str">
        <f>D553&amp;M553&amp;P553&amp;N553&amp;MasterData_[[#This Row],[Program Code]]</f>
        <v>BAR037505430040000420004</v>
      </c>
      <c r="B553" s="1" t="str">
        <f t="shared" si="108"/>
        <v>BAR037505430020004</v>
      </c>
      <c r="D553" s="14" t="s">
        <v>282</v>
      </c>
      <c r="E553" s="15" t="s">
        <v>286</v>
      </c>
      <c r="F553" s="7">
        <f t="shared" si="106"/>
        <v>20004</v>
      </c>
      <c r="G553" s="1" t="s">
        <v>753</v>
      </c>
      <c r="H553" s="1" t="str">
        <f t="shared" si="107"/>
        <v>ASSN--Event 4--20004</v>
      </c>
      <c r="J553" s="27" t="str">
        <f t="shared" ref="J553:J616" si="112">D553&amp;M553&amp;N553</f>
        <v>BAR0375054400004</v>
      </c>
      <c r="K553" s="27" t="str">
        <f t="shared" ref="K553:K616" si="113">D553&amp;M553&amp;G553</f>
        <v>BAR0375054Event 4</v>
      </c>
      <c r="L553" s="1" t="str">
        <f t="shared" si="109"/>
        <v>BAR03VPSA</v>
      </c>
      <c r="M553" s="1">
        <v>75054</v>
      </c>
      <c r="N553" s="1">
        <v>400004</v>
      </c>
      <c r="O553" s="1">
        <v>20004</v>
      </c>
      <c r="P553" s="1">
        <v>300</v>
      </c>
      <c r="Q553" s="1">
        <v>9999</v>
      </c>
      <c r="R553" s="1">
        <v>12</v>
      </c>
      <c r="S553" s="1">
        <v>9999</v>
      </c>
      <c r="V553"/>
      <c r="W553" t="s">
        <v>944</v>
      </c>
      <c r="X553" t="str">
        <f t="shared" si="110"/>
        <v>n/a</v>
      </c>
      <c r="Y553" t="str">
        <f t="shared" si="111"/>
        <v>n/a</v>
      </c>
      <c r="AA553" s="1"/>
      <c r="AB553" s="1" t="s">
        <v>934</v>
      </c>
      <c r="AD553" s="1" t="str">
        <f t="shared" ref="AD553:AD616" si="114">D553&amp;M553&amp;O553</f>
        <v>BAR037505420004</v>
      </c>
    </row>
    <row r="554" spans="1:30" x14ac:dyDescent="0.25">
      <c r="A554" s="1" t="str">
        <f>D554&amp;M554&amp;P554&amp;N554&amp;MasterData_[[#This Row],[Program Code]]</f>
        <v>BAR037505430040000520004</v>
      </c>
      <c r="B554" s="1" t="str">
        <f t="shared" si="108"/>
        <v>BAR037505430020004</v>
      </c>
      <c r="D554" s="14" t="s">
        <v>282</v>
      </c>
      <c r="E554" s="15" t="s">
        <v>286</v>
      </c>
      <c r="F554" s="7">
        <f t="shared" si="106"/>
        <v>20004</v>
      </c>
      <c r="G554" s="1" t="s">
        <v>753</v>
      </c>
      <c r="H554" s="1" t="str">
        <f t="shared" si="107"/>
        <v>ASSN--Event 4--20004</v>
      </c>
      <c r="J554" s="27" t="str">
        <f t="shared" si="112"/>
        <v>BAR0375054400005</v>
      </c>
      <c r="K554" s="27" t="str">
        <f t="shared" si="113"/>
        <v>BAR0375054Event 4</v>
      </c>
      <c r="L554" s="1" t="str">
        <f t="shared" si="109"/>
        <v>BAR03VPSA</v>
      </c>
      <c r="M554" s="1">
        <v>75054</v>
      </c>
      <c r="N554" s="1">
        <v>400005</v>
      </c>
      <c r="O554" s="1">
        <v>20004</v>
      </c>
      <c r="P554" s="1">
        <v>300</v>
      </c>
      <c r="Q554" s="1">
        <v>9999</v>
      </c>
      <c r="R554" s="1">
        <v>12</v>
      </c>
      <c r="S554" s="1">
        <v>9999</v>
      </c>
      <c r="V554"/>
      <c r="W554" t="s">
        <v>944</v>
      </c>
      <c r="X554" t="str">
        <f t="shared" si="110"/>
        <v>n/a</v>
      </c>
      <c r="Y554" t="str">
        <f t="shared" si="111"/>
        <v>n/a</v>
      </c>
      <c r="AA554" s="1"/>
      <c r="AB554" s="1" t="s">
        <v>934</v>
      </c>
      <c r="AD554" s="1" t="str">
        <f t="shared" si="114"/>
        <v>BAR037505420004</v>
      </c>
    </row>
    <row r="555" spans="1:30" x14ac:dyDescent="0.25">
      <c r="A555" s="1" t="str">
        <f>D555&amp;M555&amp;P555&amp;N555&amp;MasterData_[[#This Row],[Program Code]]</f>
        <v>BAR037505430040000820004</v>
      </c>
      <c r="B555" s="1" t="str">
        <f t="shared" si="108"/>
        <v>BAR037505430020004</v>
      </c>
      <c r="D555" s="14" t="s">
        <v>282</v>
      </c>
      <c r="E555" s="15" t="s">
        <v>286</v>
      </c>
      <c r="F555" s="7">
        <f t="shared" si="106"/>
        <v>20004</v>
      </c>
      <c r="G555" s="1" t="s">
        <v>753</v>
      </c>
      <c r="H555" s="1" t="str">
        <f t="shared" si="107"/>
        <v>ASSN--Event 4--20004</v>
      </c>
      <c r="J555" s="27" t="str">
        <f t="shared" si="112"/>
        <v>BAR0375054400008</v>
      </c>
      <c r="K555" s="27" t="str">
        <f t="shared" si="113"/>
        <v>BAR0375054Event 4</v>
      </c>
      <c r="L555" s="1" t="str">
        <f t="shared" si="109"/>
        <v>BAR03VPSA</v>
      </c>
      <c r="M555" s="1">
        <v>75054</v>
      </c>
      <c r="N555" s="1">
        <v>400008</v>
      </c>
      <c r="O555" s="1">
        <v>20004</v>
      </c>
      <c r="P555" s="1">
        <v>300</v>
      </c>
      <c r="Q555" s="1">
        <v>9999</v>
      </c>
      <c r="R555" s="1">
        <v>12</v>
      </c>
      <c r="S555" s="1">
        <v>9999</v>
      </c>
      <c r="V555"/>
      <c r="W555" t="s">
        <v>944</v>
      </c>
      <c r="X555" t="str">
        <f t="shared" si="110"/>
        <v>n/a</v>
      </c>
      <c r="Y555" t="str">
        <f t="shared" si="111"/>
        <v>n/a</v>
      </c>
      <c r="AA555" s="1"/>
      <c r="AB555" s="1" t="s">
        <v>934</v>
      </c>
      <c r="AD555" s="1" t="str">
        <f t="shared" si="114"/>
        <v>BAR037505420004</v>
      </c>
    </row>
    <row r="556" spans="1:30" x14ac:dyDescent="0.25">
      <c r="A556" s="1" t="str">
        <f>D556&amp;M556&amp;P556&amp;N556&amp;MasterData_[[#This Row],[Program Code]]</f>
        <v>BAR037505430040001020004</v>
      </c>
      <c r="B556" s="1" t="str">
        <f t="shared" si="108"/>
        <v>BAR037505430020004</v>
      </c>
      <c r="D556" s="14" t="s">
        <v>282</v>
      </c>
      <c r="E556" s="15" t="s">
        <v>286</v>
      </c>
      <c r="F556" s="7">
        <f t="shared" si="106"/>
        <v>20004</v>
      </c>
      <c r="G556" s="1" t="s">
        <v>753</v>
      </c>
      <c r="H556" s="1" t="str">
        <f t="shared" si="107"/>
        <v>ASSN--Event 4--20004</v>
      </c>
      <c r="J556" s="27" t="str">
        <f t="shared" si="112"/>
        <v>BAR0375054400010</v>
      </c>
      <c r="K556" s="27" t="str">
        <f t="shared" si="113"/>
        <v>BAR0375054Event 4</v>
      </c>
      <c r="L556" s="1" t="str">
        <f t="shared" si="109"/>
        <v>BAR03VPSA</v>
      </c>
      <c r="M556" s="1">
        <v>75054</v>
      </c>
      <c r="N556" s="1">
        <v>400010</v>
      </c>
      <c r="O556" s="1">
        <v>20004</v>
      </c>
      <c r="P556" s="1">
        <v>300</v>
      </c>
      <c r="Q556" s="1">
        <v>9999</v>
      </c>
      <c r="R556" s="1">
        <v>12</v>
      </c>
      <c r="S556" s="1">
        <v>9999</v>
      </c>
      <c r="V556"/>
      <c r="W556" t="s">
        <v>944</v>
      </c>
      <c r="X556" t="str">
        <f t="shared" si="110"/>
        <v>n/a</v>
      </c>
      <c r="Y556" t="str">
        <f t="shared" si="111"/>
        <v>n/a</v>
      </c>
      <c r="AA556" s="1"/>
      <c r="AB556" s="1" t="s">
        <v>934</v>
      </c>
      <c r="AD556" s="1" t="str">
        <f t="shared" si="114"/>
        <v>BAR037505420004</v>
      </c>
    </row>
    <row r="557" spans="1:30" x14ac:dyDescent="0.25">
      <c r="A557" s="1" t="str">
        <f>D557&amp;M557&amp;P557&amp;N557&amp;MasterData_[[#This Row],[Program Code]]</f>
        <v>BAR037505430040001220004</v>
      </c>
      <c r="B557" s="1" t="str">
        <f t="shared" si="108"/>
        <v>BAR037505430020004</v>
      </c>
      <c r="D557" s="14" t="s">
        <v>282</v>
      </c>
      <c r="E557" s="15" t="s">
        <v>286</v>
      </c>
      <c r="F557" s="7">
        <f t="shared" si="106"/>
        <v>20004</v>
      </c>
      <c r="G557" s="1" t="s">
        <v>753</v>
      </c>
      <c r="H557" s="1" t="str">
        <f t="shared" si="107"/>
        <v>ASSN--Event 4--20004</v>
      </c>
      <c r="J557" s="27" t="str">
        <f t="shared" si="112"/>
        <v>BAR0375054400012</v>
      </c>
      <c r="K557" s="27" t="str">
        <f t="shared" si="113"/>
        <v>BAR0375054Event 4</v>
      </c>
      <c r="L557" s="1" t="str">
        <f t="shared" si="109"/>
        <v>BAR03VPSA</v>
      </c>
      <c r="M557" s="1">
        <v>75054</v>
      </c>
      <c r="N557" s="1">
        <v>400012</v>
      </c>
      <c r="O557" s="1">
        <v>20004</v>
      </c>
      <c r="P557" s="1">
        <v>300</v>
      </c>
      <c r="Q557" s="1">
        <v>9999</v>
      </c>
      <c r="R557" s="1">
        <v>12</v>
      </c>
      <c r="S557" s="1">
        <v>9999</v>
      </c>
      <c r="V557"/>
      <c r="W557" t="s">
        <v>944</v>
      </c>
      <c r="X557" t="str">
        <f t="shared" si="110"/>
        <v>n/a</v>
      </c>
      <c r="Y557" t="str">
        <f t="shared" si="111"/>
        <v>n/a</v>
      </c>
      <c r="AA557" s="1"/>
      <c r="AB557" s="1" t="s">
        <v>934</v>
      </c>
      <c r="AD557" s="1" t="str">
        <f t="shared" si="114"/>
        <v>BAR037505420004</v>
      </c>
    </row>
    <row r="558" spans="1:30" x14ac:dyDescent="0.25">
      <c r="A558" s="1" t="str">
        <f>D558&amp;M558&amp;P558&amp;N558&amp;MasterData_[[#This Row],[Program Code]]</f>
        <v>BAR037505430040001320004</v>
      </c>
      <c r="B558" s="1" t="str">
        <f t="shared" si="108"/>
        <v>BAR037505430020004</v>
      </c>
      <c r="D558" s="14" t="s">
        <v>282</v>
      </c>
      <c r="E558" s="15" t="s">
        <v>286</v>
      </c>
      <c r="F558" s="7">
        <f t="shared" ref="F558:F621" si="115">O558</f>
        <v>20004</v>
      </c>
      <c r="G558" s="1" t="s">
        <v>753</v>
      </c>
      <c r="H558" s="1" t="str">
        <f t="shared" ref="H558:H621" si="116">"ASSN"&amp;"--"&amp;G558&amp;"--"&amp;F558</f>
        <v>ASSN--Event 4--20004</v>
      </c>
      <c r="J558" s="27" t="str">
        <f t="shared" si="112"/>
        <v>BAR0375054400013</v>
      </c>
      <c r="K558" s="27" t="str">
        <f t="shared" si="113"/>
        <v>BAR0375054Event 4</v>
      </c>
      <c r="L558" s="1" t="str">
        <f t="shared" si="109"/>
        <v>BAR03VPSA</v>
      </c>
      <c r="M558" s="1">
        <v>75054</v>
      </c>
      <c r="N558" s="1">
        <v>400013</v>
      </c>
      <c r="O558" s="1">
        <v>20004</v>
      </c>
      <c r="P558" s="1">
        <v>300</v>
      </c>
      <c r="Q558" s="1">
        <v>9999</v>
      </c>
      <c r="R558" s="1">
        <v>12</v>
      </c>
      <c r="S558" s="1">
        <v>9999</v>
      </c>
      <c r="V558"/>
      <c r="W558" t="s">
        <v>944</v>
      </c>
      <c r="X558" t="str">
        <f t="shared" si="110"/>
        <v>n/a</v>
      </c>
      <c r="Y558" t="str">
        <f t="shared" si="111"/>
        <v>n/a</v>
      </c>
      <c r="AA558" s="1"/>
      <c r="AB558" s="1" t="s">
        <v>934</v>
      </c>
      <c r="AD558" s="1" t="str">
        <f t="shared" si="114"/>
        <v>BAR037505420004</v>
      </c>
    </row>
    <row r="559" spans="1:30" x14ac:dyDescent="0.25">
      <c r="A559" s="1" t="str">
        <f>D559&amp;M559&amp;P559&amp;N559&amp;MasterData_[[#This Row],[Program Code]]</f>
        <v>BAR037505430040001420004</v>
      </c>
      <c r="B559" s="1" t="str">
        <f t="shared" si="108"/>
        <v>BAR037505430020004</v>
      </c>
      <c r="D559" s="14" t="s">
        <v>282</v>
      </c>
      <c r="E559" s="15" t="s">
        <v>286</v>
      </c>
      <c r="F559" s="7">
        <f t="shared" si="115"/>
        <v>20004</v>
      </c>
      <c r="G559" s="1" t="s">
        <v>753</v>
      </c>
      <c r="H559" s="1" t="str">
        <f t="shared" si="116"/>
        <v>ASSN--Event 4--20004</v>
      </c>
      <c r="J559" s="27" t="str">
        <f t="shared" si="112"/>
        <v>BAR0375054400014</v>
      </c>
      <c r="K559" s="27" t="str">
        <f t="shared" si="113"/>
        <v>BAR0375054Event 4</v>
      </c>
      <c r="L559" s="1" t="str">
        <f t="shared" si="109"/>
        <v>BAR03VPSA</v>
      </c>
      <c r="M559" s="1">
        <v>75054</v>
      </c>
      <c r="N559" s="1">
        <v>400014</v>
      </c>
      <c r="O559" s="1">
        <v>20004</v>
      </c>
      <c r="P559" s="1">
        <v>300</v>
      </c>
      <c r="Q559" s="1">
        <v>9999</v>
      </c>
      <c r="R559" s="1">
        <v>12</v>
      </c>
      <c r="S559" s="1">
        <v>9999</v>
      </c>
      <c r="V559"/>
      <c r="W559" t="s">
        <v>944</v>
      </c>
      <c r="X559" t="str">
        <f t="shared" si="110"/>
        <v>n/a</v>
      </c>
      <c r="Y559" t="str">
        <f t="shared" si="111"/>
        <v>n/a</v>
      </c>
      <c r="AA559" s="1"/>
      <c r="AB559" s="1" t="s">
        <v>934</v>
      </c>
      <c r="AD559" s="1" t="str">
        <f t="shared" si="114"/>
        <v>BAR037505420004</v>
      </c>
    </row>
    <row r="560" spans="1:30" x14ac:dyDescent="0.25">
      <c r="A560" s="1" t="str">
        <f>D560&amp;M560&amp;P560&amp;N560&amp;MasterData_[[#This Row],[Program Code]]</f>
        <v>BAR037505430040001520004</v>
      </c>
      <c r="B560" s="1" t="str">
        <f t="shared" si="108"/>
        <v>BAR037505430020004</v>
      </c>
      <c r="D560" s="14" t="s">
        <v>282</v>
      </c>
      <c r="E560" s="15" t="s">
        <v>286</v>
      </c>
      <c r="F560" s="7">
        <f t="shared" si="115"/>
        <v>20004</v>
      </c>
      <c r="G560" s="1" t="s">
        <v>753</v>
      </c>
      <c r="H560" s="1" t="str">
        <f t="shared" si="116"/>
        <v>ASSN--Event 4--20004</v>
      </c>
      <c r="J560" s="27" t="str">
        <f t="shared" si="112"/>
        <v>BAR0375054400015</v>
      </c>
      <c r="K560" s="27" t="str">
        <f t="shared" si="113"/>
        <v>BAR0375054Event 4</v>
      </c>
      <c r="L560" s="1" t="str">
        <f t="shared" si="109"/>
        <v>BAR03VPSA</v>
      </c>
      <c r="M560" s="1">
        <v>75054</v>
      </c>
      <c r="N560" s="1">
        <v>400015</v>
      </c>
      <c r="O560" s="1">
        <v>20004</v>
      </c>
      <c r="P560" s="1">
        <v>300</v>
      </c>
      <c r="Q560" s="1">
        <v>9999</v>
      </c>
      <c r="R560" s="1">
        <v>12</v>
      </c>
      <c r="S560" s="1">
        <v>9999</v>
      </c>
      <c r="V560"/>
      <c r="W560" t="s">
        <v>944</v>
      </c>
      <c r="X560" t="str">
        <f t="shared" si="110"/>
        <v>n/a</v>
      </c>
      <c r="Y560" t="str">
        <f t="shared" si="111"/>
        <v>n/a</v>
      </c>
      <c r="AA560" s="1"/>
      <c r="AB560" s="1" t="s">
        <v>934</v>
      </c>
      <c r="AD560" s="1" t="str">
        <f t="shared" si="114"/>
        <v>BAR037505420004</v>
      </c>
    </row>
    <row r="561" spans="1:30" x14ac:dyDescent="0.25">
      <c r="A561" s="1" t="str">
        <f>D561&amp;M561&amp;P561&amp;N561&amp;MasterData_[[#This Row],[Program Code]]</f>
        <v>BAR037505430040001620004</v>
      </c>
      <c r="B561" s="1" t="str">
        <f t="shared" si="108"/>
        <v>BAR037505430020004</v>
      </c>
      <c r="D561" s="14" t="s">
        <v>282</v>
      </c>
      <c r="E561" s="15" t="s">
        <v>286</v>
      </c>
      <c r="F561" s="7">
        <f t="shared" si="115"/>
        <v>20004</v>
      </c>
      <c r="G561" s="1" t="s">
        <v>753</v>
      </c>
      <c r="H561" s="1" t="str">
        <f t="shared" si="116"/>
        <v>ASSN--Event 4--20004</v>
      </c>
      <c r="J561" s="27" t="str">
        <f t="shared" si="112"/>
        <v>BAR0375054400016</v>
      </c>
      <c r="K561" s="27" t="str">
        <f t="shared" si="113"/>
        <v>BAR0375054Event 4</v>
      </c>
      <c r="L561" s="1" t="str">
        <f t="shared" si="109"/>
        <v>BAR03VPSA</v>
      </c>
      <c r="M561" s="1">
        <v>75054</v>
      </c>
      <c r="N561" s="1">
        <v>400016</v>
      </c>
      <c r="O561" s="1">
        <v>20004</v>
      </c>
      <c r="P561" s="1">
        <v>300</v>
      </c>
      <c r="Q561" s="1">
        <v>9999</v>
      </c>
      <c r="R561" s="1">
        <v>12</v>
      </c>
      <c r="S561" s="1">
        <v>9999</v>
      </c>
      <c r="V561"/>
      <c r="W561" t="s">
        <v>944</v>
      </c>
      <c r="X561" t="str">
        <f t="shared" si="110"/>
        <v>n/a</v>
      </c>
      <c r="Y561" t="str">
        <f t="shared" si="111"/>
        <v>n/a</v>
      </c>
      <c r="AA561" s="1"/>
      <c r="AB561" s="1" t="s">
        <v>934</v>
      </c>
      <c r="AD561" s="1" t="str">
        <f t="shared" si="114"/>
        <v>BAR037505420004</v>
      </c>
    </row>
    <row r="562" spans="1:30" x14ac:dyDescent="0.25">
      <c r="A562" s="1" t="str">
        <f>D562&amp;M562&amp;P562&amp;N562&amp;MasterData_[[#This Row],[Program Code]]</f>
        <v>BAR037505430040001720004</v>
      </c>
      <c r="B562" s="1" t="str">
        <f t="shared" si="108"/>
        <v>BAR037505430020004</v>
      </c>
      <c r="D562" s="14" t="s">
        <v>282</v>
      </c>
      <c r="E562" s="15" t="s">
        <v>286</v>
      </c>
      <c r="F562" s="7">
        <f t="shared" si="115"/>
        <v>20004</v>
      </c>
      <c r="G562" s="1" t="s">
        <v>753</v>
      </c>
      <c r="H562" s="1" t="str">
        <f t="shared" si="116"/>
        <v>ASSN--Event 4--20004</v>
      </c>
      <c r="J562" s="27" t="str">
        <f t="shared" si="112"/>
        <v>BAR0375054400017</v>
      </c>
      <c r="K562" s="27" t="str">
        <f t="shared" si="113"/>
        <v>BAR0375054Event 4</v>
      </c>
      <c r="L562" s="1" t="str">
        <f t="shared" si="109"/>
        <v>BAR03VPSA</v>
      </c>
      <c r="M562" s="1">
        <v>75054</v>
      </c>
      <c r="N562" s="1">
        <v>400017</v>
      </c>
      <c r="O562" s="1">
        <v>20004</v>
      </c>
      <c r="P562" s="1">
        <v>300</v>
      </c>
      <c r="Q562" s="1">
        <v>9999</v>
      </c>
      <c r="R562" s="1">
        <v>12</v>
      </c>
      <c r="S562" s="1">
        <v>9999</v>
      </c>
      <c r="V562"/>
      <c r="W562" t="s">
        <v>944</v>
      </c>
      <c r="X562" t="str">
        <f t="shared" si="110"/>
        <v>n/a</v>
      </c>
      <c r="Y562" t="str">
        <f t="shared" si="111"/>
        <v>n/a</v>
      </c>
      <c r="AA562" s="1"/>
      <c r="AB562" s="1" t="s">
        <v>934</v>
      </c>
      <c r="AD562" s="1" t="str">
        <f t="shared" si="114"/>
        <v>BAR037505420004</v>
      </c>
    </row>
    <row r="563" spans="1:30" x14ac:dyDescent="0.25">
      <c r="A563" s="1" t="str">
        <f>D563&amp;M563&amp;P563&amp;N563&amp;MasterData_[[#This Row],[Program Code]]</f>
        <v>BAR037505430040001820004</v>
      </c>
      <c r="B563" s="1" t="str">
        <f t="shared" si="108"/>
        <v>BAR037505430020004</v>
      </c>
      <c r="D563" s="14" t="s">
        <v>282</v>
      </c>
      <c r="E563" s="15" t="s">
        <v>286</v>
      </c>
      <c r="F563" s="7">
        <f t="shared" si="115"/>
        <v>20004</v>
      </c>
      <c r="G563" s="1" t="s">
        <v>753</v>
      </c>
      <c r="H563" s="1" t="str">
        <f t="shared" si="116"/>
        <v>ASSN--Event 4--20004</v>
      </c>
      <c r="J563" s="27" t="str">
        <f t="shared" si="112"/>
        <v>BAR0375054400018</v>
      </c>
      <c r="K563" s="27" t="str">
        <f t="shared" si="113"/>
        <v>BAR0375054Event 4</v>
      </c>
      <c r="L563" s="1" t="str">
        <f t="shared" si="109"/>
        <v>BAR03VPSA</v>
      </c>
      <c r="M563" s="1">
        <v>75054</v>
      </c>
      <c r="N563" s="1">
        <v>400018</v>
      </c>
      <c r="O563" s="1">
        <v>20004</v>
      </c>
      <c r="P563" s="1">
        <v>300</v>
      </c>
      <c r="Q563" s="1">
        <v>9999</v>
      </c>
      <c r="R563" s="1">
        <v>12</v>
      </c>
      <c r="S563" s="1">
        <v>9999</v>
      </c>
      <c r="V563"/>
      <c r="W563" t="s">
        <v>944</v>
      </c>
      <c r="X563" t="str">
        <f t="shared" si="110"/>
        <v>n/a</v>
      </c>
      <c r="Y563" t="str">
        <f t="shared" si="111"/>
        <v>n/a</v>
      </c>
      <c r="AA563" s="1"/>
      <c r="AB563" s="1" t="s">
        <v>934</v>
      </c>
      <c r="AD563" s="1" t="str">
        <f t="shared" si="114"/>
        <v>BAR037505420004</v>
      </c>
    </row>
    <row r="564" spans="1:30" x14ac:dyDescent="0.25">
      <c r="A564" s="1" t="str">
        <f>D564&amp;M564&amp;P564&amp;N564&amp;MasterData_[[#This Row],[Program Code]]</f>
        <v>BAR037505430040001920004</v>
      </c>
      <c r="B564" s="1" t="str">
        <f t="shared" si="108"/>
        <v>BAR037505430020004</v>
      </c>
      <c r="D564" s="14" t="s">
        <v>282</v>
      </c>
      <c r="E564" s="15" t="s">
        <v>286</v>
      </c>
      <c r="F564" s="7">
        <f t="shared" si="115"/>
        <v>20004</v>
      </c>
      <c r="G564" s="1" t="s">
        <v>753</v>
      </c>
      <c r="H564" s="1" t="str">
        <f t="shared" si="116"/>
        <v>ASSN--Event 4--20004</v>
      </c>
      <c r="J564" s="27" t="str">
        <f t="shared" si="112"/>
        <v>BAR0375054400019</v>
      </c>
      <c r="K564" s="27" t="str">
        <f t="shared" si="113"/>
        <v>BAR0375054Event 4</v>
      </c>
      <c r="L564" s="1" t="str">
        <f t="shared" si="109"/>
        <v>BAR03VPSA</v>
      </c>
      <c r="M564" s="1">
        <v>75054</v>
      </c>
      <c r="N564" s="1">
        <v>400019</v>
      </c>
      <c r="O564" s="1">
        <v>20004</v>
      </c>
      <c r="P564" s="1">
        <v>300</v>
      </c>
      <c r="Q564" s="1">
        <v>9999</v>
      </c>
      <c r="R564" s="1">
        <v>12</v>
      </c>
      <c r="S564" s="1">
        <v>9999</v>
      </c>
      <c r="V564"/>
      <c r="W564" t="s">
        <v>944</v>
      </c>
      <c r="X564" t="str">
        <f t="shared" si="110"/>
        <v>n/a</v>
      </c>
      <c r="Y564" t="str">
        <f t="shared" si="111"/>
        <v>n/a</v>
      </c>
      <c r="AA564" s="1"/>
      <c r="AB564" s="1" t="s">
        <v>934</v>
      </c>
      <c r="AD564" s="1" t="str">
        <f t="shared" si="114"/>
        <v>BAR037505420004</v>
      </c>
    </row>
    <row r="565" spans="1:30" x14ac:dyDescent="0.25">
      <c r="A565" s="1" t="str">
        <f>D565&amp;M565&amp;P565&amp;N565&amp;MasterData_[[#This Row],[Program Code]]</f>
        <v>BAR037505430040002020004</v>
      </c>
      <c r="B565" s="1" t="str">
        <f t="shared" si="108"/>
        <v>BAR037505430020004</v>
      </c>
      <c r="D565" s="14" t="s">
        <v>282</v>
      </c>
      <c r="E565" s="15" t="s">
        <v>286</v>
      </c>
      <c r="F565" s="7">
        <f t="shared" si="115"/>
        <v>20004</v>
      </c>
      <c r="G565" s="1" t="s">
        <v>753</v>
      </c>
      <c r="H565" s="1" t="str">
        <f t="shared" si="116"/>
        <v>ASSN--Event 4--20004</v>
      </c>
      <c r="J565" s="27" t="str">
        <f t="shared" si="112"/>
        <v>BAR0375054400020</v>
      </c>
      <c r="K565" s="27" t="str">
        <f t="shared" si="113"/>
        <v>BAR0375054Event 4</v>
      </c>
      <c r="L565" s="1" t="str">
        <f t="shared" si="109"/>
        <v>BAR03VPSA</v>
      </c>
      <c r="M565" s="1">
        <v>75054</v>
      </c>
      <c r="N565" s="1">
        <v>400020</v>
      </c>
      <c r="O565" s="1">
        <v>20004</v>
      </c>
      <c r="P565" s="1">
        <v>300</v>
      </c>
      <c r="Q565" s="1">
        <v>9999</v>
      </c>
      <c r="R565" s="1">
        <v>12</v>
      </c>
      <c r="S565" s="1">
        <v>9999</v>
      </c>
      <c r="V565"/>
      <c r="W565" t="s">
        <v>944</v>
      </c>
      <c r="X565" t="str">
        <f t="shared" si="110"/>
        <v>n/a</v>
      </c>
      <c r="Y565" t="str">
        <f t="shared" si="111"/>
        <v>n/a</v>
      </c>
      <c r="AA565" s="1"/>
      <c r="AB565" s="1" t="s">
        <v>934</v>
      </c>
      <c r="AD565" s="1" t="str">
        <f t="shared" si="114"/>
        <v>BAR037505420004</v>
      </c>
    </row>
    <row r="566" spans="1:30" x14ac:dyDescent="0.25">
      <c r="A566" s="1" t="str">
        <f>D566&amp;M566&amp;P566&amp;N566&amp;MasterData_[[#This Row],[Program Code]]</f>
        <v>BAR037505430040002320004</v>
      </c>
      <c r="B566" s="1" t="str">
        <f t="shared" si="108"/>
        <v>BAR037505430020004</v>
      </c>
      <c r="D566" s="14" t="s">
        <v>282</v>
      </c>
      <c r="E566" s="15" t="s">
        <v>286</v>
      </c>
      <c r="F566" s="7">
        <f t="shared" si="115"/>
        <v>20004</v>
      </c>
      <c r="G566" s="1" t="s">
        <v>753</v>
      </c>
      <c r="H566" s="1" t="str">
        <f t="shared" si="116"/>
        <v>ASSN--Event 4--20004</v>
      </c>
      <c r="J566" s="27" t="str">
        <f t="shared" si="112"/>
        <v>BAR0375054400023</v>
      </c>
      <c r="K566" s="27" t="str">
        <f t="shared" si="113"/>
        <v>BAR0375054Event 4</v>
      </c>
      <c r="L566" s="1" t="str">
        <f t="shared" si="109"/>
        <v>BAR03VPSA</v>
      </c>
      <c r="M566" s="1">
        <v>75054</v>
      </c>
      <c r="N566" s="1">
        <v>400023</v>
      </c>
      <c r="O566" s="1">
        <v>20004</v>
      </c>
      <c r="P566" s="1">
        <v>300</v>
      </c>
      <c r="Q566" s="1">
        <v>9999</v>
      </c>
      <c r="R566" s="1">
        <v>12</v>
      </c>
      <c r="S566" s="1">
        <v>9999</v>
      </c>
      <c r="V566"/>
      <c r="W566" t="s">
        <v>944</v>
      </c>
      <c r="X566" t="str">
        <f t="shared" si="110"/>
        <v>n/a</v>
      </c>
      <c r="Y566" t="str">
        <f t="shared" si="111"/>
        <v>n/a</v>
      </c>
      <c r="AA566" s="1"/>
      <c r="AB566" s="1" t="s">
        <v>934</v>
      </c>
      <c r="AD566" s="1" t="str">
        <f t="shared" si="114"/>
        <v>BAR037505420004</v>
      </c>
    </row>
    <row r="567" spans="1:30" x14ac:dyDescent="0.25">
      <c r="A567" s="1" t="str">
        <f>D567&amp;M567&amp;P567&amp;N567&amp;MasterData_[[#This Row],[Program Code]]</f>
        <v>BAR037505430040002420004</v>
      </c>
      <c r="B567" s="1" t="str">
        <f t="shared" si="108"/>
        <v>BAR037505430020004</v>
      </c>
      <c r="D567" s="14" t="s">
        <v>282</v>
      </c>
      <c r="E567" s="15" t="s">
        <v>286</v>
      </c>
      <c r="F567" s="7">
        <f t="shared" si="115"/>
        <v>20004</v>
      </c>
      <c r="G567" s="1" t="s">
        <v>753</v>
      </c>
      <c r="H567" s="1" t="str">
        <f t="shared" si="116"/>
        <v>ASSN--Event 4--20004</v>
      </c>
      <c r="J567" s="27" t="str">
        <f t="shared" si="112"/>
        <v>BAR0375054400024</v>
      </c>
      <c r="K567" s="27" t="str">
        <f t="shared" si="113"/>
        <v>BAR0375054Event 4</v>
      </c>
      <c r="L567" s="1" t="str">
        <f t="shared" si="109"/>
        <v>BAR03VPSA</v>
      </c>
      <c r="M567" s="1">
        <v>75054</v>
      </c>
      <c r="N567" s="1">
        <v>400024</v>
      </c>
      <c r="O567" s="1">
        <v>20004</v>
      </c>
      <c r="P567" s="1">
        <v>300</v>
      </c>
      <c r="Q567" s="1">
        <v>9999</v>
      </c>
      <c r="R567" s="1">
        <v>12</v>
      </c>
      <c r="S567" s="1">
        <v>9999</v>
      </c>
      <c r="V567"/>
      <c r="W567" t="s">
        <v>944</v>
      </c>
      <c r="X567" t="str">
        <f t="shared" si="110"/>
        <v>n/a</v>
      </c>
      <c r="Y567" t="str">
        <f t="shared" si="111"/>
        <v>n/a</v>
      </c>
      <c r="AA567" s="1"/>
      <c r="AB567" s="1" t="s">
        <v>934</v>
      </c>
      <c r="AD567" s="1" t="str">
        <f t="shared" si="114"/>
        <v>BAR037505420004</v>
      </c>
    </row>
    <row r="568" spans="1:30" x14ac:dyDescent="0.25">
      <c r="A568" s="1" t="str">
        <f>D568&amp;M568&amp;P568&amp;N568&amp;MasterData_[[#This Row],[Program Code]]</f>
        <v>BAR037505430040002520004</v>
      </c>
      <c r="B568" s="1" t="str">
        <f t="shared" si="108"/>
        <v>BAR037505430020004</v>
      </c>
      <c r="D568" s="14" t="s">
        <v>282</v>
      </c>
      <c r="E568" s="15" t="s">
        <v>286</v>
      </c>
      <c r="F568" s="7">
        <f t="shared" si="115"/>
        <v>20004</v>
      </c>
      <c r="G568" s="1" t="s">
        <v>753</v>
      </c>
      <c r="H568" s="1" t="str">
        <f t="shared" si="116"/>
        <v>ASSN--Event 4--20004</v>
      </c>
      <c r="J568" s="27" t="str">
        <f t="shared" si="112"/>
        <v>BAR0375054400025</v>
      </c>
      <c r="K568" s="27" t="str">
        <f t="shared" si="113"/>
        <v>BAR0375054Event 4</v>
      </c>
      <c r="L568" s="1" t="str">
        <f t="shared" si="109"/>
        <v>BAR03VPSA</v>
      </c>
      <c r="M568" s="1">
        <v>75054</v>
      </c>
      <c r="N568" s="1">
        <v>400025</v>
      </c>
      <c r="O568" s="1">
        <v>20004</v>
      </c>
      <c r="P568" s="1">
        <v>300</v>
      </c>
      <c r="Q568" s="1">
        <v>9999</v>
      </c>
      <c r="R568" s="1">
        <v>12</v>
      </c>
      <c r="S568" s="1">
        <v>9999</v>
      </c>
      <c r="V568"/>
      <c r="W568" t="s">
        <v>944</v>
      </c>
      <c r="X568" t="str">
        <f t="shared" si="110"/>
        <v>n/a</v>
      </c>
      <c r="Y568" t="str">
        <f t="shared" si="111"/>
        <v>n/a</v>
      </c>
      <c r="AA568" s="1"/>
      <c r="AB568" s="1" t="s">
        <v>934</v>
      </c>
      <c r="AD568" s="1" t="str">
        <f t="shared" si="114"/>
        <v>BAR037505420004</v>
      </c>
    </row>
    <row r="569" spans="1:30" x14ac:dyDescent="0.25">
      <c r="A569" s="1" t="str">
        <f>D569&amp;M569&amp;P569&amp;N569&amp;MasterData_[[#This Row],[Program Code]]</f>
        <v>BAR037505430040002820004</v>
      </c>
      <c r="B569" s="1" t="str">
        <f t="shared" si="108"/>
        <v>BAR037505430020004</v>
      </c>
      <c r="D569" s="14" t="s">
        <v>282</v>
      </c>
      <c r="E569" s="15" t="s">
        <v>286</v>
      </c>
      <c r="F569" s="7">
        <f t="shared" si="115"/>
        <v>20004</v>
      </c>
      <c r="G569" s="1" t="s">
        <v>753</v>
      </c>
      <c r="H569" s="1" t="str">
        <f t="shared" si="116"/>
        <v>ASSN--Event 4--20004</v>
      </c>
      <c r="J569" s="27" t="str">
        <f t="shared" si="112"/>
        <v>BAR0375054400028</v>
      </c>
      <c r="K569" s="27" t="str">
        <f t="shared" si="113"/>
        <v>BAR0375054Event 4</v>
      </c>
      <c r="L569" s="1" t="str">
        <f t="shared" si="109"/>
        <v>BAR03VPSA</v>
      </c>
      <c r="M569" s="1">
        <v>75054</v>
      </c>
      <c r="N569" s="1">
        <v>400028</v>
      </c>
      <c r="O569" s="1">
        <v>20004</v>
      </c>
      <c r="P569" s="1">
        <v>300</v>
      </c>
      <c r="Q569" s="1">
        <v>9999</v>
      </c>
      <c r="R569" s="1">
        <v>12</v>
      </c>
      <c r="S569" s="1">
        <v>9999</v>
      </c>
      <c r="V569"/>
      <c r="W569" t="s">
        <v>944</v>
      </c>
      <c r="X569" t="str">
        <f t="shared" si="110"/>
        <v>n/a</v>
      </c>
      <c r="Y569" t="str">
        <f t="shared" si="111"/>
        <v>n/a</v>
      </c>
      <c r="AA569" s="1"/>
      <c r="AB569" s="1" t="s">
        <v>934</v>
      </c>
      <c r="AD569" s="1" t="str">
        <f t="shared" si="114"/>
        <v>BAR037505420004</v>
      </c>
    </row>
    <row r="570" spans="1:30" x14ac:dyDescent="0.25">
      <c r="A570" s="1" t="str">
        <f>D570&amp;M570&amp;P570&amp;N570&amp;MasterData_[[#This Row],[Program Code]]</f>
        <v>BAR037505430040003020004</v>
      </c>
      <c r="B570" s="1" t="str">
        <f t="shared" si="108"/>
        <v>BAR037505430020004</v>
      </c>
      <c r="D570" s="14" t="s">
        <v>282</v>
      </c>
      <c r="E570" s="15" t="s">
        <v>286</v>
      </c>
      <c r="F570" s="7">
        <f t="shared" si="115"/>
        <v>20004</v>
      </c>
      <c r="G570" s="1" t="s">
        <v>753</v>
      </c>
      <c r="H570" s="1" t="str">
        <f t="shared" si="116"/>
        <v>ASSN--Event 4--20004</v>
      </c>
      <c r="J570" s="27" t="str">
        <f t="shared" si="112"/>
        <v>BAR0375054400030</v>
      </c>
      <c r="K570" s="27" t="str">
        <f t="shared" si="113"/>
        <v>BAR0375054Event 4</v>
      </c>
      <c r="L570" s="1" t="str">
        <f t="shared" si="109"/>
        <v>BAR03VPSA</v>
      </c>
      <c r="M570" s="1">
        <v>75054</v>
      </c>
      <c r="N570" s="1">
        <v>400030</v>
      </c>
      <c r="O570" s="1">
        <v>20004</v>
      </c>
      <c r="P570" s="1">
        <v>300</v>
      </c>
      <c r="Q570" s="1">
        <v>9999</v>
      </c>
      <c r="R570" s="1">
        <v>12</v>
      </c>
      <c r="S570" s="1">
        <v>9999</v>
      </c>
      <c r="V570"/>
      <c r="W570" t="s">
        <v>944</v>
      </c>
      <c r="X570" t="str">
        <f t="shared" si="110"/>
        <v>n/a</v>
      </c>
      <c r="Y570" t="str">
        <f t="shared" si="111"/>
        <v>n/a</v>
      </c>
      <c r="AA570" s="1"/>
      <c r="AB570" s="1" t="s">
        <v>934</v>
      </c>
      <c r="AD570" s="1" t="str">
        <f t="shared" si="114"/>
        <v>BAR037505420004</v>
      </c>
    </row>
    <row r="571" spans="1:30" x14ac:dyDescent="0.25">
      <c r="A571" s="1" t="str">
        <f>D571&amp;M571&amp;P571&amp;N571&amp;MasterData_[[#This Row],[Program Code]]</f>
        <v>BAR037505430040003120004</v>
      </c>
      <c r="B571" s="1" t="str">
        <f t="shared" si="108"/>
        <v>BAR037505430020004</v>
      </c>
      <c r="D571" s="14" t="s">
        <v>282</v>
      </c>
      <c r="E571" s="15" t="s">
        <v>286</v>
      </c>
      <c r="F571" s="7">
        <f t="shared" si="115"/>
        <v>20004</v>
      </c>
      <c r="G571" s="1" t="s">
        <v>753</v>
      </c>
      <c r="H571" s="1" t="str">
        <f t="shared" si="116"/>
        <v>ASSN--Event 4--20004</v>
      </c>
      <c r="J571" s="27" t="str">
        <f t="shared" si="112"/>
        <v>BAR0375054400031</v>
      </c>
      <c r="K571" s="27" t="str">
        <f t="shared" si="113"/>
        <v>BAR0375054Event 4</v>
      </c>
      <c r="L571" s="1" t="str">
        <f t="shared" si="109"/>
        <v>BAR03VPSA</v>
      </c>
      <c r="M571" s="1">
        <v>75054</v>
      </c>
      <c r="N571" s="1">
        <v>400031</v>
      </c>
      <c r="O571" s="1">
        <v>20004</v>
      </c>
      <c r="P571" s="1">
        <v>300</v>
      </c>
      <c r="Q571" s="1">
        <v>9999</v>
      </c>
      <c r="R571" s="1">
        <v>12</v>
      </c>
      <c r="S571" s="1">
        <v>9999</v>
      </c>
      <c r="V571"/>
      <c r="W571" t="s">
        <v>944</v>
      </c>
      <c r="X571" t="str">
        <f t="shared" si="110"/>
        <v>n/a</v>
      </c>
      <c r="Y571" t="str">
        <f t="shared" si="111"/>
        <v>n/a</v>
      </c>
      <c r="AA571" s="1"/>
      <c r="AB571" s="1" t="s">
        <v>934</v>
      </c>
      <c r="AD571" s="1" t="str">
        <f t="shared" si="114"/>
        <v>BAR037505420004</v>
      </c>
    </row>
    <row r="572" spans="1:30" x14ac:dyDescent="0.25">
      <c r="A572" s="1" t="str">
        <f>D572&amp;M572&amp;P572&amp;N572&amp;MasterData_[[#This Row],[Program Code]]</f>
        <v>BAR037505430040003320004</v>
      </c>
      <c r="B572" s="1" t="str">
        <f t="shared" si="108"/>
        <v>BAR037505430020004</v>
      </c>
      <c r="D572" s="14" t="s">
        <v>282</v>
      </c>
      <c r="E572" s="15" t="s">
        <v>286</v>
      </c>
      <c r="F572" s="7">
        <f t="shared" si="115"/>
        <v>20004</v>
      </c>
      <c r="G572" s="1" t="s">
        <v>753</v>
      </c>
      <c r="H572" s="1" t="str">
        <f t="shared" si="116"/>
        <v>ASSN--Event 4--20004</v>
      </c>
      <c r="J572" s="27" t="str">
        <f t="shared" si="112"/>
        <v>BAR0375054400033</v>
      </c>
      <c r="K572" s="27" t="str">
        <f t="shared" si="113"/>
        <v>BAR0375054Event 4</v>
      </c>
      <c r="L572" s="1" t="str">
        <f t="shared" si="109"/>
        <v>BAR03VPSA</v>
      </c>
      <c r="M572" s="1">
        <v>75054</v>
      </c>
      <c r="N572" s="1">
        <v>400033</v>
      </c>
      <c r="O572" s="1">
        <v>20004</v>
      </c>
      <c r="P572" s="1">
        <v>300</v>
      </c>
      <c r="Q572" s="1">
        <v>9999</v>
      </c>
      <c r="R572" s="1">
        <v>12</v>
      </c>
      <c r="S572" s="1">
        <v>9999</v>
      </c>
      <c r="V572"/>
      <c r="W572" t="s">
        <v>944</v>
      </c>
      <c r="X572" t="str">
        <f t="shared" si="110"/>
        <v>n/a</v>
      </c>
      <c r="Y572" t="str">
        <f t="shared" si="111"/>
        <v>n/a</v>
      </c>
      <c r="AA572" s="1"/>
      <c r="AB572" s="1" t="s">
        <v>934</v>
      </c>
      <c r="AD572" s="1" t="str">
        <f t="shared" si="114"/>
        <v>BAR037505420004</v>
      </c>
    </row>
    <row r="573" spans="1:30" x14ac:dyDescent="0.25">
      <c r="A573" s="1" t="str">
        <f>D573&amp;M573&amp;P573&amp;N573&amp;MasterData_[[#This Row],[Program Code]]</f>
        <v>BAR037505430040003420004</v>
      </c>
      <c r="B573" s="1" t="str">
        <f t="shared" si="108"/>
        <v>BAR037505430020004</v>
      </c>
      <c r="D573" s="14" t="s">
        <v>282</v>
      </c>
      <c r="E573" s="15" t="s">
        <v>286</v>
      </c>
      <c r="F573" s="7">
        <f t="shared" si="115"/>
        <v>20004</v>
      </c>
      <c r="G573" s="1" t="s">
        <v>753</v>
      </c>
      <c r="H573" s="1" t="str">
        <f t="shared" si="116"/>
        <v>ASSN--Event 4--20004</v>
      </c>
      <c r="J573" s="27" t="str">
        <f t="shared" si="112"/>
        <v>BAR0375054400034</v>
      </c>
      <c r="K573" s="27" t="str">
        <f t="shared" si="113"/>
        <v>BAR0375054Event 4</v>
      </c>
      <c r="L573" s="1" t="str">
        <f t="shared" si="109"/>
        <v>BAR03VPSA</v>
      </c>
      <c r="M573" s="1">
        <v>75054</v>
      </c>
      <c r="N573" s="1">
        <v>400034</v>
      </c>
      <c r="O573" s="1">
        <v>20004</v>
      </c>
      <c r="P573" s="1">
        <v>300</v>
      </c>
      <c r="Q573" s="1">
        <v>9999</v>
      </c>
      <c r="R573" s="1">
        <v>12</v>
      </c>
      <c r="S573" s="1">
        <v>9999</v>
      </c>
      <c r="V573"/>
      <c r="W573" t="s">
        <v>944</v>
      </c>
      <c r="X573" t="str">
        <f t="shared" si="110"/>
        <v>n/a</v>
      </c>
      <c r="Y573" t="str">
        <f t="shared" si="111"/>
        <v>n/a</v>
      </c>
      <c r="AA573" s="1"/>
      <c r="AB573" s="1" t="s">
        <v>934</v>
      </c>
      <c r="AD573" s="1" t="str">
        <f t="shared" si="114"/>
        <v>BAR037505420004</v>
      </c>
    </row>
    <row r="574" spans="1:30" x14ac:dyDescent="0.25">
      <c r="A574" s="1" t="str">
        <f>D574&amp;M574&amp;P574&amp;N574&amp;MasterData_[[#This Row],[Program Code]]</f>
        <v>BAR037505430040003520004</v>
      </c>
      <c r="B574" s="1" t="str">
        <f t="shared" si="108"/>
        <v>BAR037505430020004</v>
      </c>
      <c r="D574" s="14" t="s">
        <v>282</v>
      </c>
      <c r="E574" s="15" t="s">
        <v>286</v>
      </c>
      <c r="F574" s="7">
        <f t="shared" si="115"/>
        <v>20004</v>
      </c>
      <c r="G574" s="1" t="s">
        <v>753</v>
      </c>
      <c r="H574" s="1" t="str">
        <f t="shared" si="116"/>
        <v>ASSN--Event 4--20004</v>
      </c>
      <c r="J574" s="27" t="str">
        <f t="shared" si="112"/>
        <v>BAR0375054400035</v>
      </c>
      <c r="K574" s="27" t="str">
        <f t="shared" si="113"/>
        <v>BAR0375054Event 4</v>
      </c>
      <c r="L574" s="1" t="str">
        <f t="shared" si="109"/>
        <v>BAR03VPSA</v>
      </c>
      <c r="M574" s="1">
        <v>75054</v>
      </c>
      <c r="N574" s="1">
        <v>400035</v>
      </c>
      <c r="O574" s="1">
        <v>20004</v>
      </c>
      <c r="P574" s="1">
        <v>300</v>
      </c>
      <c r="Q574" s="1">
        <v>9999</v>
      </c>
      <c r="R574" s="1">
        <v>12</v>
      </c>
      <c r="S574" s="1">
        <v>9999</v>
      </c>
      <c r="V574"/>
      <c r="W574" t="s">
        <v>944</v>
      </c>
      <c r="X574" t="str">
        <f t="shared" si="110"/>
        <v>n/a</v>
      </c>
      <c r="Y574" t="str">
        <f t="shared" si="111"/>
        <v>n/a</v>
      </c>
      <c r="AA574" s="1"/>
      <c r="AB574" s="1" t="s">
        <v>934</v>
      </c>
      <c r="AD574" s="1" t="str">
        <f t="shared" si="114"/>
        <v>BAR037505420004</v>
      </c>
    </row>
    <row r="575" spans="1:30" x14ac:dyDescent="0.25">
      <c r="A575" s="1" t="str">
        <f>D575&amp;M575&amp;P575&amp;N575&amp;MasterData_[[#This Row],[Program Code]]</f>
        <v>BAR037505430040003720004</v>
      </c>
      <c r="B575" s="1" t="str">
        <f t="shared" si="108"/>
        <v>BAR037505430020004</v>
      </c>
      <c r="D575" s="14" t="s">
        <v>282</v>
      </c>
      <c r="E575" s="15" t="s">
        <v>286</v>
      </c>
      <c r="F575" s="7">
        <f t="shared" si="115"/>
        <v>20004</v>
      </c>
      <c r="G575" s="1" t="s">
        <v>753</v>
      </c>
      <c r="H575" s="1" t="str">
        <f t="shared" si="116"/>
        <v>ASSN--Event 4--20004</v>
      </c>
      <c r="J575" s="27" t="str">
        <f t="shared" si="112"/>
        <v>BAR0375054400037</v>
      </c>
      <c r="K575" s="27" t="str">
        <f t="shared" si="113"/>
        <v>BAR0375054Event 4</v>
      </c>
      <c r="L575" s="1" t="str">
        <f t="shared" si="109"/>
        <v>BAR03VPSA</v>
      </c>
      <c r="M575" s="1">
        <v>75054</v>
      </c>
      <c r="N575" s="1">
        <v>400037</v>
      </c>
      <c r="O575" s="1">
        <v>20004</v>
      </c>
      <c r="P575" s="1">
        <v>300</v>
      </c>
      <c r="Q575" s="1">
        <v>9999</v>
      </c>
      <c r="R575" s="1">
        <v>12</v>
      </c>
      <c r="S575" s="1">
        <v>9999</v>
      </c>
      <c r="V575"/>
      <c r="W575" t="s">
        <v>944</v>
      </c>
      <c r="X575" t="str">
        <f t="shared" si="110"/>
        <v>n/a</v>
      </c>
      <c r="Y575" t="str">
        <f t="shared" si="111"/>
        <v>n/a</v>
      </c>
      <c r="AA575" s="1"/>
      <c r="AB575" s="1" t="s">
        <v>934</v>
      </c>
      <c r="AD575" s="1" t="str">
        <f t="shared" si="114"/>
        <v>BAR037505420004</v>
      </c>
    </row>
    <row r="576" spans="1:30" x14ac:dyDescent="0.25">
      <c r="A576" s="1" t="str">
        <f>D576&amp;M576&amp;P576&amp;N576&amp;MasterData_[[#This Row],[Program Code]]</f>
        <v>BAR037505430040003920004</v>
      </c>
      <c r="B576" s="1" t="str">
        <f t="shared" si="108"/>
        <v>BAR037505430020004</v>
      </c>
      <c r="D576" s="14" t="s">
        <v>282</v>
      </c>
      <c r="E576" s="15" t="s">
        <v>286</v>
      </c>
      <c r="F576" s="7">
        <f t="shared" si="115"/>
        <v>20004</v>
      </c>
      <c r="G576" s="1" t="s">
        <v>753</v>
      </c>
      <c r="H576" s="1" t="str">
        <f t="shared" si="116"/>
        <v>ASSN--Event 4--20004</v>
      </c>
      <c r="J576" s="27" t="str">
        <f t="shared" si="112"/>
        <v>BAR0375054400039</v>
      </c>
      <c r="K576" s="27" t="str">
        <f t="shared" si="113"/>
        <v>BAR0375054Event 4</v>
      </c>
      <c r="L576" s="1" t="str">
        <f t="shared" si="109"/>
        <v>BAR03VPSA</v>
      </c>
      <c r="M576" s="1">
        <v>75054</v>
      </c>
      <c r="N576" s="1">
        <v>400039</v>
      </c>
      <c r="O576" s="1">
        <v>20004</v>
      </c>
      <c r="P576" s="1">
        <v>300</v>
      </c>
      <c r="Q576" s="1">
        <v>9999</v>
      </c>
      <c r="R576" s="1">
        <v>12</v>
      </c>
      <c r="S576" s="1">
        <v>9999</v>
      </c>
      <c r="V576"/>
      <c r="W576" t="s">
        <v>944</v>
      </c>
      <c r="X576" t="str">
        <f t="shared" si="110"/>
        <v>n/a</v>
      </c>
      <c r="Y576" t="str">
        <f t="shared" si="111"/>
        <v>n/a</v>
      </c>
      <c r="AA576" s="1"/>
      <c r="AB576" s="1" t="s">
        <v>934</v>
      </c>
      <c r="AD576" s="1" t="str">
        <f t="shared" si="114"/>
        <v>BAR037505420004</v>
      </c>
    </row>
    <row r="577" spans="1:30" x14ac:dyDescent="0.25">
      <c r="A577" s="1" t="str">
        <f>D577&amp;M577&amp;P577&amp;N577&amp;MasterData_[[#This Row],[Program Code]]</f>
        <v>BAR037505430040004320004</v>
      </c>
      <c r="B577" s="1" t="str">
        <f t="shared" si="108"/>
        <v>BAR037505430020004</v>
      </c>
      <c r="D577" s="14" t="s">
        <v>282</v>
      </c>
      <c r="E577" s="15" t="s">
        <v>286</v>
      </c>
      <c r="F577" s="7">
        <f t="shared" si="115"/>
        <v>20004</v>
      </c>
      <c r="G577" s="1" t="s">
        <v>753</v>
      </c>
      <c r="H577" s="1" t="str">
        <f t="shared" si="116"/>
        <v>ASSN--Event 4--20004</v>
      </c>
      <c r="J577" s="27" t="str">
        <f t="shared" si="112"/>
        <v>BAR0375054400043</v>
      </c>
      <c r="K577" s="27" t="str">
        <f t="shared" si="113"/>
        <v>BAR0375054Event 4</v>
      </c>
      <c r="L577" s="1" t="str">
        <f t="shared" si="109"/>
        <v>BAR03VPSA</v>
      </c>
      <c r="M577" s="1">
        <v>75054</v>
      </c>
      <c r="N577" s="1">
        <v>400043</v>
      </c>
      <c r="O577" s="1">
        <v>20004</v>
      </c>
      <c r="P577" s="1">
        <v>300</v>
      </c>
      <c r="Q577" s="1">
        <v>9999</v>
      </c>
      <c r="R577" s="1">
        <v>12</v>
      </c>
      <c r="S577" s="1">
        <v>9999</v>
      </c>
      <c r="V577"/>
      <c r="W577" t="s">
        <v>944</v>
      </c>
      <c r="X577" t="str">
        <f t="shared" si="110"/>
        <v>n/a</v>
      </c>
      <c r="Y577" t="str">
        <f t="shared" si="111"/>
        <v>n/a</v>
      </c>
      <c r="AA577" s="1"/>
      <c r="AB577" s="1" t="s">
        <v>934</v>
      </c>
      <c r="AD577" s="1" t="str">
        <f t="shared" si="114"/>
        <v>BAR037505420004</v>
      </c>
    </row>
    <row r="578" spans="1:30" x14ac:dyDescent="0.25">
      <c r="A578" s="1" t="str">
        <f>D578&amp;M578&amp;P578&amp;N578&amp;MasterData_[[#This Row],[Program Code]]</f>
        <v>BAR037505430040004420004</v>
      </c>
      <c r="B578" s="1" t="str">
        <f t="shared" ref="B578:B641" si="117">D578&amp;M578&amp;P578&amp;O578</f>
        <v>BAR037505430020004</v>
      </c>
      <c r="D578" s="14" t="s">
        <v>282</v>
      </c>
      <c r="E578" s="15" t="s">
        <v>286</v>
      </c>
      <c r="F578" s="7">
        <f t="shared" si="115"/>
        <v>20004</v>
      </c>
      <c r="G578" s="1" t="s">
        <v>753</v>
      </c>
      <c r="H578" s="1" t="str">
        <f t="shared" si="116"/>
        <v>ASSN--Event 4--20004</v>
      </c>
      <c r="J578" s="27" t="str">
        <f t="shared" si="112"/>
        <v>BAR0375054400044</v>
      </c>
      <c r="K578" s="27" t="str">
        <f t="shared" si="113"/>
        <v>BAR0375054Event 4</v>
      </c>
      <c r="L578" s="1" t="str">
        <f t="shared" ref="L578:L641" si="118">D578&amp;E578</f>
        <v>BAR03VPSA</v>
      </c>
      <c r="M578" s="1">
        <v>75054</v>
      </c>
      <c r="N578" s="1">
        <v>400044</v>
      </c>
      <c r="O578" s="1">
        <v>20004</v>
      </c>
      <c r="P578" s="1">
        <v>300</v>
      </c>
      <c r="Q578" s="1">
        <v>9999</v>
      </c>
      <c r="R578" s="1">
        <v>12</v>
      </c>
      <c r="S578" s="1">
        <v>9999</v>
      </c>
      <c r="V578"/>
      <c r="W578" t="s">
        <v>944</v>
      </c>
      <c r="X578" t="str">
        <f t="shared" si="110"/>
        <v>n/a</v>
      </c>
      <c r="Y578" t="str">
        <f t="shared" si="111"/>
        <v>n/a</v>
      </c>
      <c r="AA578" s="1"/>
      <c r="AB578" s="1" t="s">
        <v>934</v>
      </c>
      <c r="AD578" s="1" t="str">
        <f t="shared" si="114"/>
        <v>BAR037505420004</v>
      </c>
    </row>
    <row r="579" spans="1:30" x14ac:dyDescent="0.25">
      <c r="A579" s="1" t="str">
        <f>D579&amp;M579&amp;P579&amp;N579&amp;MasterData_[[#This Row],[Program Code]]</f>
        <v>BAR037505430040004520004</v>
      </c>
      <c r="B579" s="1" t="str">
        <f t="shared" si="117"/>
        <v>BAR037505430020004</v>
      </c>
      <c r="D579" s="14" t="s">
        <v>282</v>
      </c>
      <c r="E579" s="15" t="s">
        <v>286</v>
      </c>
      <c r="F579" s="7">
        <f t="shared" si="115"/>
        <v>20004</v>
      </c>
      <c r="G579" s="1" t="s">
        <v>753</v>
      </c>
      <c r="H579" s="1" t="str">
        <f t="shared" si="116"/>
        <v>ASSN--Event 4--20004</v>
      </c>
      <c r="J579" s="27" t="str">
        <f t="shared" si="112"/>
        <v>BAR0375054400045</v>
      </c>
      <c r="K579" s="27" t="str">
        <f t="shared" si="113"/>
        <v>BAR0375054Event 4</v>
      </c>
      <c r="L579" s="1" t="str">
        <f t="shared" si="118"/>
        <v>BAR03VPSA</v>
      </c>
      <c r="M579" s="1">
        <v>75054</v>
      </c>
      <c r="N579" s="1">
        <v>400045</v>
      </c>
      <c r="O579" s="1">
        <v>20004</v>
      </c>
      <c r="P579" s="1">
        <v>300</v>
      </c>
      <c r="Q579" s="1">
        <v>9999</v>
      </c>
      <c r="R579" s="1">
        <v>12</v>
      </c>
      <c r="S579" s="1">
        <v>9999</v>
      </c>
      <c r="V579"/>
      <c r="W579" t="s">
        <v>944</v>
      </c>
      <c r="X579" t="str">
        <f t="shared" ref="X579:X642" si="119">IF(U579="", "n/a",T579)</f>
        <v>n/a</v>
      </c>
      <c r="Y579" t="str">
        <f t="shared" ref="Y579:Y642" si="120">IF(U579="","n/a",U579)</f>
        <v>n/a</v>
      </c>
      <c r="AA579" s="1"/>
      <c r="AB579" s="1" t="s">
        <v>934</v>
      </c>
      <c r="AD579" s="1" t="str">
        <f t="shared" si="114"/>
        <v>BAR037505420004</v>
      </c>
    </row>
    <row r="580" spans="1:30" x14ac:dyDescent="0.25">
      <c r="A580" s="1" t="str">
        <f>D580&amp;M580&amp;P580&amp;N580&amp;MasterData_[[#This Row],[Program Code]]</f>
        <v>BAR037505430040005920004</v>
      </c>
      <c r="B580" s="1" t="str">
        <f t="shared" si="117"/>
        <v>BAR037505430020004</v>
      </c>
      <c r="D580" s="14" t="s">
        <v>282</v>
      </c>
      <c r="E580" s="15" t="s">
        <v>286</v>
      </c>
      <c r="F580" s="7">
        <f t="shared" si="115"/>
        <v>20004</v>
      </c>
      <c r="G580" s="1" t="s">
        <v>753</v>
      </c>
      <c r="H580" s="1" t="str">
        <f t="shared" si="116"/>
        <v>ASSN--Event 4--20004</v>
      </c>
      <c r="J580" s="27" t="str">
        <f t="shared" si="112"/>
        <v>BAR0375054400059</v>
      </c>
      <c r="K580" s="27" t="str">
        <f t="shared" si="113"/>
        <v>BAR0375054Event 4</v>
      </c>
      <c r="L580" s="1" t="str">
        <f t="shared" si="118"/>
        <v>BAR03VPSA</v>
      </c>
      <c r="M580" s="1">
        <v>75054</v>
      </c>
      <c r="N580" s="1">
        <v>400059</v>
      </c>
      <c r="O580" s="1">
        <v>20004</v>
      </c>
      <c r="P580" s="1">
        <v>300</v>
      </c>
      <c r="Q580" s="1">
        <v>9999</v>
      </c>
      <c r="R580" s="1">
        <v>12</v>
      </c>
      <c r="S580" s="1">
        <v>9999</v>
      </c>
      <c r="V580"/>
      <c r="W580" t="s">
        <v>944</v>
      </c>
      <c r="X580" t="str">
        <f t="shared" si="119"/>
        <v>n/a</v>
      </c>
      <c r="Y580" t="str">
        <f t="shared" si="120"/>
        <v>n/a</v>
      </c>
      <c r="AA580" s="1"/>
      <c r="AB580" s="1" t="s">
        <v>934</v>
      </c>
      <c r="AD580" s="1" t="str">
        <f t="shared" si="114"/>
        <v>BAR037505420004</v>
      </c>
    </row>
    <row r="581" spans="1:30" x14ac:dyDescent="0.25">
      <c r="A581" s="1" t="str">
        <f>D581&amp;M581&amp;P581&amp;N581&amp;MasterData_[[#This Row],[Program Code]]</f>
        <v>BAR037505430040006020004</v>
      </c>
      <c r="B581" s="1" t="str">
        <f t="shared" si="117"/>
        <v>BAR037505430020004</v>
      </c>
      <c r="D581" s="14" t="s">
        <v>282</v>
      </c>
      <c r="E581" s="15" t="s">
        <v>286</v>
      </c>
      <c r="F581" s="7">
        <f t="shared" si="115"/>
        <v>20004</v>
      </c>
      <c r="G581" s="1" t="s">
        <v>753</v>
      </c>
      <c r="H581" s="1" t="str">
        <f t="shared" si="116"/>
        <v>ASSN--Event 4--20004</v>
      </c>
      <c r="J581" s="27" t="str">
        <f t="shared" si="112"/>
        <v>BAR0375054400060</v>
      </c>
      <c r="K581" s="27" t="str">
        <f t="shared" si="113"/>
        <v>BAR0375054Event 4</v>
      </c>
      <c r="L581" s="1" t="str">
        <f t="shared" si="118"/>
        <v>BAR03VPSA</v>
      </c>
      <c r="M581" s="1">
        <v>75054</v>
      </c>
      <c r="N581" s="1">
        <v>400060</v>
      </c>
      <c r="O581" s="1">
        <v>20004</v>
      </c>
      <c r="P581" s="1">
        <v>300</v>
      </c>
      <c r="Q581" s="1">
        <v>9999</v>
      </c>
      <c r="R581" s="1">
        <v>12</v>
      </c>
      <c r="S581" s="1">
        <v>9999</v>
      </c>
      <c r="V581"/>
      <c r="W581" t="s">
        <v>944</v>
      </c>
      <c r="X581" t="str">
        <f t="shared" si="119"/>
        <v>n/a</v>
      </c>
      <c r="Y581" t="str">
        <f t="shared" si="120"/>
        <v>n/a</v>
      </c>
      <c r="AA581" s="1"/>
      <c r="AB581" s="1" t="s">
        <v>934</v>
      </c>
      <c r="AD581" s="1" t="str">
        <f t="shared" si="114"/>
        <v>BAR037505420004</v>
      </c>
    </row>
    <row r="582" spans="1:30" x14ac:dyDescent="0.25">
      <c r="A582" s="1" t="str">
        <f>D582&amp;M582&amp;P582&amp;N582&amp;MasterData_[[#This Row],[Program Code]]</f>
        <v>BAR037505430040006120004</v>
      </c>
      <c r="B582" s="1" t="str">
        <f t="shared" si="117"/>
        <v>BAR037505430020004</v>
      </c>
      <c r="D582" s="14" t="s">
        <v>282</v>
      </c>
      <c r="E582" s="15" t="s">
        <v>286</v>
      </c>
      <c r="F582" s="7">
        <f t="shared" si="115"/>
        <v>20004</v>
      </c>
      <c r="G582" s="1" t="s">
        <v>753</v>
      </c>
      <c r="H582" s="1" t="str">
        <f t="shared" si="116"/>
        <v>ASSN--Event 4--20004</v>
      </c>
      <c r="J582" s="27" t="str">
        <f t="shared" si="112"/>
        <v>BAR0375054400061</v>
      </c>
      <c r="K582" s="27" t="str">
        <f t="shared" si="113"/>
        <v>BAR0375054Event 4</v>
      </c>
      <c r="L582" s="1" t="str">
        <f t="shared" si="118"/>
        <v>BAR03VPSA</v>
      </c>
      <c r="M582" s="1">
        <v>75054</v>
      </c>
      <c r="N582" s="1">
        <v>400061</v>
      </c>
      <c r="O582" s="1">
        <v>20004</v>
      </c>
      <c r="P582" s="1">
        <v>300</v>
      </c>
      <c r="Q582" s="1">
        <v>9999</v>
      </c>
      <c r="R582" s="1">
        <v>12</v>
      </c>
      <c r="S582" s="1">
        <v>9999</v>
      </c>
      <c r="V582"/>
      <c r="W582" t="s">
        <v>944</v>
      </c>
      <c r="X582" t="str">
        <f t="shared" si="119"/>
        <v>n/a</v>
      </c>
      <c r="Y582" t="str">
        <f t="shared" si="120"/>
        <v>n/a</v>
      </c>
      <c r="AA582" s="1"/>
      <c r="AB582" s="1" t="s">
        <v>934</v>
      </c>
      <c r="AD582" s="1" t="str">
        <f t="shared" si="114"/>
        <v>BAR037505420004</v>
      </c>
    </row>
    <row r="583" spans="1:30" x14ac:dyDescent="0.25">
      <c r="A583" s="1" t="str">
        <f>D583&amp;M583&amp;P583&amp;N583&amp;MasterData_[[#This Row],[Program Code]]</f>
        <v>BAR037505430040006220004</v>
      </c>
      <c r="B583" s="1" t="str">
        <f t="shared" si="117"/>
        <v>BAR037505430020004</v>
      </c>
      <c r="D583" s="14" t="s">
        <v>282</v>
      </c>
      <c r="E583" s="15" t="s">
        <v>286</v>
      </c>
      <c r="F583" s="7">
        <f t="shared" si="115"/>
        <v>20004</v>
      </c>
      <c r="G583" s="1" t="s">
        <v>753</v>
      </c>
      <c r="H583" s="1" t="str">
        <f t="shared" si="116"/>
        <v>ASSN--Event 4--20004</v>
      </c>
      <c r="J583" s="27" t="str">
        <f t="shared" si="112"/>
        <v>BAR0375054400062</v>
      </c>
      <c r="K583" s="27" t="str">
        <f t="shared" si="113"/>
        <v>BAR0375054Event 4</v>
      </c>
      <c r="L583" s="1" t="str">
        <f t="shared" si="118"/>
        <v>BAR03VPSA</v>
      </c>
      <c r="M583" s="1">
        <v>75054</v>
      </c>
      <c r="N583" s="1">
        <v>400062</v>
      </c>
      <c r="O583" s="1">
        <v>20004</v>
      </c>
      <c r="P583" s="1">
        <v>300</v>
      </c>
      <c r="Q583" s="1">
        <v>9999</v>
      </c>
      <c r="R583" s="1">
        <v>12</v>
      </c>
      <c r="S583" s="1">
        <v>9999</v>
      </c>
      <c r="V583"/>
      <c r="W583" t="s">
        <v>944</v>
      </c>
      <c r="X583" t="str">
        <f t="shared" si="119"/>
        <v>n/a</v>
      </c>
      <c r="Y583" t="str">
        <f t="shared" si="120"/>
        <v>n/a</v>
      </c>
      <c r="AA583" s="1"/>
      <c r="AB583" s="1" t="s">
        <v>934</v>
      </c>
      <c r="AD583" s="1" t="str">
        <f t="shared" si="114"/>
        <v>BAR037505420004</v>
      </c>
    </row>
    <row r="584" spans="1:30" x14ac:dyDescent="0.25">
      <c r="A584" s="1" t="str">
        <f>D584&amp;M584&amp;P584&amp;N584&amp;MasterData_[[#This Row],[Program Code]]</f>
        <v>BAR037505430040006320004</v>
      </c>
      <c r="B584" s="1" t="str">
        <f t="shared" si="117"/>
        <v>BAR037505430020004</v>
      </c>
      <c r="D584" s="14" t="s">
        <v>282</v>
      </c>
      <c r="E584" s="15" t="s">
        <v>286</v>
      </c>
      <c r="F584" s="7">
        <f t="shared" si="115"/>
        <v>20004</v>
      </c>
      <c r="G584" s="1" t="s">
        <v>753</v>
      </c>
      <c r="H584" s="1" t="str">
        <f t="shared" si="116"/>
        <v>ASSN--Event 4--20004</v>
      </c>
      <c r="J584" s="27" t="str">
        <f t="shared" si="112"/>
        <v>BAR0375054400063</v>
      </c>
      <c r="K584" s="27" t="str">
        <f t="shared" si="113"/>
        <v>BAR0375054Event 4</v>
      </c>
      <c r="L584" s="1" t="str">
        <f t="shared" si="118"/>
        <v>BAR03VPSA</v>
      </c>
      <c r="M584" s="1">
        <v>75054</v>
      </c>
      <c r="N584" s="1">
        <v>400063</v>
      </c>
      <c r="O584" s="1">
        <v>20004</v>
      </c>
      <c r="P584" s="1">
        <v>300</v>
      </c>
      <c r="Q584" s="1">
        <v>9999</v>
      </c>
      <c r="R584" s="1">
        <v>12</v>
      </c>
      <c r="S584" s="1">
        <v>9999</v>
      </c>
      <c r="V584"/>
      <c r="W584" t="s">
        <v>944</v>
      </c>
      <c r="X584" t="str">
        <f t="shared" si="119"/>
        <v>n/a</v>
      </c>
      <c r="Y584" t="str">
        <f t="shared" si="120"/>
        <v>n/a</v>
      </c>
      <c r="AA584" s="1"/>
      <c r="AB584" s="1" t="s">
        <v>934</v>
      </c>
      <c r="AD584" s="1" t="str">
        <f t="shared" si="114"/>
        <v>BAR037505420004</v>
      </c>
    </row>
    <row r="585" spans="1:30" x14ac:dyDescent="0.25">
      <c r="A585" s="1" t="str">
        <f>D585&amp;M585&amp;P585&amp;N585&amp;MasterData_[[#This Row],[Program Code]]</f>
        <v>BAR037505430040006420004</v>
      </c>
      <c r="B585" s="1" t="str">
        <f t="shared" si="117"/>
        <v>BAR037505430020004</v>
      </c>
      <c r="D585" s="14" t="s">
        <v>282</v>
      </c>
      <c r="E585" s="15" t="s">
        <v>286</v>
      </c>
      <c r="F585" s="7">
        <f t="shared" si="115"/>
        <v>20004</v>
      </c>
      <c r="G585" s="1" t="s">
        <v>753</v>
      </c>
      <c r="H585" s="1" t="str">
        <f t="shared" si="116"/>
        <v>ASSN--Event 4--20004</v>
      </c>
      <c r="J585" s="27" t="str">
        <f t="shared" si="112"/>
        <v>BAR0375054400064</v>
      </c>
      <c r="K585" s="27" t="str">
        <f t="shared" si="113"/>
        <v>BAR0375054Event 4</v>
      </c>
      <c r="L585" s="1" t="str">
        <f t="shared" si="118"/>
        <v>BAR03VPSA</v>
      </c>
      <c r="M585" s="1">
        <v>75054</v>
      </c>
      <c r="N585" s="1">
        <v>400064</v>
      </c>
      <c r="O585" s="1">
        <v>20004</v>
      </c>
      <c r="P585" s="1">
        <v>300</v>
      </c>
      <c r="Q585" s="1">
        <v>9999</v>
      </c>
      <c r="R585" s="1">
        <v>12</v>
      </c>
      <c r="S585" s="1">
        <v>9999</v>
      </c>
      <c r="V585"/>
      <c r="W585" t="s">
        <v>944</v>
      </c>
      <c r="X585" t="str">
        <f t="shared" si="119"/>
        <v>n/a</v>
      </c>
      <c r="Y585" t="str">
        <f t="shared" si="120"/>
        <v>n/a</v>
      </c>
      <c r="AA585" s="1"/>
      <c r="AB585" s="1" t="s">
        <v>934</v>
      </c>
      <c r="AD585" s="1" t="str">
        <f t="shared" si="114"/>
        <v>BAR037505420004</v>
      </c>
    </row>
    <row r="586" spans="1:30" x14ac:dyDescent="0.25">
      <c r="A586" s="1" t="str">
        <f>D586&amp;M586&amp;P586&amp;N586&amp;MasterData_[[#This Row],[Program Code]]</f>
        <v>BAR037505430040006620004</v>
      </c>
      <c r="B586" s="1" t="str">
        <f t="shared" si="117"/>
        <v>BAR037505430020004</v>
      </c>
      <c r="D586" s="14" t="s">
        <v>282</v>
      </c>
      <c r="E586" s="15" t="s">
        <v>286</v>
      </c>
      <c r="F586" s="7">
        <f t="shared" si="115"/>
        <v>20004</v>
      </c>
      <c r="G586" s="1" t="s">
        <v>753</v>
      </c>
      <c r="H586" s="1" t="str">
        <f t="shared" si="116"/>
        <v>ASSN--Event 4--20004</v>
      </c>
      <c r="J586" s="27" t="str">
        <f t="shared" si="112"/>
        <v>BAR0375054400066</v>
      </c>
      <c r="K586" s="27" t="str">
        <f t="shared" si="113"/>
        <v>BAR0375054Event 4</v>
      </c>
      <c r="L586" s="1" t="str">
        <f t="shared" si="118"/>
        <v>BAR03VPSA</v>
      </c>
      <c r="M586" s="1">
        <v>75054</v>
      </c>
      <c r="N586" s="1">
        <v>400066</v>
      </c>
      <c r="O586" s="1">
        <v>20004</v>
      </c>
      <c r="P586" s="1">
        <v>300</v>
      </c>
      <c r="Q586" s="1">
        <v>9999</v>
      </c>
      <c r="R586" s="1">
        <v>12</v>
      </c>
      <c r="S586" s="1">
        <v>9999</v>
      </c>
      <c r="V586"/>
      <c r="W586" t="s">
        <v>944</v>
      </c>
      <c r="X586" t="str">
        <f t="shared" si="119"/>
        <v>n/a</v>
      </c>
      <c r="Y586" t="str">
        <f t="shared" si="120"/>
        <v>n/a</v>
      </c>
      <c r="AA586" s="1"/>
      <c r="AB586" s="1" t="s">
        <v>934</v>
      </c>
      <c r="AD586" s="1" t="str">
        <f t="shared" si="114"/>
        <v>BAR037505420004</v>
      </c>
    </row>
    <row r="587" spans="1:30" x14ac:dyDescent="0.25">
      <c r="A587" s="1" t="str">
        <f>D587&amp;M587&amp;P587&amp;N587&amp;MasterData_[[#This Row],[Program Code]]</f>
        <v>BAR037505430040006720004</v>
      </c>
      <c r="B587" s="1" t="str">
        <f t="shared" si="117"/>
        <v>BAR037505430020004</v>
      </c>
      <c r="D587" s="14" t="s">
        <v>282</v>
      </c>
      <c r="E587" s="15" t="s">
        <v>286</v>
      </c>
      <c r="F587" s="7">
        <f t="shared" si="115"/>
        <v>20004</v>
      </c>
      <c r="G587" s="1" t="s">
        <v>753</v>
      </c>
      <c r="H587" s="1" t="str">
        <f t="shared" si="116"/>
        <v>ASSN--Event 4--20004</v>
      </c>
      <c r="J587" s="27" t="str">
        <f t="shared" si="112"/>
        <v>BAR0375054400067</v>
      </c>
      <c r="K587" s="27" t="str">
        <f t="shared" si="113"/>
        <v>BAR0375054Event 4</v>
      </c>
      <c r="L587" s="1" t="str">
        <f t="shared" si="118"/>
        <v>BAR03VPSA</v>
      </c>
      <c r="M587" s="1">
        <v>75054</v>
      </c>
      <c r="N587" s="1">
        <v>400067</v>
      </c>
      <c r="O587" s="1">
        <v>20004</v>
      </c>
      <c r="P587" s="1">
        <v>300</v>
      </c>
      <c r="Q587" s="1">
        <v>9999</v>
      </c>
      <c r="R587" s="1">
        <v>12</v>
      </c>
      <c r="S587" s="1">
        <v>9999</v>
      </c>
      <c r="V587"/>
      <c r="W587" t="s">
        <v>944</v>
      </c>
      <c r="X587" t="str">
        <f t="shared" si="119"/>
        <v>n/a</v>
      </c>
      <c r="Y587" t="str">
        <f t="shared" si="120"/>
        <v>n/a</v>
      </c>
      <c r="AA587" s="1"/>
      <c r="AB587" s="1" t="s">
        <v>934</v>
      </c>
      <c r="AD587" s="1" t="str">
        <f t="shared" si="114"/>
        <v>BAR037505420004</v>
      </c>
    </row>
    <row r="588" spans="1:30" x14ac:dyDescent="0.25">
      <c r="A588" s="1" t="str">
        <f>D588&amp;M588&amp;P588&amp;N588&amp;MasterData_[[#This Row],[Program Code]]</f>
        <v>BAR037505430040006820004</v>
      </c>
      <c r="B588" s="1" t="str">
        <f t="shared" si="117"/>
        <v>BAR037505430020004</v>
      </c>
      <c r="D588" s="14" t="s">
        <v>282</v>
      </c>
      <c r="E588" s="15" t="s">
        <v>286</v>
      </c>
      <c r="F588" s="7">
        <f t="shared" si="115"/>
        <v>20004</v>
      </c>
      <c r="G588" s="1" t="s">
        <v>753</v>
      </c>
      <c r="H588" s="1" t="str">
        <f t="shared" si="116"/>
        <v>ASSN--Event 4--20004</v>
      </c>
      <c r="J588" s="27" t="str">
        <f t="shared" si="112"/>
        <v>BAR0375054400068</v>
      </c>
      <c r="K588" s="27" t="str">
        <f t="shared" si="113"/>
        <v>BAR0375054Event 4</v>
      </c>
      <c r="L588" s="1" t="str">
        <f t="shared" si="118"/>
        <v>BAR03VPSA</v>
      </c>
      <c r="M588" s="1">
        <v>75054</v>
      </c>
      <c r="N588" s="1">
        <v>400068</v>
      </c>
      <c r="O588" s="1">
        <v>20004</v>
      </c>
      <c r="P588" s="1">
        <v>300</v>
      </c>
      <c r="Q588" s="1">
        <v>9999</v>
      </c>
      <c r="R588" s="1">
        <v>12</v>
      </c>
      <c r="S588" s="1">
        <v>9999</v>
      </c>
      <c r="V588"/>
      <c r="W588" t="s">
        <v>944</v>
      </c>
      <c r="X588" t="str">
        <f t="shared" si="119"/>
        <v>n/a</v>
      </c>
      <c r="Y588" t="str">
        <f t="shared" si="120"/>
        <v>n/a</v>
      </c>
      <c r="AA588" s="1"/>
      <c r="AB588" s="1" t="s">
        <v>934</v>
      </c>
      <c r="AD588" s="1" t="str">
        <f t="shared" si="114"/>
        <v>BAR037505420004</v>
      </c>
    </row>
    <row r="589" spans="1:30" x14ac:dyDescent="0.25">
      <c r="A589" s="1" t="str">
        <f>D589&amp;M589&amp;P589&amp;N589&amp;MasterData_[[#This Row],[Program Code]]</f>
        <v>BAR037505430040006920004</v>
      </c>
      <c r="B589" s="1" t="str">
        <f t="shared" si="117"/>
        <v>BAR037505430020004</v>
      </c>
      <c r="D589" s="14" t="s">
        <v>282</v>
      </c>
      <c r="E589" s="15" t="s">
        <v>286</v>
      </c>
      <c r="F589" s="7">
        <f t="shared" si="115"/>
        <v>20004</v>
      </c>
      <c r="G589" s="1" t="s">
        <v>753</v>
      </c>
      <c r="H589" s="1" t="str">
        <f t="shared" si="116"/>
        <v>ASSN--Event 4--20004</v>
      </c>
      <c r="J589" s="27" t="str">
        <f t="shared" si="112"/>
        <v>BAR0375054400069</v>
      </c>
      <c r="K589" s="27" t="str">
        <f t="shared" si="113"/>
        <v>BAR0375054Event 4</v>
      </c>
      <c r="L589" s="1" t="str">
        <f t="shared" si="118"/>
        <v>BAR03VPSA</v>
      </c>
      <c r="M589" s="1">
        <v>75054</v>
      </c>
      <c r="N589" s="1">
        <v>400069</v>
      </c>
      <c r="O589" s="1">
        <v>20004</v>
      </c>
      <c r="P589" s="1">
        <v>300</v>
      </c>
      <c r="Q589" s="1">
        <v>9999</v>
      </c>
      <c r="R589" s="1">
        <v>12</v>
      </c>
      <c r="S589" s="1">
        <v>9999</v>
      </c>
      <c r="V589"/>
      <c r="W589" t="s">
        <v>944</v>
      </c>
      <c r="X589" t="str">
        <f t="shared" si="119"/>
        <v>n/a</v>
      </c>
      <c r="Y589" t="str">
        <f t="shared" si="120"/>
        <v>n/a</v>
      </c>
      <c r="AA589" s="1"/>
      <c r="AB589" s="1" t="s">
        <v>934</v>
      </c>
      <c r="AD589" s="1" t="str">
        <f t="shared" si="114"/>
        <v>BAR037505420004</v>
      </c>
    </row>
    <row r="590" spans="1:30" x14ac:dyDescent="0.25">
      <c r="A590" s="1" t="str">
        <f>D590&amp;M590&amp;P590&amp;N590&amp;MasterData_[[#This Row],[Program Code]]</f>
        <v>BAR037505430040007020004</v>
      </c>
      <c r="B590" s="1" t="str">
        <f t="shared" si="117"/>
        <v>BAR037505430020004</v>
      </c>
      <c r="D590" s="14" t="s">
        <v>282</v>
      </c>
      <c r="E590" s="15" t="s">
        <v>286</v>
      </c>
      <c r="F590" s="7">
        <f t="shared" si="115"/>
        <v>20004</v>
      </c>
      <c r="G590" s="1" t="s">
        <v>753</v>
      </c>
      <c r="H590" s="1" t="str">
        <f t="shared" si="116"/>
        <v>ASSN--Event 4--20004</v>
      </c>
      <c r="J590" s="27" t="str">
        <f t="shared" si="112"/>
        <v>BAR0375054400070</v>
      </c>
      <c r="K590" s="27" t="str">
        <f t="shared" si="113"/>
        <v>BAR0375054Event 4</v>
      </c>
      <c r="L590" s="1" t="str">
        <f t="shared" si="118"/>
        <v>BAR03VPSA</v>
      </c>
      <c r="M590" s="1">
        <v>75054</v>
      </c>
      <c r="N590" s="1">
        <v>400070</v>
      </c>
      <c r="O590" s="1">
        <v>20004</v>
      </c>
      <c r="P590" s="1">
        <v>300</v>
      </c>
      <c r="Q590" s="1">
        <v>9999</v>
      </c>
      <c r="R590" s="1">
        <v>12</v>
      </c>
      <c r="S590" s="1">
        <v>9999</v>
      </c>
      <c r="V590"/>
      <c r="W590" t="s">
        <v>944</v>
      </c>
      <c r="X590" t="str">
        <f t="shared" si="119"/>
        <v>n/a</v>
      </c>
      <c r="Y590" t="str">
        <f t="shared" si="120"/>
        <v>n/a</v>
      </c>
      <c r="AA590" s="1"/>
      <c r="AB590" s="1" t="s">
        <v>934</v>
      </c>
      <c r="AD590" s="1" t="str">
        <f t="shared" si="114"/>
        <v>BAR037505420004</v>
      </c>
    </row>
    <row r="591" spans="1:30" x14ac:dyDescent="0.25">
      <c r="A591" s="1" t="str">
        <f>D591&amp;M591&amp;P591&amp;N591&amp;MasterData_[[#This Row],[Program Code]]</f>
        <v>BAR037505430040007420004</v>
      </c>
      <c r="B591" s="1" t="str">
        <f t="shared" si="117"/>
        <v>BAR037505430020004</v>
      </c>
      <c r="D591" s="14" t="s">
        <v>282</v>
      </c>
      <c r="E591" s="15" t="s">
        <v>286</v>
      </c>
      <c r="F591" s="7">
        <f t="shared" si="115"/>
        <v>20004</v>
      </c>
      <c r="G591" s="1" t="s">
        <v>753</v>
      </c>
      <c r="H591" s="1" t="str">
        <f t="shared" si="116"/>
        <v>ASSN--Event 4--20004</v>
      </c>
      <c r="J591" s="27" t="str">
        <f t="shared" si="112"/>
        <v>BAR0375054400074</v>
      </c>
      <c r="K591" s="27" t="str">
        <f t="shared" si="113"/>
        <v>BAR0375054Event 4</v>
      </c>
      <c r="L591" s="1" t="str">
        <f t="shared" si="118"/>
        <v>BAR03VPSA</v>
      </c>
      <c r="M591" s="1">
        <v>75054</v>
      </c>
      <c r="N591" s="1">
        <v>400074</v>
      </c>
      <c r="O591" s="1">
        <v>20004</v>
      </c>
      <c r="P591" s="1">
        <v>300</v>
      </c>
      <c r="Q591" s="1">
        <v>9999</v>
      </c>
      <c r="R591" s="1">
        <v>12</v>
      </c>
      <c r="S591" s="1">
        <v>9999</v>
      </c>
      <c r="V591"/>
      <c r="W591" t="s">
        <v>944</v>
      </c>
      <c r="X591" t="str">
        <f t="shared" si="119"/>
        <v>n/a</v>
      </c>
      <c r="Y591" t="str">
        <f t="shared" si="120"/>
        <v>n/a</v>
      </c>
      <c r="AA591" s="1"/>
      <c r="AB591" s="1" t="s">
        <v>934</v>
      </c>
      <c r="AD591" s="1" t="str">
        <f t="shared" si="114"/>
        <v>BAR037505420004</v>
      </c>
    </row>
    <row r="592" spans="1:30" x14ac:dyDescent="0.25">
      <c r="A592" s="1" t="str">
        <f>D592&amp;M592&amp;P592&amp;N592&amp;MasterData_[[#This Row],[Program Code]]</f>
        <v>BAR037505430040007520004</v>
      </c>
      <c r="B592" s="1" t="str">
        <f t="shared" si="117"/>
        <v>BAR037505430020004</v>
      </c>
      <c r="D592" s="14" t="s">
        <v>282</v>
      </c>
      <c r="E592" s="15" t="s">
        <v>286</v>
      </c>
      <c r="F592" s="7">
        <f t="shared" si="115"/>
        <v>20004</v>
      </c>
      <c r="G592" s="1" t="s">
        <v>753</v>
      </c>
      <c r="H592" s="1" t="str">
        <f t="shared" si="116"/>
        <v>ASSN--Event 4--20004</v>
      </c>
      <c r="J592" s="27" t="str">
        <f t="shared" si="112"/>
        <v>BAR0375054400075</v>
      </c>
      <c r="K592" s="27" t="str">
        <f t="shared" si="113"/>
        <v>BAR0375054Event 4</v>
      </c>
      <c r="L592" s="1" t="str">
        <f t="shared" si="118"/>
        <v>BAR03VPSA</v>
      </c>
      <c r="M592" s="1">
        <v>75054</v>
      </c>
      <c r="N592" s="1">
        <v>400075</v>
      </c>
      <c r="O592" s="1">
        <v>20004</v>
      </c>
      <c r="P592" s="1">
        <v>300</v>
      </c>
      <c r="Q592" s="1">
        <v>9999</v>
      </c>
      <c r="R592" s="1">
        <v>12</v>
      </c>
      <c r="S592" s="1">
        <v>9999</v>
      </c>
      <c r="V592"/>
      <c r="W592" t="s">
        <v>944</v>
      </c>
      <c r="X592" t="str">
        <f t="shared" si="119"/>
        <v>n/a</v>
      </c>
      <c r="Y592" t="str">
        <f t="shared" si="120"/>
        <v>n/a</v>
      </c>
      <c r="AA592" s="1"/>
      <c r="AB592" s="1" t="s">
        <v>934</v>
      </c>
      <c r="AD592" s="1" t="str">
        <f t="shared" si="114"/>
        <v>BAR037505420004</v>
      </c>
    </row>
    <row r="593" spans="1:30" x14ac:dyDescent="0.25">
      <c r="A593" s="1" t="str">
        <f>D593&amp;M593&amp;P593&amp;N593&amp;MasterData_[[#This Row],[Program Code]]</f>
        <v>BAR037505430040007620004</v>
      </c>
      <c r="B593" s="1" t="str">
        <f t="shared" si="117"/>
        <v>BAR037505430020004</v>
      </c>
      <c r="D593" s="14" t="s">
        <v>282</v>
      </c>
      <c r="E593" s="15" t="s">
        <v>286</v>
      </c>
      <c r="F593" s="7">
        <f t="shared" si="115"/>
        <v>20004</v>
      </c>
      <c r="G593" s="1" t="s">
        <v>753</v>
      </c>
      <c r="H593" s="1" t="str">
        <f t="shared" si="116"/>
        <v>ASSN--Event 4--20004</v>
      </c>
      <c r="J593" s="27" t="str">
        <f t="shared" si="112"/>
        <v>BAR0375054400076</v>
      </c>
      <c r="K593" s="27" t="str">
        <f t="shared" si="113"/>
        <v>BAR0375054Event 4</v>
      </c>
      <c r="L593" s="1" t="str">
        <f t="shared" si="118"/>
        <v>BAR03VPSA</v>
      </c>
      <c r="M593" s="1">
        <v>75054</v>
      </c>
      <c r="N593" s="1">
        <v>400076</v>
      </c>
      <c r="O593" s="1">
        <v>20004</v>
      </c>
      <c r="P593" s="1">
        <v>300</v>
      </c>
      <c r="Q593" s="1">
        <v>9999</v>
      </c>
      <c r="R593" s="1">
        <v>12</v>
      </c>
      <c r="S593" s="1">
        <v>9999</v>
      </c>
      <c r="V593"/>
      <c r="W593" t="s">
        <v>944</v>
      </c>
      <c r="X593" t="str">
        <f t="shared" si="119"/>
        <v>n/a</v>
      </c>
      <c r="Y593" t="str">
        <f t="shared" si="120"/>
        <v>n/a</v>
      </c>
      <c r="AA593" s="1"/>
      <c r="AB593" s="1" t="s">
        <v>934</v>
      </c>
      <c r="AD593" s="1" t="str">
        <f t="shared" si="114"/>
        <v>BAR037505420004</v>
      </c>
    </row>
    <row r="594" spans="1:30" x14ac:dyDescent="0.25">
      <c r="A594" s="1" t="str">
        <f>D594&amp;M594&amp;P594&amp;N594&amp;MasterData_[[#This Row],[Program Code]]</f>
        <v>BAR037505430040007920004</v>
      </c>
      <c r="B594" s="1" t="str">
        <f t="shared" si="117"/>
        <v>BAR037505430020004</v>
      </c>
      <c r="D594" s="14" t="s">
        <v>282</v>
      </c>
      <c r="E594" s="15" t="s">
        <v>286</v>
      </c>
      <c r="F594" s="7">
        <f t="shared" si="115"/>
        <v>20004</v>
      </c>
      <c r="G594" s="1" t="s">
        <v>753</v>
      </c>
      <c r="H594" s="1" t="str">
        <f t="shared" si="116"/>
        <v>ASSN--Event 4--20004</v>
      </c>
      <c r="J594" s="27" t="str">
        <f t="shared" si="112"/>
        <v>BAR0375054400079</v>
      </c>
      <c r="K594" s="27" t="str">
        <f t="shared" si="113"/>
        <v>BAR0375054Event 4</v>
      </c>
      <c r="L594" s="1" t="str">
        <f t="shared" si="118"/>
        <v>BAR03VPSA</v>
      </c>
      <c r="M594" s="1">
        <v>75054</v>
      </c>
      <c r="N594" s="1">
        <v>400079</v>
      </c>
      <c r="O594" s="1">
        <v>20004</v>
      </c>
      <c r="P594" s="1">
        <v>300</v>
      </c>
      <c r="Q594" s="1">
        <v>9999</v>
      </c>
      <c r="R594" s="1">
        <v>12</v>
      </c>
      <c r="S594" s="1">
        <v>9999</v>
      </c>
      <c r="V594"/>
      <c r="W594" t="s">
        <v>944</v>
      </c>
      <c r="X594" t="str">
        <f t="shared" si="119"/>
        <v>n/a</v>
      </c>
      <c r="Y594" t="str">
        <f t="shared" si="120"/>
        <v>n/a</v>
      </c>
      <c r="AA594" s="1"/>
      <c r="AB594" s="1" t="s">
        <v>934</v>
      </c>
      <c r="AD594" s="1" t="str">
        <f t="shared" si="114"/>
        <v>BAR037505420004</v>
      </c>
    </row>
    <row r="595" spans="1:30" x14ac:dyDescent="0.25">
      <c r="A595" s="1" t="str">
        <f>D595&amp;M595&amp;P595&amp;N595&amp;MasterData_[[#This Row],[Program Code]]</f>
        <v>BAR037505430040008120004</v>
      </c>
      <c r="B595" s="1" t="str">
        <f t="shared" si="117"/>
        <v>BAR037505430020004</v>
      </c>
      <c r="D595" s="14" t="s">
        <v>282</v>
      </c>
      <c r="E595" s="15" t="s">
        <v>286</v>
      </c>
      <c r="F595" s="7">
        <f t="shared" si="115"/>
        <v>20004</v>
      </c>
      <c r="G595" s="1" t="s">
        <v>753</v>
      </c>
      <c r="H595" s="1" t="str">
        <f t="shared" si="116"/>
        <v>ASSN--Event 4--20004</v>
      </c>
      <c r="J595" s="27" t="str">
        <f t="shared" si="112"/>
        <v>BAR0375054400081</v>
      </c>
      <c r="K595" s="27" t="str">
        <f t="shared" si="113"/>
        <v>BAR0375054Event 4</v>
      </c>
      <c r="L595" s="1" t="str">
        <f t="shared" si="118"/>
        <v>BAR03VPSA</v>
      </c>
      <c r="M595" s="1">
        <v>75054</v>
      </c>
      <c r="N595" s="1">
        <v>400081</v>
      </c>
      <c r="O595" s="1">
        <v>20004</v>
      </c>
      <c r="P595" s="1">
        <v>300</v>
      </c>
      <c r="Q595" s="1">
        <v>9999</v>
      </c>
      <c r="R595" s="1">
        <v>12</v>
      </c>
      <c r="S595" s="1">
        <v>9999</v>
      </c>
      <c r="V595"/>
      <c r="W595" t="s">
        <v>944</v>
      </c>
      <c r="X595" t="str">
        <f t="shared" si="119"/>
        <v>n/a</v>
      </c>
      <c r="Y595" t="str">
        <f t="shared" si="120"/>
        <v>n/a</v>
      </c>
      <c r="AA595" s="1"/>
      <c r="AB595" s="1" t="s">
        <v>934</v>
      </c>
      <c r="AD595" s="1" t="str">
        <f t="shared" si="114"/>
        <v>BAR037505420004</v>
      </c>
    </row>
    <row r="596" spans="1:30" x14ac:dyDescent="0.25">
      <c r="A596" s="1" t="str">
        <f>D596&amp;M596&amp;P596&amp;N596&amp;MasterData_[[#This Row],[Program Code]]</f>
        <v>BAR037505430040008320004</v>
      </c>
      <c r="B596" s="1" t="str">
        <f t="shared" si="117"/>
        <v>BAR037505430020004</v>
      </c>
      <c r="D596" s="14" t="s">
        <v>282</v>
      </c>
      <c r="E596" s="15" t="s">
        <v>286</v>
      </c>
      <c r="F596" s="7">
        <f t="shared" si="115"/>
        <v>20004</v>
      </c>
      <c r="G596" s="1" t="s">
        <v>753</v>
      </c>
      <c r="H596" s="1" t="str">
        <f t="shared" si="116"/>
        <v>ASSN--Event 4--20004</v>
      </c>
      <c r="J596" s="27" t="str">
        <f t="shared" si="112"/>
        <v>BAR0375054400083</v>
      </c>
      <c r="K596" s="27" t="str">
        <f t="shared" si="113"/>
        <v>BAR0375054Event 4</v>
      </c>
      <c r="L596" s="1" t="str">
        <f t="shared" si="118"/>
        <v>BAR03VPSA</v>
      </c>
      <c r="M596" s="1">
        <v>75054</v>
      </c>
      <c r="N596" s="1">
        <v>400083</v>
      </c>
      <c r="O596" s="1">
        <v>20004</v>
      </c>
      <c r="P596" s="1">
        <v>300</v>
      </c>
      <c r="Q596" s="1">
        <v>9999</v>
      </c>
      <c r="R596" s="1">
        <v>12</v>
      </c>
      <c r="S596" s="1">
        <v>9999</v>
      </c>
      <c r="V596"/>
      <c r="W596" t="s">
        <v>944</v>
      </c>
      <c r="X596" t="str">
        <f t="shared" si="119"/>
        <v>n/a</v>
      </c>
      <c r="Y596" t="str">
        <f t="shared" si="120"/>
        <v>n/a</v>
      </c>
      <c r="AA596" s="1"/>
      <c r="AB596" s="1" t="s">
        <v>934</v>
      </c>
      <c r="AD596" s="1" t="str">
        <f t="shared" si="114"/>
        <v>BAR037505420004</v>
      </c>
    </row>
    <row r="597" spans="1:30" x14ac:dyDescent="0.25">
      <c r="A597" s="1" t="str">
        <f>D597&amp;M597&amp;P597&amp;N597&amp;MasterData_[[#This Row],[Program Code]]</f>
        <v>BAR037505430040008420004</v>
      </c>
      <c r="B597" s="1" t="str">
        <f t="shared" si="117"/>
        <v>BAR037505430020004</v>
      </c>
      <c r="D597" s="14" t="s">
        <v>282</v>
      </c>
      <c r="E597" s="15" t="s">
        <v>286</v>
      </c>
      <c r="F597" s="7">
        <f t="shared" si="115"/>
        <v>20004</v>
      </c>
      <c r="G597" s="1" t="s">
        <v>753</v>
      </c>
      <c r="H597" s="1" t="str">
        <f t="shared" si="116"/>
        <v>ASSN--Event 4--20004</v>
      </c>
      <c r="J597" s="27" t="str">
        <f t="shared" si="112"/>
        <v>BAR0375054400084</v>
      </c>
      <c r="K597" s="27" t="str">
        <f t="shared" si="113"/>
        <v>BAR0375054Event 4</v>
      </c>
      <c r="L597" s="1" t="str">
        <f t="shared" si="118"/>
        <v>BAR03VPSA</v>
      </c>
      <c r="M597" s="1">
        <v>75054</v>
      </c>
      <c r="N597" s="1">
        <v>400084</v>
      </c>
      <c r="O597" s="1">
        <v>20004</v>
      </c>
      <c r="P597" s="1">
        <v>300</v>
      </c>
      <c r="Q597" s="1">
        <v>9999</v>
      </c>
      <c r="R597" s="1">
        <v>12</v>
      </c>
      <c r="S597" s="1">
        <v>9999</v>
      </c>
      <c r="V597"/>
      <c r="W597" t="s">
        <v>944</v>
      </c>
      <c r="X597" t="str">
        <f t="shared" si="119"/>
        <v>n/a</v>
      </c>
      <c r="Y597" t="str">
        <f t="shared" si="120"/>
        <v>n/a</v>
      </c>
      <c r="AA597" s="1"/>
      <c r="AB597" s="1" t="s">
        <v>934</v>
      </c>
      <c r="AD597" s="1" t="str">
        <f t="shared" si="114"/>
        <v>BAR037505420004</v>
      </c>
    </row>
    <row r="598" spans="1:30" x14ac:dyDescent="0.25">
      <c r="A598" s="1" t="str">
        <f>D598&amp;M598&amp;P598&amp;N598&amp;MasterData_[[#This Row],[Program Code]]</f>
        <v>BAR037505430040008620004</v>
      </c>
      <c r="B598" s="1" t="str">
        <f t="shared" si="117"/>
        <v>BAR037505430020004</v>
      </c>
      <c r="D598" s="14" t="s">
        <v>282</v>
      </c>
      <c r="E598" s="15" t="s">
        <v>286</v>
      </c>
      <c r="F598" s="7">
        <f t="shared" si="115"/>
        <v>20004</v>
      </c>
      <c r="G598" s="1" t="s">
        <v>753</v>
      </c>
      <c r="H598" s="1" t="str">
        <f t="shared" si="116"/>
        <v>ASSN--Event 4--20004</v>
      </c>
      <c r="J598" s="27" t="str">
        <f t="shared" si="112"/>
        <v>BAR0375054400086</v>
      </c>
      <c r="K598" s="27" t="str">
        <f t="shared" si="113"/>
        <v>BAR0375054Event 4</v>
      </c>
      <c r="L598" s="1" t="str">
        <f t="shared" si="118"/>
        <v>BAR03VPSA</v>
      </c>
      <c r="M598" s="1">
        <v>75054</v>
      </c>
      <c r="N598" s="1">
        <v>400086</v>
      </c>
      <c r="O598" s="1">
        <v>20004</v>
      </c>
      <c r="P598" s="1">
        <v>300</v>
      </c>
      <c r="Q598" s="1">
        <v>9999</v>
      </c>
      <c r="R598" s="1">
        <v>12</v>
      </c>
      <c r="S598" s="1">
        <v>9999</v>
      </c>
      <c r="V598"/>
      <c r="W598" t="s">
        <v>944</v>
      </c>
      <c r="X598" t="str">
        <f t="shared" si="119"/>
        <v>n/a</v>
      </c>
      <c r="Y598" t="str">
        <f t="shared" si="120"/>
        <v>n/a</v>
      </c>
      <c r="AA598" s="1"/>
      <c r="AB598" s="1" t="s">
        <v>934</v>
      </c>
      <c r="AD598" s="1" t="str">
        <f t="shared" si="114"/>
        <v>BAR037505420004</v>
      </c>
    </row>
    <row r="599" spans="1:30" x14ac:dyDescent="0.25">
      <c r="A599" s="1" t="str">
        <f>D599&amp;M599&amp;P599&amp;N599&amp;MasterData_[[#This Row],[Program Code]]</f>
        <v>BAR037505430040008720004</v>
      </c>
      <c r="B599" s="1" t="str">
        <f t="shared" si="117"/>
        <v>BAR037505430020004</v>
      </c>
      <c r="D599" s="14" t="s">
        <v>282</v>
      </c>
      <c r="E599" s="15" t="s">
        <v>286</v>
      </c>
      <c r="F599" s="7">
        <f t="shared" si="115"/>
        <v>20004</v>
      </c>
      <c r="G599" s="1" t="s">
        <v>753</v>
      </c>
      <c r="H599" s="1" t="str">
        <f t="shared" si="116"/>
        <v>ASSN--Event 4--20004</v>
      </c>
      <c r="J599" s="27" t="str">
        <f t="shared" si="112"/>
        <v>BAR0375054400087</v>
      </c>
      <c r="K599" s="27" t="str">
        <f t="shared" si="113"/>
        <v>BAR0375054Event 4</v>
      </c>
      <c r="L599" s="1" t="str">
        <f t="shared" si="118"/>
        <v>BAR03VPSA</v>
      </c>
      <c r="M599" s="1">
        <v>75054</v>
      </c>
      <c r="N599" s="1">
        <v>400087</v>
      </c>
      <c r="O599" s="1">
        <v>20004</v>
      </c>
      <c r="P599" s="1">
        <v>300</v>
      </c>
      <c r="Q599" s="1">
        <v>9999</v>
      </c>
      <c r="R599" s="1">
        <v>12</v>
      </c>
      <c r="S599" s="1">
        <v>9999</v>
      </c>
      <c r="V599"/>
      <c r="W599" t="s">
        <v>944</v>
      </c>
      <c r="X599" t="str">
        <f t="shared" si="119"/>
        <v>n/a</v>
      </c>
      <c r="Y599" t="str">
        <f t="shared" si="120"/>
        <v>n/a</v>
      </c>
      <c r="AA599" s="1"/>
      <c r="AB599" s="1" t="s">
        <v>934</v>
      </c>
      <c r="AD599" s="1" t="str">
        <f t="shared" si="114"/>
        <v>BAR037505420004</v>
      </c>
    </row>
    <row r="600" spans="1:30" x14ac:dyDescent="0.25">
      <c r="A600" s="1" t="str">
        <f>D600&amp;M600&amp;P600&amp;N600&amp;MasterData_[[#This Row],[Program Code]]</f>
        <v>BAR037505430040008820004</v>
      </c>
      <c r="B600" s="1" t="str">
        <f t="shared" si="117"/>
        <v>BAR037505430020004</v>
      </c>
      <c r="D600" s="14" t="s">
        <v>282</v>
      </c>
      <c r="E600" s="15" t="s">
        <v>286</v>
      </c>
      <c r="F600" s="7">
        <f t="shared" si="115"/>
        <v>20004</v>
      </c>
      <c r="G600" s="1" t="s">
        <v>753</v>
      </c>
      <c r="H600" s="1" t="str">
        <f t="shared" si="116"/>
        <v>ASSN--Event 4--20004</v>
      </c>
      <c r="J600" s="27" t="str">
        <f t="shared" si="112"/>
        <v>BAR0375054400088</v>
      </c>
      <c r="K600" s="27" t="str">
        <f t="shared" si="113"/>
        <v>BAR0375054Event 4</v>
      </c>
      <c r="L600" s="1" t="str">
        <f t="shared" si="118"/>
        <v>BAR03VPSA</v>
      </c>
      <c r="M600" s="1">
        <v>75054</v>
      </c>
      <c r="N600" s="1">
        <v>400088</v>
      </c>
      <c r="O600" s="1">
        <v>20004</v>
      </c>
      <c r="P600" s="1">
        <v>300</v>
      </c>
      <c r="Q600" s="1">
        <v>9999</v>
      </c>
      <c r="R600" s="1">
        <v>12</v>
      </c>
      <c r="S600" s="1">
        <v>9999</v>
      </c>
      <c r="V600"/>
      <c r="W600" t="s">
        <v>944</v>
      </c>
      <c r="X600" t="str">
        <f t="shared" si="119"/>
        <v>n/a</v>
      </c>
      <c r="Y600" t="str">
        <f t="shared" si="120"/>
        <v>n/a</v>
      </c>
      <c r="AA600" s="1"/>
      <c r="AB600" s="1" t="s">
        <v>934</v>
      </c>
      <c r="AD600" s="1" t="str">
        <f t="shared" si="114"/>
        <v>BAR037505420004</v>
      </c>
    </row>
    <row r="601" spans="1:30" x14ac:dyDescent="0.25">
      <c r="A601" s="1" t="str">
        <f>D601&amp;M601&amp;P601&amp;N601&amp;MasterData_[[#This Row],[Program Code]]</f>
        <v>BAR037505430040009020004</v>
      </c>
      <c r="B601" s="1" t="str">
        <f t="shared" si="117"/>
        <v>BAR037505430020004</v>
      </c>
      <c r="D601" s="14" t="s">
        <v>282</v>
      </c>
      <c r="E601" s="15" t="s">
        <v>286</v>
      </c>
      <c r="F601" s="7">
        <f t="shared" si="115"/>
        <v>20004</v>
      </c>
      <c r="G601" s="1" t="s">
        <v>753</v>
      </c>
      <c r="H601" s="1" t="str">
        <f t="shared" si="116"/>
        <v>ASSN--Event 4--20004</v>
      </c>
      <c r="J601" s="27" t="str">
        <f t="shared" si="112"/>
        <v>BAR0375054400090</v>
      </c>
      <c r="K601" s="27" t="str">
        <f t="shared" si="113"/>
        <v>BAR0375054Event 4</v>
      </c>
      <c r="L601" s="1" t="str">
        <f t="shared" si="118"/>
        <v>BAR03VPSA</v>
      </c>
      <c r="M601" s="1">
        <v>75054</v>
      </c>
      <c r="N601" s="1">
        <v>400090</v>
      </c>
      <c r="O601" s="1">
        <v>20004</v>
      </c>
      <c r="P601" s="1">
        <v>300</v>
      </c>
      <c r="Q601" s="1">
        <v>9999</v>
      </c>
      <c r="R601" s="1">
        <v>12</v>
      </c>
      <c r="S601" s="1">
        <v>9999</v>
      </c>
      <c r="V601"/>
      <c r="W601" t="s">
        <v>944</v>
      </c>
      <c r="X601" t="str">
        <f t="shared" si="119"/>
        <v>n/a</v>
      </c>
      <c r="Y601" t="str">
        <f t="shared" si="120"/>
        <v>n/a</v>
      </c>
      <c r="AA601" s="1"/>
      <c r="AB601" s="1" t="s">
        <v>934</v>
      </c>
      <c r="AD601" s="1" t="str">
        <f t="shared" si="114"/>
        <v>BAR037505420004</v>
      </c>
    </row>
    <row r="602" spans="1:30" x14ac:dyDescent="0.25">
      <c r="A602" s="1" t="str">
        <f>D602&amp;M602&amp;P602&amp;N602&amp;MasterData_[[#This Row],[Program Code]]</f>
        <v>BAR037505430040009120004</v>
      </c>
      <c r="B602" s="1" t="str">
        <f t="shared" si="117"/>
        <v>BAR037505430020004</v>
      </c>
      <c r="D602" s="14" t="s">
        <v>282</v>
      </c>
      <c r="E602" s="15" t="s">
        <v>286</v>
      </c>
      <c r="F602" s="7">
        <f t="shared" si="115"/>
        <v>20004</v>
      </c>
      <c r="G602" s="1" t="s">
        <v>753</v>
      </c>
      <c r="H602" s="1" t="str">
        <f t="shared" si="116"/>
        <v>ASSN--Event 4--20004</v>
      </c>
      <c r="J602" s="27" t="str">
        <f t="shared" si="112"/>
        <v>BAR0375054400091</v>
      </c>
      <c r="K602" s="27" t="str">
        <f t="shared" si="113"/>
        <v>BAR0375054Event 4</v>
      </c>
      <c r="L602" s="1" t="str">
        <f t="shared" si="118"/>
        <v>BAR03VPSA</v>
      </c>
      <c r="M602" s="1">
        <v>75054</v>
      </c>
      <c r="N602" s="1">
        <v>400091</v>
      </c>
      <c r="O602" s="1">
        <v>20004</v>
      </c>
      <c r="P602" s="1">
        <v>300</v>
      </c>
      <c r="Q602" s="1">
        <v>9999</v>
      </c>
      <c r="R602" s="1">
        <v>12</v>
      </c>
      <c r="S602" s="1">
        <v>9999</v>
      </c>
      <c r="V602"/>
      <c r="W602" t="s">
        <v>944</v>
      </c>
      <c r="X602" t="str">
        <f t="shared" si="119"/>
        <v>n/a</v>
      </c>
      <c r="Y602" t="str">
        <f t="shared" si="120"/>
        <v>n/a</v>
      </c>
      <c r="AA602" s="1"/>
      <c r="AB602" s="1" t="s">
        <v>934</v>
      </c>
      <c r="AD602" s="1" t="str">
        <f t="shared" si="114"/>
        <v>BAR037505420004</v>
      </c>
    </row>
    <row r="603" spans="1:30" x14ac:dyDescent="0.25">
      <c r="A603" s="1" t="str">
        <f>D603&amp;M603&amp;P603&amp;N603&amp;MasterData_[[#This Row],[Program Code]]</f>
        <v>BAR037505430040009420004</v>
      </c>
      <c r="B603" s="1" t="str">
        <f t="shared" si="117"/>
        <v>BAR037505430020004</v>
      </c>
      <c r="D603" s="14" t="s">
        <v>282</v>
      </c>
      <c r="E603" s="15" t="s">
        <v>286</v>
      </c>
      <c r="F603" s="7">
        <f t="shared" si="115"/>
        <v>20004</v>
      </c>
      <c r="G603" s="1" t="s">
        <v>753</v>
      </c>
      <c r="H603" s="1" t="str">
        <f t="shared" si="116"/>
        <v>ASSN--Event 4--20004</v>
      </c>
      <c r="J603" s="27" t="str">
        <f t="shared" si="112"/>
        <v>BAR0375054400094</v>
      </c>
      <c r="K603" s="27" t="str">
        <f t="shared" si="113"/>
        <v>BAR0375054Event 4</v>
      </c>
      <c r="L603" s="1" t="str">
        <f t="shared" si="118"/>
        <v>BAR03VPSA</v>
      </c>
      <c r="M603" s="1">
        <v>75054</v>
      </c>
      <c r="N603" s="1">
        <v>400094</v>
      </c>
      <c r="O603" s="1">
        <v>20004</v>
      </c>
      <c r="P603" s="1">
        <v>300</v>
      </c>
      <c r="Q603" s="1">
        <v>9999</v>
      </c>
      <c r="R603" s="1">
        <v>12</v>
      </c>
      <c r="S603" s="1">
        <v>9999</v>
      </c>
      <c r="V603"/>
      <c r="W603" t="s">
        <v>944</v>
      </c>
      <c r="X603" t="str">
        <f t="shared" si="119"/>
        <v>n/a</v>
      </c>
      <c r="Y603" t="str">
        <f t="shared" si="120"/>
        <v>n/a</v>
      </c>
      <c r="AA603" s="1"/>
      <c r="AB603" s="1" t="s">
        <v>934</v>
      </c>
      <c r="AD603" s="1" t="str">
        <f t="shared" si="114"/>
        <v>BAR037505420004</v>
      </c>
    </row>
    <row r="604" spans="1:30" x14ac:dyDescent="0.25">
      <c r="A604" s="1" t="str">
        <f>D604&amp;M604&amp;P604&amp;N604&amp;MasterData_[[#This Row],[Program Code]]</f>
        <v>BAR037505430040009820004</v>
      </c>
      <c r="B604" s="1" t="str">
        <f t="shared" si="117"/>
        <v>BAR037505430020004</v>
      </c>
      <c r="D604" s="14" t="s">
        <v>282</v>
      </c>
      <c r="E604" s="15" t="s">
        <v>286</v>
      </c>
      <c r="F604" s="7">
        <f t="shared" si="115"/>
        <v>20004</v>
      </c>
      <c r="G604" s="1" t="s">
        <v>753</v>
      </c>
      <c r="H604" s="1" t="str">
        <f t="shared" si="116"/>
        <v>ASSN--Event 4--20004</v>
      </c>
      <c r="J604" s="27" t="str">
        <f t="shared" si="112"/>
        <v>BAR0375054400098</v>
      </c>
      <c r="K604" s="27" t="str">
        <f t="shared" si="113"/>
        <v>BAR0375054Event 4</v>
      </c>
      <c r="L604" s="1" t="str">
        <f t="shared" si="118"/>
        <v>BAR03VPSA</v>
      </c>
      <c r="M604" s="1">
        <v>75054</v>
      </c>
      <c r="N604" s="1">
        <v>400098</v>
      </c>
      <c r="O604" s="1">
        <v>20004</v>
      </c>
      <c r="P604" s="1">
        <v>300</v>
      </c>
      <c r="Q604" s="1">
        <v>9999</v>
      </c>
      <c r="R604" s="1">
        <v>12</v>
      </c>
      <c r="S604" s="1">
        <v>9999</v>
      </c>
      <c r="V604"/>
      <c r="W604" t="s">
        <v>944</v>
      </c>
      <c r="X604" t="str">
        <f t="shared" si="119"/>
        <v>n/a</v>
      </c>
      <c r="Y604" t="str">
        <f t="shared" si="120"/>
        <v>n/a</v>
      </c>
      <c r="AA604" s="1"/>
      <c r="AB604" s="1" t="s">
        <v>934</v>
      </c>
      <c r="AD604" s="1" t="str">
        <f t="shared" si="114"/>
        <v>BAR037505420004</v>
      </c>
    </row>
    <row r="605" spans="1:30" x14ac:dyDescent="0.25">
      <c r="A605" s="1" t="str">
        <f>D605&amp;M605&amp;P605&amp;N605&amp;MasterData_[[#This Row],[Program Code]]</f>
        <v>BAR037505430040010020004</v>
      </c>
      <c r="B605" s="1" t="str">
        <f t="shared" si="117"/>
        <v>BAR037505430020004</v>
      </c>
      <c r="D605" s="14" t="s">
        <v>282</v>
      </c>
      <c r="E605" s="15" t="s">
        <v>286</v>
      </c>
      <c r="F605" s="7">
        <f t="shared" si="115"/>
        <v>20004</v>
      </c>
      <c r="G605" s="1" t="s">
        <v>753</v>
      </c>
      <c r="H605" s="1" t="str">
        <f t="shared" si="116"/>
        <v>ASSN--Event 4--20004</v>
      </c>
      <c r="J605" s="27" t="str">
        <f t="shared" si="112"/>
        <v>BAR0375054400100</v>
      </c>
      <c r="K605" s="27" t="str">
        <f t="shared" si="113"/>
        <v>BAR0375054Event 4</v>
      </c>
      <c r="L605" s="1" t="str">
        <f t="shared" si="118"/>
        <v>BAR03VPSA</v>
      </c>
      <c r="M605" s="1">
        <v>75054</v>
      </c>
      <c r="N605" s="1">
        <v>400100</v>
      </c>
      <c r="O605" s="1">
        <v>20004</v>
      </c>
      <c r="P605" s="1">
        <v>300</v>
      </c>
      <c r="Q605" s="1">
        <v>9999</v>
      </c>
      <c r="R605" s="1">
        <v>12</v>
      </c>
      <c r="S605" s="1">
        <v>9999</v>
      </c>
      <c r="V605"/>
      <c r="W605" t="s">
        <v>944</v>
      </c>
      <c r="X605" t="str">
        <f t="shared" si="119"/>
        <v>n/a</v>
      </c>
      <c r="Y605" t="str">
        <f t="shared" si="120"/>
        <v>n/a</v>
      </c>
      <c r="AA605" s="1"/>
      <c r="AB605" s="1" t="s">
        <v>934</v>
      </c>
      <c r="AD605" s="1" t="str">
        <f t="shared" si="114"/>
        <v>BAR037505420004</v>
      </c>
    </row>
    <row r="606" spans="1:30" x14ac:dyDescent="0.25">
      <c r="A606" s="1" t="str">
        <f>D606&amp;M606&amp;P606&amp;N606&amp;MasterData_[[#This Row],[Program Code]]</f>
        <v>BAR037505430040010120004</v>
      </c>
      <c r="B606" s="1" t="str">
        <f t="shared" si="117"/>
        <v>BAR037505430020004</v>
      </c>
      <c r="D606" s="14" t="s">
        <v>282</v>
      </c>
      <c r="E606" s="15" t="s">
        <v>286</v>
      </c>
      <c r="F606" s="7">
        <f t="shared" si="115"/>
        <v>20004</v>
      </c>
      <c r="G606" s="1" t="s">
        <v>753</v>
      </c>
      <c r="H606" s="1" t="str">
        <f t="shared" si="116"/>
        <v>ASSN--Event 4--20004</v>
      </c>
      <c r="J606" s="27" t="str">
        <f t="shared" si="112"/>
        <v>BAR0375054400101</v>
      </c>
      <c r="K606" s="27" t="str">
        <f t="shared" si="113"/>
        <v>BAR0375054Event 4</v>
      </c>
      <c r="L606" s="1" t="str">
        <f t="shared" si="118"/>
        <v>BAR03VPSA</v>
      </c>
      <c r="M606" s="1">
        <v>75054</v>
      </c>
      <c r="N606" s="1">
        <v>400101</v>
      </c>
      <c r="O606" s="1">
        <v>20004</v>
      </c>
      <c r="P606" s="1">
        <v>300</v>
      </c>
      <c r="Q606" s="1">
        <v>9999</v>
      </c>
      <c r="R606" s="1">
        <v>12</v>
      </c>
      <c r="S606" s="1">
        <v>9999</v>
      </c>
      <c r="V606"/>
      <c r="W606" t="s">
        <v>944</v>
      </c>
      <c r="X606" t="str">
        <f t="shared" si="119"/>
        <v>n/a</v>
      </c>
      <c r="Y606" t="str">
        <f t="shared" si="120"/>
        <v>n/a</v>
      </c>
      <c r="AA606" s="1"/>
      <c r="AB606" s="1" t="s">
        <v>934</v>
      </c>
      <c r="AD606" s="1" t="str">
        <f t="shared" si="114"/>
        <v>BAR037505420004</v>
      </c>
    </row>
    <row r="607" spans="1:30" x14ac:dyDescent="0.25">
      <c r="A607" s="1" t="str">
        <f>D607&amp;M607&amp;P607&amp;N607&amp;MasterData_[[#This Row],[Program Code]]</f>
        <v>BAR037505430040010220004</v>
      </c>
      <c r="B607" s="1" t="str">
        <f t="shared" si="117"/>
        <v>BAR037505430020004</v>
      </c>
      <c r="D607" s="14" t="s">
        <v>282</v>
      </c>
      <c r="E607" s="15" t="s">
        <v>286</v>
      </c>
      <c r="F607" s="7">
        <f t="shared" si="115"/>
        <v>20004</v>
      </c>
      <c r="G607" s="1" t="s">
        <v>753</v>
      </c>
      <c r="H607" s="1" t="str">
        <f t="shared" si="116"/>
        <v>ASSN--Event 4--20004</v>
      </c>
      <c r="J607" s="27" t="str">
        <f t="shared" si="112"/>
        <v>BAR0375054400102</v>
      </c>
      <c r="K607" s="27" t="str">
        <f t="shared" si="113"/>
        <v>BAR0375054Event 4</v>
      </c>
      <c r="L607" s="1" t="str">
        <f t="shared" si="118"/>
        <v>BAR03VPSA</v>
      </c>
      <c r="M607" s="1">
        <v>75054</v>
      </c>
      <c r="N607" s="1">
        <v>400102</v>
      </c>
      <c r="O607" s="1">
        <v>20004</v>
      </c>
      <c r="P607" s="1">
        <v>300</v>
      </c>
      <c r="Q607" s="1">
        <v>9999</v>
      </c>
      <c r="R607" s="1">
        <v>12</v>
      </c>
      <c r="S607" s="1">
        <v>9999</v>
      </c>
      <c r="V607"/>
      <c r="W607" t="s">
        <v>944</v>
      </c>
      <c r="X607" t="str">
        <f t="shared" si="119"/>
        <v>n/a</v>
      </c>
      <c r="Y607" t="str">
        <f t="shared" si="120"/>
        <v>n/a</v>
      </c>
      <c r="AA607" s="1"/>
      <c r="AB607" s="1" t="s">
        <v>934</v>
      </c>
      <c r="AD607" s="1" t="str">
        <f t="shared" si="114"/>
        <v>BAR037505420004</v>
      </c>
    </row>
    <row r="608" spans="1:30" x14ac:dyDescent="0.25">
      <c r="A608" s="1" t="str">
        <f>D608&amp;M608&amp;P608&amp;N608&amp;MasterData_[[#This Row],[Program Code]]</f>
        <v>BAR037505430040010320004</v>
      </c>
      <c r="B608" s="1" t="str">
        <f t="shared" si="117"/>
        <v>BAR037505430020004</v>
      </c>
      <c r="D608" s="14" t="s">
        <v>282</v>
      </c>
      <c r="E608" s="15" t="s">
        <v>286</v>
      </c>
      <c r="F608" s="7">
        <f t="shared" si="115"/>
        <v>20004</v>
      </c>
      <c r="G608" s="1" t="s">
        <v>753</v>
      </c>
      <c r="H608" s="1" t="str">
        <f t="shared" si="116"/>
        <v>ASSN--Event 4--20004</v>
      </c>
      <c r="J608" s="27" t="str">
        <f t="shared" si="112"/>
        <v>BAR0375054400103</v>
      </c>
      <c r="K608" s="27" t="str">
        <f t="shared" si="113"/>
        <v>BAR0375054Event 4</v>
      </c>
      <c r="L608" s="1" t="str">
        <f t="shared" si="118"/>
        <v>BAR03VPSA</v>
      </c>
      <c r="M608" s="1">
        <v>75054</v>
      </c>
      <c r="N608" s="1">
        <v>400103</v>
      </c>
      <c r="O608" s="1">
        <v>20004</v>
      </c>
      <c r="P608" s="1">
        <v>300</v>
      </c>
      <c r="Q608" s="1">
        <v>9999</v>
      </c>
      <c r="R608" s="1">
        <v>12</v>
      </c>
      <c r="S608" s="1">
        <v>9999</v>
      </c>
      <c r="V608"/>
      <c r="W608" t="s">
        <v>944</v>
      </c>
      <c r="X608" t="str">
        <f t="shared" si="119"/>
        <v>n/a</v>
      </c>
      <c r="Y608" t="str">
        <f t="shared" si="120"/>
        <v>n/a</v>
      </c>
      <c r="AA608" s="1"/>
      <c r="AB608" s="1" t="s">
        <v>934</v>
      </c>
      <c r="AD608" s="1" t="str">
        <f t="shared" si="114"/>
        <v>BAR037505420004</v>
      </c>
    </row>
    <row r="609" spans="1:30" x14ac:dyDescent="0.25">
      <c r="A609" s="1" t="str">
        <f>D609&amp;M609&amp;P609&amp;N609&amp;MasterData_[[#This Row],[Program Code]]</f>
        <v>BAR037505430040010420004</v>
      </c>
      <c r="B609" s="1" t="str">
        <f t="shared" si="117"/>
        <v>BAR037505430020004</v>
      </c>
      <c r="D609" s="14" t="s">
        <v>282</v>
      </c>
      <c r="E609" s="15" t="s">
        <v>286</v>
      </c>
      <c r="F609" s="7">
        <f t="shared" si="115"/>
        <v>20004</v>
      </c>
      <c r="G609" s="1" t="s">
        <v>753</v>
      </c>
      <c r="H609" s="1" t="str">
        <f t="shared" si="116"/>
        <v>ASSN--Event 4--20004</v>
      </c>
      <c r="J609" s="27" t="str">
        <f t="shared" si="112"/>
        <v>BAR0375054400104</v>
      </c>
      <c r="K609" s="27" t="str">
        <f t="shared" si="113"/>
        <v>BAR0375054Event 4</v>
      </c>
      <c r="L609" s="1" t="str">
        <f t="shared" si="118"/>
        <v>BAR03VPSA</v>
      </c>
      <c r="M609" s="1">
        <v>75054</v>
      </c>
      <c r="N609" s="1">
        <v>400104</v>
      </c>
      <c r="O609" s="1">
        <v>20004</v>
      </c>
      <c r="P609" s="1">
        <v>300</v>
      </c>
      <c r="Q609" s="1">
        <v>9999</v>
      </c>
      <c r="R609" s="1">
        <v>12</v>
      </c>
      <c r="S609" s="1">
        <v>9999</v>
      </c>
      <c r="V609"/>
      <c r="W609" t="s">
        <v>944</v>
      </c>
      <c r="X609" t="str">
        <f t="shared" si="119"/>
        <v>n/a</v>
      </c>
      <c r="Y609" t="str">
        <f t="shared" si="120"/>
        <v>n/a</v>
      </c>
      <c r="AA609" s="1"/>
      <c r="AB609" s="1" t="s">
        <v>934</v>
      </c>
      <c r="AD609" s="1" t="str">
        <f t="shared" si="114"/>
        <v>BAR037505420004</v>
      </c>
    </row>
    <row r="610" spans="1:30" x14ac:dyDescent="0.25">
      <c r="A610" s="1" t="str">
        <f>D610&amp;M610&amp;P610&amp;N610&amp;MasterData_[[#This Row],[Program Code]]</f>
        <v>BAR037505430040010820004</v>
      </c>
      <c r="B610" s="1" t="str">
        <f t="shared" si="117"/>
        <v>BAR037505430020004</v>
      </c>
      <c r="D610" s="14" t="s">
        <v>282</v>
      </c>
      <c r="E610" s="15" t="s">
        <v>286</v>
      </c>
      <c r="F610" s="7">
        <f t="shared" si="115"/>
        <v>20004</v>
      </c>
      <c r="G610" s="1" t="s">
        <v>753</v>
      </c>
      <c r="H610" s="1" t="str">
        <f t="shared" si="116"/>
        <v>ASSN--Event 4--20004</v>
      </c>
      <c r="J610" s="27" t="str">
        <f t="shared" si="112"/>
        <v>BAR0375054400108</v>
      </c>
      <c r="K610" s="27" t="str">
        <f t="shared" si="113"/>
        <v>BAR0375054Event 4</v>
      </c>
      <c r="L610" s="1" t="str">
        <f t="shared" si="118"/>
        <v>BAR03VPSA</v>
      </c>
      <c r="M610" s="1">
        <v>75054</v>
      </c>
      <c r="N610" s="1">
        <v>400108</v>
      </c>
      <c r="O610" s="1">
        <v>20004</v>
      </c>
      <c r="P610" s="1">
        <v>300</v>
      </c>
      <c r="Q610" s="1">
        <v>9999</v>
      </c>
      <c r="R610" s="1">
        <v>12</v>
      </c>
      <c r="S610" s="1">
        <v>9999</v>
      </c>
      <c r="V610"/>
      <c r="W610" t="s">
        <v>944</v>
      </c>
      <c r="X610" t="str">
        <f t="shared" si="119"/>
        <v>n/a</v>
      </c>
      <c r="Y610" t="str">
        <f t="shared" si="120"/>
        <v>n/a</v>
      </c>
      <c r="AA610" s="1"/>
      <c r="AB610" s="1" t="s">
        <v>934</v>
      </c>
      <c r="AD610" s="1" t="str">
        <f t="shared" si="114"/>
        <v>BAR037505420004</v>
      </c>
    </row>
    <row r="611" spans="1:30" x14ac:dyDescent="0.25">
      <c r="A611" s="1" t="str">
        <f>D611&amp;M611&amp;P611&amp;N611&amp;MasterData_[[#This Row],[Program Code]]</f>
        <v>BAR037505430040010920004</v>
      </c>
      <c r="B611" s="1" t="str">
        <f t="shared" si="117"/>
        <v>BAR037505430020004</v>
      </c>
      <c r="D611" s="14" t="s">
        <v>282</v>
      </c>
      <c r="E611" s="15" t="s">
        <v>286</v>
      </c>
      <c r="F611" s="7">
        <f t="shared" si="115"/>
        <v>20004</v>
      </c>
      <c r="G611" s="1" t="s">
        <v>753</v>
      </c>
      <c r="H611" s="1" t="str">
        <f t="shared" si="116"/>
        <v>ASSN--Event 4--20004</v>
      </c>
      <c r="J611" s="27" t="str">
        <f t="shared" si="112"/>
        <v>BAR0375054400109</v>
      </c>
      <c r="K611" s="27" t="str">
        <f t="shared" si="113"/>
        <v>BAR0375054Event 4</v>
      </c>
      <c r="L611" s="1" t="str">
        <f t="shared" si="118"/>
        <v>BAR03VPSA</v>
      </c>
      <c r="M611" s="1">
        <v>75054</v>
      </c>
      <c r="N611" s="1">
        <v>400109</v>
      </c>
      <c r="O611" s="1">
        <v>20004</v>
      </c>
      <c r="P611" s="1">
        <v>300</v>
      </c>
      <c r="Q611" s="1">
        <v>9999</v>
      </c>
      <c r="R611" s="1">
        <v>12</v>
      </c>
      <c r="S611" s="1">
        <v>9999</v>
      </c>
      <c r="V611"/>
      <c r="W611" t="s">
        <v>944</v>
      </c>
      <c r="X611" t="str">
        <f t="shared" si="119"/>
        <v>n/a</v>
      </c>
      <c r="Y611" t="str">
        <f t="shared" si="120"/>
        <v>n/a</v>
      </c>
      <c r="AA611" s="1"/>
      <c r="AB611" s="1" t="s">
        <v>934</v>
      </c>
      <c r="AD611" s="1" t="str">
        <f t="shared" si="114"/>
        <v>BAR037505420004</v>
      </c>
    </row>
    <row r="612" spans="1:30" x14ac:dyDescent="0.25">
      <c r="A612" s="1" t="str">
        <f>D612&amp;M612&amp;P612&amp;N612&amp;MasterData_[[#This Row],[Program Code]]</f>
        <v>BAR037505430040011020004</v>
      </c>
      <c r="B612" s="1" t="str">
        <f t="shared" si="117"/>
        <v>BAR037505430020004</v>
      </c>
      <c r="D612" s="14" t="s">
        <v>282</v>
      </c>
      <c r="E612" s="15" t="s">
        <v>286</v>
      </c>
      <c r="F612" s="7">
        <f t="shared" si="115"/>
        <v>20004</v>
      </c>
      <c r="G612" s="1" t="s">
        <v>753</v>
      </c>
      <c r="H612" s="1" t="str">
        <f t="shared" si="116"/>
        <v>ASSN--Event 4--20004</v>
      </c>
      <c r="J612" s="27" t="str">
        <f t="shared" si="112"/>
        <v>BAR0375054400110</v>
      </c>
      <c r="K612" s="27" t="str">
        <f t="shared" si="113"/>
        <v>BAR0375054Event 4</v>
      </c>
      <c r="L612" s="1" t="str">
        <f t="shared" si="118"/>
        <v>BAR03VPSA</v>
      </c>
      <c r="M612" s="1">
        <v>75054</v>
      </c>
      <c r="N612" s="1">
        <v>400110</v>
      </c>
      <c r="O612" s="1">
        <v>20004</v>
      </c>
      <c r="P612" s="1">
        <v>300</v>
      </c>
      <c r="Q612" s="1">
        <v>9999</v>
      </c>
      <c r="R612" s="1">
        <v>12</v>
      </c>
      <c r="S612" s="1">
        <v>9999</v>
      </c>
      <c r="V612"/>
      <c r="W612" t="s">
        <v>944</v>
      </c>
      <c r="X612" t="str">
        <f t="shared" si="119"/>
        <v>n/a</v>
      </c>
      <c r="Y612" t="str">
        <f t="shared" si="120"/>
        <v>n/a</v>
      </c>
      <c r="AA612" s="1"/>
      <c r="AB612" s="1" t="s">
        <v>934</v>
      </c>
      <c r="AD612" s="1" t="str">
        <f t="shared" si="114"/>
        <v>BAR037505420004</v>
      </c>
    </row>
    <row r="613" spans="1:30" x14ac:dyDescent="0.25">
      <c r="A613" s="1" t="str">
        <f>D613&amp;M613&amp;P613&amp;N613&amp;MasterData_[[#This Row],[Program Code]]</f>
        <v>BAR037505430040011220004</v>
      </c>
      <c r="B613" s="1" t="str">
        <f t="shared" si="117"/>
        <v>BAR037505430020004</v>
      </c>
      <c r="D613" s="14" t="s">
        <v>282</v>
      </c>
      <c r="E613" s="15" t="s">
        <v>286</v>
      </c>
      <c r="F613" s="7">
        <f t="shared" si="115"/>
        <v>20004</v>
      </c>
      <c r="G613" s="1" t="s">
        <v>753</v>
      </c>
      <c r="H613" s="1" t="str">
        <f t="shared" si="116"/>
        <v>ASSN--Event 4--20004</v>
      </c>
      <c r="J613" s="27" t="str">
        <f t="shared" si="112"/>
        <v>BAR0375054400112</v>
      </c>
      <c r="K613" s="27" t="str">
        <f t="shared" si="113"/>
        <v>BAR0375054Event 4</v>
      </c>
      <c r="L613" s="1" t="str">
        <f t="shared" si="118"/>
        <v>BAR03VPSA</v>
      </c>
      <c r="M613" s="1">
        <v>75054</v>
      </c>
      <c r="N613" s="1">
        <v>400112</v>
      </c>
      <c r="O613" s="1">
        <v>20004</v>
      </c>
      <c r="P613" s="1">
        <v>300</v>
      </c>
      <c r="Q613" s="1">
        <v>9999</v>
      </c>
      <c r="R613" s="1">
        <v>12</v>
      </c>
      <c r="S613" s="1">
        <v>9999</v>
      </c>
      <c r="V613"/>
      <c r="W613" t="s">
        <v>944</v>
      </c>
      <c r="X613" t="str">
        <f t="shared" si="119"/>
        <v>n/a</v>
      </c>
      <c r="Y613" t="str">
        <f t="shared" si="120"/>
        <v>n/a</v>
      </c>
      <c r="AA613" s="1"/>
      <c r="AB613" s="1" t="s">
        <v>934</v>
      </c>
      <c r="AD613" s="1" t="str">
        <f t="shared" si="114"/>
        <v>BAR037505420004</v>
      </c>
    </row>
    <row r="614" spans="1:30" x14ac:dyDescent="0.25">
      <c r="A614" s="1" t="str">
        <f>D614&amp;M614&amp;P614&amp;N614&amp;MasterData_[[#This Row],[Program Code]]</f>
        <v>BAR037505430040012020004</v>
      </c>
      <c r="B614" s="1" t="str">
        <f t="shared" si="117"/>
        <v>BAR037505430020004</v>
      </c>
      <c r="D614" s="14" t="s">
        <v>282</v>
      </c>
      <c r="E614" s="15" t="s">
        <v>286</v>
      </c>
      <c r="F614" s="7">
        <f t="shared" si="115"/>
        <v>20004</v>
      </c>
      <c r="G614" s="1" t="s">
        <v>753</v>
      </c>
      <c r="H614" s="1" t="str">
        <f t="shared" si="116"/>
        <v>ASSN--Event 4--20004</v>
      </c>
      <c r="J614" s="27" t="str">
        <f t="shared" si="112"/>
        <v>BAR0375054400120</v>
      </c>
      <c r="K614" s="27" t="str">
        <f t="shared" si="113"/>
        <v>BAR0375054Event 4</v>
      </c>
      <c r="L614" s="1" t="str">
        <f t="shared" si="118"/>
        <v>BAR03VPSA</v>
      </c>
      <c r="M614" s="1">
        <v>75054</v>
      </c>
      <c r="N614" s="1">
        <v>400120</v>
      </c>
      <c r="O614" s="1">
        <v>20004</v>
      </c>
      <c r="P614" s="1">
        <v>300</v>
      </c>
      <c r="Q614" s="1">
        <v>9999</v>
      </c>
      <c r="R614" s="1">
        <v>12</v>
      </c>
      <c r="S614" s="1">
        <v>9999</v>
      </c>
      <c r="V614"/>
      <c r="W614" t="s">
        <v>944</v>
      </c>
      <c r="X614" t="str">
        <f t="shared" si="119"/>
        <v>n/a</v>
      </c>
      <c r="Y614" t="str">
        <f t="shared" si="120"/>
        <v>n/a</v>
      </c>
      <c r="AA614" s="1"/>
      <c r="AB614" s="1" t="s">
        <v>934</v>
      </c>
      <c r="AD614" s="1" t="str">
        <f t="shared" si="114"/>
        <v>BAR037505420004</v>
      </c>
    </row>
    <row r="615" spans="1:30" x14ac:dyDescent="0.25">
      <c r="A615" s="1" t="str">
        <f>D615&amp;M615&amp;P615&amp;N615&amp;MasterData_[[#This Row],[Program Code]]</f>
        <v>BAR037505430040012120004</v>
      </c>
      <c r="B615" s="1" t="str">
        <f t="shared" si="117"/>
        <v>BAR037505430020004</v>
      </c>
      <c r="D615" s="14" t="s">
        <v>282</v>
      </c>
      <c r="E615" s="15" t="s">
        <v>286</v>
      </c>
      <c r="F615" s="7">
        <f t="shared" si="115"/>
        <v>20004</v>
      </c>
      <c r="G615" s="1" t="s">
        <v>753</v>
      </c>
      <c r="H615" s="1" t="str">
        <f t="shared" si="116"/>
        <v>ASSN--Event 4--20004</v>
      </c>
      <c r="J615" s="27" t="str">
        <f t="shared" si="112"/>
        <v>BAR0375054400121</v>
      </c>
      <c r="K615" s="27" t="str">
        <f t="shared" si="113"/>
        <v>BAR0375054Event 4</v>
      </c>
      <c r="L615" s="1" t="str">
        <f t="shared" si="118"/>
        <v>BAR03VPSA</v>
      </c>
      <c r="M615" s="1">
        <v>75054</v>
      </c>
      <c r="N615" s="1">
        <v>400121</v>
      </c>
      <c r="O615" s="1">
        <v>20004</v>
      </c>
      <c r="P615" s="1">
        <v>300</v>
      </c>
      <c r="Q615" s="1">
        <v>9999</v>
      </c>
      <c r="R615" s="1">
        <v>12</v>
      </c>
      <c r="S615" s="1">
        <v>9999</v>
      </c>
      <c r="V615"/>
      <c r="W615" t="s">
        <v>944</v>
      </c>
      <c r="X615" t="str">
        <f t="shared" si="119"/>
        <v>n/a</v>
      </c>
      <c r="Y615" t="str">
        <f t="shared" si="120"/>
        <v>n/a</v>
      </c>
      <c r="AA615" s="1"/>
      <c r="AB615" s="1" t="s">
        <v>934</v>
      </c>
      <c r="AD615" s="1" t="str">
        <f t="shared" si="114"/>
        <v>BAR037505420004</v>
      </c>
    </row>
    <row r="616" spans="1:30" x14ac:dyDescent="0.25">
      <c r="A616" s="1" t="str">
        <f>D616&amp;M616&amp;P616&amp;N616&amp;MasterData_[[#This Row],[Program Code]]</f>
        <v>BAR037505430040012320004</v>
      </c>
      <c r="B616" s="1" t="str">
        <f t="shared" si="117"/>
        <v>BAR037505430020004</v>
      </c>
      <c r="D616" s="14" t="s">
        <v>282</v>
      </c>
      <c r="E616" s="15" t="s">
        <v>286</v>
      </c>
      <c r="F616" s="7">
        <f t="shared" si="115"/>
        <v>20004</v>
      </c>
      <c r="G616" s="1" t="s">
        <v>753</v>
      </c>
      <c r="H616" s="1" t="str">
        <f t="shared" si="116"/>
        <v>ASSN--Event 4--20004</v>
      </c>
      <c r="J616" s="27" t="str">
        <f t="shared" si="112"/>
        <v>BAR0375054400123</v>
      </c>
      <c r="K616" s="27" t="str">
        <f t="shared" si="113"/>
        <v>BAR0375054Event 4</v>
      </c>
      <c r="L616" s="1" t="str">
        <f t="shared" si="118"/>
        <v>BAR03VPSA</v>
      </c>
      <c r="M616" s="1">
        <v>75054</v>
      </c>
      <c r="N616" s="1">
        <v>400123</v>
      </c>
      <c r="O616" s="1">
        <v>20004</v>
      </c>
      <c r="P616" s="1">
        <v>300</v>
      </c>
      <c r="Q616" s="1">
        <v>9999</v>
      </c>
      <c r="R616" s="1">
        <v>12</v>
      </c>
      <c r="S616" s="1">
        <v>9999</v>
      </c>
      <c r="V616"/>
      <c r="W616" t="s">
        <v>944</v>
      </c>
      <c r="X616" t="str">
        <f t="shared" si="119"/>
        <v>n/a</v>
      </c>
      <c r="Y616" t="str">
        <f t="shared" si="120"/>
        <v>n/a</v>
      </c>
      <c r="AA616" s="1"/>
      <c r="AB616" s="1" t="s">
        <v>934</v>
      </c>
      <c r="AD616" s="1" t="str">
        <f t="shared" si="114"/>
        <v>BAR037505420004</v>
      </c>
    </row>
    <row r="617" spans="1:30" x14ac:dyDescent="0.25">
      <c r="A617" s="1" t="str">
        <f>D617&amp;M617&amp;P617&amp;N617&amp;MasterData_[[#This Row],[Program Code]]</f>
        <v>BAR037505430040014020004</v>
      </c>
      <c r="B617" s="1" t="str">
        <f t="shared" si="117"/>
        <v>BAR037505430020004</v>
      </c>
      <c r="D617" s="14" t="s">
        <v>282</v>
      </c>
      <c r="E617" s="15" t="s">
        <v>286</v>
      </c>
      <c r="F617" s="7">
        <f t="shared" si="115"/>
        <v>20004</v>
      </c>
      <c r="G617" s="1" t="s">
        <v>753</v>
      </c>
      <c r="H617" s="1" t="str">
        <f t="shared" si="116"/>
        <v>ASSN--Event 4--20004</v>
      </c>
      <c r="J617" s="27" t="str">
        <f t="shared" ref="J617:J680" si="121">D617&amp;M617&amp;N617</f>
        <v>BAR0375054400140</v>
      </c>
      <c r="K617" s="27" t="str">
        <f t="shared" ref="K617:K680" si="122">D617&amp;M617&amp;G617</f>
        <v>BAR0375054Event 4</v>
      </c>
      <c r="L617" s="1" t="str">
        <f t="shared" si="118"/>
        <v>BAR03VPSA</v>
      </c>
      <c r="M617" s="1">
        <v>75054</v>
      </c>
      <c r="N617" s="1">
        <v>400140</v>
      </c>
      <c r="O617" s="1">
        <v>20004</v>
      </c>
      <c r="P617" s="1">
        <v>300</v>
      </c>
      <c r="Q617" s="1">
        <v>9999</v>
      </c>
      <c r="R617" s="1">
        <v>12</v>
      </c>
      <c r="S617" s="1">
        <v>9999</v>
      </c>
      <c r="V617"/>
      <c r="W617" t="s">
        <v>944</v>
      </c>
      <c r="X617" t="str">
        <f t="shared" si="119"/>
        <v>n/a</v>
      </c>
      <c r="Y617" t="str">
        <f t="shared" si="120"/>
        <v>n/a</v>
      </c>
      <c r="AA617" s="1"/>
      <c r="AB617" s="1" t="s">
        <v>934</v>
      </c>
      <c r="AD617" s="1" t="str">
        <f t="shared" ref="AD617:AD680" si="123">D617&amp;M617&amp;O617</f>
        <v>BAR037505420004</v>
      </c>
    </row>
    <row r="618" spans="1:30" x14ac:dyDescent="0.25">
      <c r="A618" s="1" t="str">
        <f>D618&amp;M618&amp;P618&amp;N618&amp;MasterData_[[#This Row],[Program Code]]</f>
        <v>BAR037505430040000420005</v>
      </c>
      <c r="B618" s="1" t="str">
        <f t="shared" si="117"/>
        <v>BAR037505430020005</v>
      </c>
      <c r="D618" s="14" t="s">
        <v>282</v>
      </c>
      <c r="E618" s="15" t="s">
        <v>286</v>
      </c>
      <c r="F618" s="7">
        <f t="shared" si="115"/>
        <v>20005</v>
      </c>
      <c r="G618" s="1" t="s">
        <v>754</v>
      </c>
      <c r="H618" s="1" t="str">
        <f t="shared" si="116"/>
        <v>ASSN--Event 5--20005</v>
      </c>
      <c r="J618" s="27" t="str">
        <f t="shared" si="121"/>
        <v>BAR0375054400004</v>
      </c>
      <c r="K618" s="27" t="str">
        <f t="shared" si="122"/>
        <v>BAR0375054Event 5</v>
      </c>
      <c r="L618" s="1" t="str">
        <f t="shared" si="118"/>
        <v>BAR03VPSA</v>
      </c>
      <c r="M618" s="1">
        <v>75054</v>
      </c>
      <c r="N618" s="1">
        <v>400004</v>
      </c>
      <c r="O618" s="1">
        <v>20005</v>
      </c>
      <c r="P618" s="1">
        <v>300</v>
      </c>
      <c r="Q618" s="1">
        <v>9999</v>
      </c>
      <c r="R618" s="1">
        <v>12</v>
      </c>
      <c r="S618" s="1">
        <v>9999</v>
      </c>
      <c r="V618"/>
      <c r="W618" t="s">
        <v>944</v>
      </c>
      <c r="X618" t="str">
        <f t="shared" si="119"/>
        <v>n/a</v>
      </c>
      <c r="Y618" t="str">
        <f t="shared" si="120"/>
        <v>n/a</v>
      </c>
      <c r="AA618" s="1"/>
      <c r="AB618" s="1" t="s">
        <v>934</v>
      </c>
      <c r="AD618" s="1" t="str">
        <f t="shared" si="123"/>
        <v>BAR037505420005</v>
      </c>
    </row>
    <row r="619" spans="1:30" x14ac:dyDescent="0.25">
      <c r="A619" s="1" t="str">
        <f>D619&amp;M619&amp;P619&amp;N619&amp;MasterData_[[#This Row],[Program Code]]</f>
        <v>BAR037505430040000520005</v>
      </c>
      <c r="B619" s="1" t="str">
        <f t="shared" si="117"/>
        <v>BAR037505430020005</v>
      </c>
      <c r="D619" s="14" t="s">
        <v>282</v>
      </c>
      <c r="E619" s="15" t="s">
        <v>286</v>
      </c>
      <c r="F619" s="7">
        <f t="shared" si="115"/>
        <v>20005</v>
      </c>
      <c r="G619" s="1" t="s">
        <v>754</v>
      </c>
      <c r="H619" s="1" t="str">
        <f t="shared" si="116"/>
        <v>ASSN--Event 5--20005</v>
      </c>
      <c r="J619" s="27" t="str">
        <f t="shared" si="121"/>
        <v>BAR0375054400005</v>
      </c>
      <c r="K619" s="27" t="str">
        <f t="shared" si="122"/>
        <v>BAR0375054Event 5</v>
      </c>
      <c r="L619" s="1" t="str">
        <f t="shared" si="118"/>
        <v>BAR03VPSA</v>
      </c>
      <c r="M619" s="1">
        <v>75054</v>
      </c>
      <c r="N619" s="1">
        <v>400005</v>
      </c>
      <c r="O619" s="1">
        <v>20005</v>
      </c>
      <c r="P619" s="1">
        <v>300</v>
      </c>
      <c r="Q619" s="1">
        <v>9999</v>
      </c>
      <c r="R619" s="1">
        <v>12</v>
      </c>
      <c r="S619" s="1">
        <v>9999</v>
      </c>
      <c r="V619"/>
      <c r="W619" t="s">
        <v>944</v>
      </c>
      <c r="X619" t="str">
        <f t="shared" si="119"/>
        <v>n/a</v>
      </c>
      <c r="Y619" t="str">
        <f t="shared" si="120"/>
        <v>n/a</v>
      </c>
      <c r="AA619" s="1"/>
      <c r="AB619" s="1" t="s">
        <v>934</v>
      </c>
      <c r="AD619" s="1" t="str">
        <f t="shared" si="123"/>
        <v>BAR037505420005</v>
      </c>
    </row>
    <row r="620" spans="1:30" x14ac:dyDescent="0.25">
      <c r="A620" s="1" t="str">
        <f>D620&amp;M620&amp;P620&amp;N620&amp;MasterData_[[#This Row],[Program Code]]</f>
        <v>BAR037505430040000820005</v>
      </c>
      <c r="B620" s="1" t="str">
        <f t="shared" si="117"/>
        <v>BAR037505430020005</v>
      </c>
      <c r="D620" s="14" t="s">
        <v>282</v>
      </c>
      <c r="E620" s="15" t="s">
        <v>286</v>
      </c>
      <c r="F620" s="7">
        <f t="shared" si="115"/>
        <v>20005</v>
      </c>
      <c r="G620" s="1" t="s">
        <v>754</v>
      </c>
      <c r="H620" s="1" t="str">
        <f t="shared" si="116"/>
        <v>ASSN--Event 5--20005</v>
      </c>
      <c r="J620" s="27" t="str">
        <f t="shared" si="121"/>
        <v>BAR0375054400008</v>
      </c>
      <c r="K620" s="27" t="str">
        <f t="shared" si="122"/>
        <v>BAR0375054Event 5</v>
      </c>
      <c r="L620" s="1" t="str">
        <f t="shared" si="118"/>
        <v>BAR03VPSA</v>
      </c>
      <c r="M620" s="1">
        <v>75054</v>
      </c>
      <c r="N620" s="1">
        <v>400008</v>
      </c>
      <c r="O620" s="1">
        <v>20005</v>
      </c>
      <c r="P620" s="1">
        <v>300</v>
      </c>
      <c r="Q620" s="1">
        <v>9999</v>
      </c>
      <c r="R620" s="1">
        <v>12</v>
      </c>
      <c r="S620" s="1">
        <v>9999</v>
      </c>
      <c r="V620"/>
      <c r="W620" t="s">
        <v>944</v>
      </c>
      <c r="X620" t="str">
        <f t="shared" si="119"/>
        <v>n/a</v>
      </c>
      <c r="Y620" t="str">
        <f t="shared" si="120"/>
        <v>n/a</v>
      </c>
      <c r="AA620" s="1"/>
      <c r="AB620" s="1" t="s">
        <v>934</v>
      </c>
      <c r="AD620" s="1" t="str">
        <f t="shared" si="123"/>
        <v>BAR037505420005</v>
      </c>
    </row>
    <row r="621" spans="1:30" x14ac:dyDescent="0.25">
      <c r="A621" s="1" t="str">
        <f>D621&amp;M621&amp;P621&amp;N621&amp;MasterData_[[#This Row],[Program Code]]</f>
        <v>BAR037505430040001020005</v>
      </c>
      <c r="B621" s="1" t="str">
        <f t="shared" si="117"/>
        <v>BAR037505430020005</v>
      </c>
      <c r="D621" s="14" t="s">
        <v>282</v>
      </c>
      <c r="E621" s="15" t="s">
        <v>286</v>
      </c>
      <c r="F621" s="7">
        <f t="shared" si="115"/>
        <v>20005</v>
      </c>
      <c r="G621" s="1" t="s">
        <v>754</v>
      </c>
      <c r="H621" s="1" t="str">
        <f t="shared" si="116"/>
        <v>ASSN--Event 5--20005</v>
      </c>
      <c r="J621" s="27" t="str">
        <f t="shared" si="121"/>
        <v>BAR0375054400010</v>
      </c>
      <c r="K621" s="27" t="str">
        <f t="shared" si="122"/>
        <v>BAR0375054Event 5</v>
      </c>
      <c r="L621" s="1" t="str">
        <f t="shared" si="118"/>
        <v>BAR03VPSA</v>
      </c>
      <c r="M621" s="1">
        <v>75054</v>
      </c>
      <c r="N621" s="1">
        <v>400010</v>
      </c>
      <c r="O621" s="1">
        <v>20005</v>
      </c>
      <c r="P621" s="1">
        <v>300</v>
      </c>
      <c r="Q621" s="1">
        <v>9999</v>
      </c>
      <c r="R621" s="1">
        <v>12</v>
      </c>
      <c r="S621" s="1">
        <v>9999</v>
      </c>
      <c r="V621"/>
      <c r="W621" t="s">
        <v>944</v>
      </c>
      <c r="X621" t="str">
        <f t="shared" si="119"/>
        <v>n/a</v>
      </c>
      <c r="Y621" t="str">
        <f t="shared" si="120"/>
        <v>n/a</v>
      </c>
      <c r="AA621" s="1"/>
      <c r="AB621" s="1" t="s">
        <v>934</v>
      </c>
      <c r="AD621" s="1" t="str">
        <f t="shared" si="123"/>
        <v>BAR037505420005</v>
      </c>
    </row>
    <row r="622" spans="1:30" x14ac:dyDescent="0.25">
      <c r="A622" s="1" t="str">
        <f>D622&amp;M622&amp;P622&amp;N622&amp;MasterData_[[#This Row],[Program Code]]</f>
        <v>BAR037505430040001220005</v>
      </c>
      <c r="B622" s="1" t="str">
        <f t="shared" si="117"/>
        <v>BAR037505430020005</v>
      </c>
      <c r="D622" s="14" t="s">
        <v>282</v>
      </c>
      <c r="E622" s="15" t="s">
        <v>286</v>
      </c>
      <c r="F622" s="7">
        <f t="shared" ref="F622:F685" si="124">O622</f>
        <v>20005</v>
      </c>
      <c r="G622" s="1" t="s">
        <v>754</v>
      </c>
      <c r="H622" s="1" t="str">
        <f t="shared" ref="H622:H685" si="125">"ASSN"&amp;"--"&amp;G622&amp;"--"&amp;F622</f>
        <v>ASSN--Event 5--20005</v>
      </c>
      <c r="J622" s="27" t="str">
        <f t="shared" si="121"/>
        <v>BAR0375054400012</v>
      </c>
      <c r="K622" s="27" t="str">
        <f t="shared" si="122"/>
        <v>BAR0375054Event 5</v>
      </c>
      <c r="L622" s="1" t="str">
        <f t="shared" si="118"/>
        <v>BAR03VPSA</v>
      </c>
      <c r="M622" s="1">
        <v>75054</v>
      </c>
      <c r="N622" s="1">
        <v>400012</v>
      </c>
      <c r="O622" s="1">
        <v>20005</v>
      </c>
      <c r="P622" s="1">
        <v>300</v>
      </c>
      <c r="Q622" s="1">
        <v>9999</v>
      </c>
      <c r="R622" s="1">
        <v>12</v>
      </c>
      <c r="S622" s="1">
        <v>9999</v>
      </c>
      <c r="V622"/>
      <c r="W622" t="s">
        <v>944</v>
      </c>
      <c r="X622" t="str">
        <f t="shared" si="119"/>
        <v>n/a</v>
      </c>
      <c r="Y622" t="str">
        <f t="shared" si="120"/>
        <v>n/a</v>
      </c>
      <c r="AA622" s="1"/>
      <c r="AB622" s="1" t="s">
        <v>934</v>
      </c>
      <c r="AD622" s="1" t="str">
        <f t="shared" si="123"/>
        <v>BAR037505420005</v>
      </c>
    </row>
    <row r="623" spans="1:30" x14ac:dyDescent="0.25">
      <c r="A623" s="1" t="str">
        <f>D623&amp;M623&amp;P623&amp;N623&amp;MasterData_[[#This Row],[Program Code]]</f>
        <v>BAR037505430040001520005</v>
      </c>
      <c r="B623" s="1" t="str">
        <f t="shared" si="117"/>
        <v>BAR037505430020005</v>
      </c>
      <c r="D623" s="14" t="s">
        <v>282</v>
      </c>
      <c r="E623" s="15" t="s">
        <v>286</v>
      </c>
      <c r="F623" s="7">
        <f t="shared" si="124"/>
        <v>20005</v>
      </c>
      <c r="G623" s="1" t="s">
        <v>754</v>
      </c>
      <c r="H623" s="1" t="str">
        <f t="shared" si="125"/>
        <v>ASSN--Event 5--20005</v>
      </c>
      <c r="J623" s="27" t="str">
        <f t="shared" si="121"/>
        <v>BAR0375054400015</v>
      </c>
      <c r="K623" s="27" t="str">
        <f t="shared" si="122"/>
        <v>BAR0375054Event 5</v>
      </c>
      <c r="L623" s="1" t="str">
        <f t="shared" si="118"/>
        <v>BAR03VPSA</v>
      </c>
      <c r="M623" s="1">
        <v>75054</v>
      </c>
      <c r="N623" s="1">
        <v>400015</v>
      </c>
      <c r="O623" s="1">
        <v>20005</v>
      </c>
      <c r="P623" s="1">
        <v>300</v>
      </c>
      <c r="Q623" s="1">
        <v>9999</v>
      </c>
      <c r="R623" s="1">
        <v>12</v>
      </c>
      <c r="S623" s="1">
        <v>9999</v>
      </c>
      <c r="V623"/>
      <c r="W623" t="s">
        <v>944</v>
      </c>
      <c r="X623" t="str">
        <f t="shared" si="119"/>
        <v>n/a</v>
      </c>
      <c r="Y623" t="str">
        <f t="shared" si="120"/>
        <v>n/a</v>
      </c>
      <c r="AA623" s="1"/>
      <c r="AB623" s="1" t="s">
        <v>934</v>
      </c>
      <c r="AD623" s="1" t="str">
        <f t="shared" si="123"/>
        <v>BAR037505420005</v>
      </c>
    </row>
    <row r="624" spans="1:30" x14ac:dyDescent="0.25">
      <c r="A624" s="1" t="str">
        <f>D624&amp;M624&amp;P624&amp;N624&amp;MasterData_[[#This Row],[Program Code]]</f>
        <v>BAR037505430040001720005</v>
      </c>
      <c r="B624" s="1" t="str">
        <f t="shared" si="117"/>
        <v>BAR037505430020005</v>
      </c>
      <c r="D624" s="14" t="s">
        <v>282</v>
      </c>
      <c r="E624" s="15" t="s">
        <v>286</v>
      </c>
      <c r="F624" s="7">
        <f t="shared" si="124"/>
        <v>20005</v>
      </c>
      <c r="G624" s="1" t="s">
        <v>754</v>
      </c>
      <c r="H624" s="1" t="str">
        <f t="shared" si="125"/>
        <v>ASSN--Event 5--20005</v>
      </c>
      <c r="J624" s="27" t="str">
        <f t="shared" si="121"/>
        <v>BAR0375054400017</v>
      </c>
      <c r="K624" s="27" t="str">
        <f t="shared" si="122"/>
        <v>BAR0375054Event 5</v>
      </c>
      <c r="L624" s="1" t="str">
        <f t="shared" si="118"/>
        <v>BAR03VPSA</v>
      </c>
      <c r="M624" s="1">
        <v>75054</v>
      </c>
      <c r="N624" s="1">
        <v>400017</v>
      </c>
      <c r="O624" s="1">
        <v>20005</v>
      </c>
      <c r="P624" s="1">
        <v>300</v>
      </c>
      <c r="Q624" s="1">
        <v>9999</v>
      </c>
      <c r="R624" s="1">
        <v>12</v>
      </c>
      <c r="S624" s="1">
        <v>9999</v>
      </c>
      <c r="V624"/>
      <c r="W624" t="s">
        <v>944</v>
      </c>
      <c r="X624" t="str">
        <f t="shared" si="119"/>
        <v>n/a</v>
      </c>
      <c r="Y624" t="str">
        <f t="shared" si="120"/>
        <v>n/a</v>
      </c>
      <c r="AA624" s="1"/>
      <c r="AB624" s="1" t="s">
        <v>934</v>
      </c>
      <c r="AD624" s="1" t="str">
        <f t="shared" si="123"/>
        <v>BAR037505420005</v>
      </c>
    </row>
    <row r="625" spans="1:30" x14ac:dyDescent="0.25">
      <c r="A625" s="1" t="str">
        <f>D625&amp;M625&amp;P625&amp;N625&amp;MasterData_[[#This Row],[Program Code]]</f>
        <v>BAR037505430040001820005</v>
      </c>
      <c r="B625" s="1" t="str">
        <f t="shared" si="117"/>
        <v>BAR037505430020005</v>
      </c>
      <c r="D625" s="14" t="s">
        <v>282</v>
      </c>
      <c r="E625" s="15" t="s">
        <v>286</v>
      </c>
      <c r="F625" s="7">
        <f t="shared" si="124"/>
        <v>20005</v>
      </c>
      <c r="G625" s="1" t="s">
        <v>754</v>
      </c>
      <c r="H625" s="1" t="str">
        <f t="shared" si="125"/>
        <v>ASSN--Event 5--20005</v>
      </c>
      <c r="J625" s="27" t="str">
        <f t="shared" si="121"/>
        <v>BAR0375054400018</v>
      </c>
      <c r="K625" s="27" t="str">
        <f t="shared" si="122"/>
        <v>BAR0375054Event 5</v>
      </c>
      <c r="L625" s="1" t="str">
        <f t="shared" si="118"/>
        <v>BAR03VPSA</v>
      </c>
      <c r="M625" s="1">
        <v>75054</v>
      </c>
      <c r="N625" s="1">
        <v>400018</v>
      </c>
      <c r="O625" s="1">
        <v>20005</v>
      </c>
      <c r="P625" s="1">
        <v>300</v>
      </c>
      <c r="Q625" s="1">
        <v>9999</v>
      </c>
      <c r="R625" s="1">
        <v>12</v>
      </c>
      <c r="S625" s="1">
        <v>9999</v>
      </c>
      <c r="V625"/>
      <c r="W625" t="s">
        <v>944</v>
      </c>
      <c r="X625" t="str">
        <f t="shared" si="119"/>
        <v>n/a</v>
      </c>
      <c r="Y625" t="str">
        <f t="shared" si="120"/>
        <v>n/a</v>
      </c>
      <c r="AA625" s="1"/>
      <c r="AB625" s="1" t="s">
        <v>934</v>
      </c>
      <c r="AD625" s="1" t="str">
        <f t="shared" si="123"/>
        <v>BAR037505420005</v>
      </c>
    </row>
    <row r="626" spans="1:30" x14ac:dyDescent="0.25">
      <c r="A626" s="1" t="str">
        <f>D626&amp;M626&amp;P626&amp;N626&amp;MasterData_[[#This Row],[Program Code]]</f>
        <v>BAR037505430040002020005</v>
      </c>
      <c r="B626" s="1" t="str">
        <f t="shared" si="117"/>
        <v>BAR037505430020005</v>
      </c>
      <c r="D626" s="14" t="s">
        <v>282</v>
      </c>
      <c r="E626" s="15" t="s">
        <v>286</v>
      </c>
      <c r="F626" s="7">
        <f t="shared" si="124"/>
        <v>20005</v>
      </c>
      <c r="G626" s="1" t="s">
        <v>754</v>
      </c>
      <c r="H626" s="1" t="str">
        <f t="shared" si="125"/>
        <v>ASSN--Event 5--20005</v>
      </c>
      <c r="J626" s="27" t="str">
        <f t="shared" si="121"/>
        <v>BAR0375054400020</v>
      </c>
      <c r="K626" s="27" t="str">
        <f t="shared" si="122"/>
        <v>BAR0375054Event 5</v>
      </c>
      <c r="L626" s="1" t="str">
        <f t="shared" si="118"/>
        <v>BAR03VPSA</v>
      </c>
      <c r="M626" s="1">
        <v>75054</v>
      </c>
      <c r="N626" s="1">
        <v>400020</v>
      </c>
      <c r="O626" s="1">
        <v>20005</v>
      </c>
      <c r="P626" s="1">
        <v>300</v>
      </c>
      <c r="Q626" s="1">
        <v>9999</v>
      </c>
      <c r="R626" s="1">
        <v>12</v>
      </c>
      <c r="S626" s="1">
        <v>9999</v>
      </c>
      <c r="V626"/>
      <c r="W626" t="s">
        <v>944</v>
      </c>
      <c r="X626" t="str">
        <f t="shared" si="119"/>
        <v>n/a</v>
      </c>
      <c r="Y626" t="str">
        <f t="shared" si="120"/>
        <v>n/a</v>
      </c>
      <c r="AA626" s="1"/>
      <c r="AB626" s="1" t="s">
        <v>934</v>
      </c>
      <c r="AD626" s="1" t="str">
        <f t="shared" si="123"/>
        <v>BAR037505420005</v>
      </c>
    </row>
    <row r="627" spans="1:30" x14ac:dyDescent="0.25">
      <c r="A627" s="1" t="str">
        <f>D627&amp;M627&amp;P627&amp;N627&amp;MasterData_[[#This Row],[Program Code]]</f>
        <v>BAR037505430040002320005</v>
      </c>
      <c r="B627" s="1" t="str">
        <f t="shared" si="117"/>
        <v>BAR037505430020005</v>
      </c>
      <c r="D627" s="14" t="s">
        <v>282</v>
      </c>
      <c r="E627" s="15" t="s">
        <v>286</v>
      </c>
      <c r="F627" s="7">
        <f t="shared" si="124"/>
        <v>20005</v>
      </c>
      <c r="G627" s="1" t="s">
        <v>754</v>
      </c>
      <c r="H627" s="1" t="str">
        <f t="shared" si="125"/>
        <v>ASSN--Event 5--20005</v>
      </c>
      <c r="J627" s="27" t="str">
        <f t="shared" si="121"/>
        <v>BAR0375054400023</v>
      </c>
      <c r="K627" s="27" t="str">
        <f t="shared" si="122"/>
        <v>BAR0375054Event 5</v>
      </c>
      <c r="L627" s="1" t="str">
        <f t="shared" si="118"/>
        <v>BAR03VPSA</v>
      </c>
      <c r="M627" s="1">
        <v>75054</v>
      </c>
      <c r="N627" s="1">
        <v>400023</v>
      </c>
      <c r="O627" s="1">
        <v>20005</v>
      </c>
      <c r="P627" s="1">
        <v>300</v>
      </c>
      <c r="Q627" s="1">
        <v>9999</v>
      </c>
      <c r="R627" s="1">
        <v>12</v>
      </c>
      <c r="S627" s="1">
        <v>9999</v>
      </c>
      <c r="V627"/>
      <c r="W627" t="s">
        <v>944</v>
      </c>
      <c r="X627" t="str">
        <f t="shared" si="119"/>
        <v>n/a</v>
      </c>
      <c r="Y627" t="str">
        <f t="shared" si="120"/>
        <v>n/a</v>
      </c>
      <c r="AA627" s="1"/>
      <c r="AB627" s="1" t="s">
        <v>934</v>
      </c>
      <c r="AD627" s="1" t="str">
        <f t="shared" si="123"/>
        <v>BAR037505420005</v>
      </c>
    </row>
    <row r="628" spans="1:30" x14ac:dyDescent="0.25">
      <c r="A628" s="1" t="str">
        <f>D628&amp;M628&amp;P628&amp;N628&amp;MasterData_[[#This Row],[Program Code]]</f>
        <v>BAR037505430040002520005</v>
      </c>
      <c r="B628" s="1" t="str">
        <f t="shared" si="117"/>
        <v>BAR037505430020005</v>
      </c>
      <c r="D628" s="14" t="s">
        <v>282</v>
      </c>
      <c r="E628" s="15" t="s">
        <v>286</v>
      </c>
      <c r="F628" s="7">
        <f t="shared" si="124"/>
        <v>20005</v>
      </c>
      <c r="G628" s="1" t="s">
        <v>754</v>
      </c>
      <c r="H628" s="1" t="str">
        <f t="shared" si="125"/>
        <v>ASSN--Event 5--20005</v>
      </c>
      <c r="J628" s="27" t="str">
        <f t="shared" si="121"/>
        <v>BAR0375054400025</v>
      </c>
      <c r="K628" s="27" t="str">
        <f t="shared" si="122"/>
        <v>BAR0375054Event 5</v>
      </c>
      <c r="L628" s="1" t="str">
        <f t="shared" si="118"/>
        <v>BAR03VPSA</v>
      </c>
      <c r="M628" s="1">
        <v>75054</v>
      </c>
      <c r="N628" s="1">
        <v>400025</v>
      </c>
      <c r="O628" s="1">
        <v>20005</v>
      </c>
      <c r="P628" s="1">
        <v>300</v>
      </c>
      <c r="Q628" s="1">
        <v>9999</v>
      </c>
      <c r="R628" s="1">
        <v>12</v>
      </c>
      <c r="S628" s="1">
        <v>9999</v>
      </c>
      <c r="V628"/>
      <c r="W628" t="s">
        <v>944</v>
      </c>
      <c r="X628" t="str">
        <f t="shared" si="119"/>
        <v>n/a</v>
      </c>
      <c r="Y628" t="str">
        <f t="shared" si="120"/>
        <v>n/a</v>
      </c>
      <c r="AA628" s="1"/>
      <c r="AB628" s="1" t="s">
        <v>934</v>
      </c>
      <c r="AD628" s="1" t="str">
        <f t="shared" si="123"/>
        <v>BAR037505420005</v>
      </c>
    </row>
    <row r="629" spans="1:30" x14ac:dyDescent="0.25">
      <c r="A629" s="1" t="str">
        <f>D629&amp;M629&amp;P629&amp;N629&amp;MasterData_[[#This Row],[Program Code]]</f>
        <v>BAR037505430040002820005</v>
      </c>
      <c r="B629" s="1" t="str">
        <f t="shared" si="117"/>
        <v>BAR037505430020005</v>
      </c>
      <c r="D629" s="14" t="s">
        <v>282</v>
      </c>
      <c r="E629" s="15" t="s">
        <v>286</v>
      </c>
      <c r="F629" s="7">
        <f t="shared" si="124"/>
        <v>20005</v>
      </c>
      <c r="G629" s="1" t="s">
        <v>754</v>
      </c>
      <c r="H629" s="1" t="str">
        <f t="shared" si="125"/>
        <v>ASSN--Event 5--20005</v>
      </c>
      <c r="J629" s="27" t="str">
        <f t="shared" si="121"/>
        <v>BAR0375054400028</v>
      </c>
      <c r="K629" s="27" t="str">
        <f t="shared" si="122"/>
        <v>BAR0375054Event 5</v>
      </c>
      <c r="L629" s="1" t="str">
        <f t="shared" si="118"/>
        <v>BAR03VPSA</v>
      </c>
      <c r="M629" s="1">
        <v>75054</v>
      </c>
      <c r="N629" s="1">
        <v>400028</v>
      </c>
      <c r="O629" s="1">
        <v>20005</v>
      </c>
      <c r="P629" s="1">
        <v>300</v>
      </c>
      <c r="Q629" s="1">
        <v>9999</v>
      </c>
      <c r="R629" s="1">
        <v>12</v>
      </c>
      <c r="S629" s="1">
        <v>9999</v>
      </c>
      <c r="V629"/>
      <c r="W629" t="s">
        <v>944</v>
      </c>
      <c r="X629" t="str">
        <f t="shared" si="119"/>
        <v>n/a</v>
      </c>
      <c r="Y629" t="str">
        <f t="shared" si="120"/>
        <v>n/a</v>
      </c>
      <c r="AA629" s="1"/>
      <c r="AB629" s="1" t="s">
        <v>934</v>
      </c>
      <c r="AD629" s="1" t="str">
        <f t="shared" si="123"/>
        <v>BAR037505420005</v>
      </c>
    </row>
    <row r="630" spans="1:30" x14ac:dyDescent="0.25">
      <c r="A630" s="1" t="str">
        <f>D630&amp;M630&amp;P630&amp;N630&amp;MasterData_[[#This Row],[Program Code]]</f>
        <v>BAR037505430040003320005</v>
      </c>
      <c r="B630" s="1" t="str">
        <f t="shared" si="117"/>
        <v>BAR037505430020005</v>
      </c>
      <c r="D630" s="14" t="s">
        <v>282</v>
      </c>
      <c r="E630" s="15" t="s">
        <v>286</v>
      </c>
      <c r="F630" s="7">
        <f t="shared" si="124"/>
        <v>20005</v>
      </c>
      <c r="G630" s="1" t="s">
        <v>754</v>
      </c>
      <c r="H630" s="1" t="str">
        <f t="shared" si="125"/>
        <v>ASSN--Event 5--20005</v>
      </c>
      <c r="J630" s="27" t="str">
        <f t="shared" si="121"/>
        <v>BAR0375054400033</v>
      </c>
      <c r="K630" s="27" t="str">
        <f t="shared" si="122"/>
        <v>BAR0375054Event 5</v>
      </c>
      <c r="L630" s="1" t="str">
        <f t="shared" si="118"/>
        <v>BAR03VPSA</v>
      </c>
      <c r="M630" s="1">
        <v>75054</v>
      </c>
      <c r="N630" s="1">
        <v>400033</v>
      </c>
      <c r="O630" s="1">
        <v>20005</v>
      </c>
      <c r="P630" s="1">
        <v>300</v>
      </c>
      <c r="Q630" s="1">
        <v>9999</v>
      </c>
      <c r="R630" s="1">
        <v>12</v>
      </c>
      <c r="S630" s="1">
        <v>9999</v>
      </c>
      <c r="V630"/>
      <c r="W630" t="s">
        <v>944</v>
      </c>
      <c r="X630" t="str">
        <f t="shared" si="119"/>
        <v>n/a</v>
      </c>
      <c r="Y630" t="str">
        <f t="shared" si="120"/>
        <v>n/a</v>
      </c>
      <c r="AA630" s="1"/>
      <c r="AB630" s="1" t="s">
        <v>934</v>
      </c>
      <c r="AD630" s="1" t="str">
        <f t="shared" si="123"/>
        <v>BAR037505420005</v>
      </c>
    </row>
    <row r="631" spans="1:30" x14ac:dyDescent="0.25">
      <c r="A631" s="1" t="str">
        <f>D631&amp;M631&amp;P631&amp;N631&amp;MasterData_[[#This Row],[Program Code]]</f>
        <v>BAR037505430040003420005</v>
      </c>
      <c r="B631" s="1" t="str">
        <f t="shared" si="117"/>
        <v>BAR037505430020005</v>
      </c>
      <c r="D631" s="14" t="s">
        <v>282</v>
      </c>
      <c r="E631" s="15" t="s">
        <v>286</v>
      </c>
      <c r="F631" s="7">
        <f t="shared" si="124"/>
        <v>20005</v>
      </c>
      <c r="G631" s="1" t="s">
        <v>754</v>
      </c>
      <c r="H631" s="1" t="str">
        <f t="shared" si="125"/>
        <v>ASSN--Event 5--20005</v>
      </c>
      <c r="J631" s="27" t="str">
        <f t="shared" si="121"/>
        <v>BAR0375054400034</v>
      </c>
      <c r="K631" s="27" t="str">
        <f t="shared" si="122"/>
        <v>BAR0375054Event 5</v>
      </c>
      <c r="L631" s="1" t="str">
        <f t="shared" si="118"/>
        <v>BAR03VPSA</v>
      </c>
      <c r="M631" s="1">
        <v>75054</v>
      </c>
      <c r="N631" s="1">
        <v>400034</v>
      </c>
      <c r="O631" s="1">
        <v>20005</v>
      </c>
      <c r="P631" s="1">
        <v>300</v>
      </c>
      <c r="Q631" s="1">
        <v>9999</v>
      </c>
      <c r="R631" s="1">
        <v>12</v>
      </c>
      <c r="S631" s="1">
        <v>9999</v>
      </c>
      <c r="V631"/>
      <c r="W631" t="s">
        <v>944</v>
      </c>
      <c r="X631" t="str">
        <f t="shared" si="119"/>
        <v>n/a</v>
      </c>
      <c r="Y631" t="str">
        <f t="shared" si="120"/>
        <v>n/a</v>
      </c>
      <c r="AA631" s="1"/>
      <c r="AB631" s="1" t="s">
        <v>934</v>
      </c>
      <c r="AD631" s="1" t="str">
        <f t="shared" si="123"/>
        <v>BAR037505420005</v>
      </c>
    </row>
    <row r="632" spans="1:30" x14ac:dyDescent="0.25">
      <c r="A632" s="1" t="str">
        <f>D632&amp;M632&amp;P632&amp;N632&amp;MasterData_[[#This Row],[Program Code]]</f>
        <v>BAR037505430040003520005</v>
      </c>
      <c r="B632" s="1" t="str">
        <f t="shared" si="117"/>
        <v>BAR037505430020005</v>
      </c>
      <c r="D632" s="14" t="s">
        <v>282</v>
      </c>
      <c r="E632" s="15" t="s">
        <v>286</v>
      </c>
      <c r="F632" s="7">
        <f t="shared" si="124"/>
        <v>20005</v>
      </c>
      <c r="G632" s="1" t="s">
        <v>754</v>
      </c>
      <c r="H632" s="1" t="str">
        <f t="shared" si="125"/>
        <v>ASSN--Event 5--20005</v>
      </c>
      <c r="J632" s="27" t="str">
        <f t="shared" si="121"/>
        <v>BAR0375054400035</v>
      </c>
      <c r="K632" s="27" t="str">
        <f t="shared" si="122"/>
        <v>BAR0375054Event 5</v>
      </c>
      <c r="L632" s="1" t="str">
        <f t="shared" si="118"/>
        <v>BAR03VPSA</v>
      </c>
      <c r="M632" s="1">
        <v>75054</v>
      </c>
      <c r="N632" s="1">
        <v>400035</v>
      </c>
      <c r="O632" s="1">
        <v>20005</v>
      </c>
      <c r="P632" s="1">
        <v>300</v>
      </c>
      <c r="Q632" s="1">
        <v>9999</v>
      </c>
      <c r="R632" s="1">
        <v>12</v>
      </c>
      <c r="S632" s="1">
        <v>9999</v>
      </c>
      <c r="V632"/>
      <c r="W632" t="s">
        <v>944</v>
      </c>
      <c r="X632" t="str">
        <f t="shared" si="119"/>
        <v>n/a</v>
      </c>
      <c r="Y632" t="str">
        <f t="shared" si="120"/>
        <v>n/a</v>
      </c>
      <c r="AA632" s="1"/>
      <c r="AB632" s="1" t="s">
        <v>934</v>
      </c>
      <c r="AD632" s="1" t="str">
        <f t="shared" si="123"/>
        <v>BAR037505420005</v>
      </c>
    </row>
    <row r="633" spans="1:30" x14ac:dyDescent="0.25">
      <c r="A633" s="1" t="str">
        <f>D633&amp;M633&amp;P633&amp;N633&amp;MasterData_[[#This Row],[Program Code]]</f>
        <v>BAR037505430040003720005</v>
      </c>
      <c r="B633" s="1" t="str">
        <f t="shared" si="117"/>
        <v>BAR037505430020005</v>
      </c>
      <c r="D633" s="14" t="s">
        <v>282</v>
      </c>
      <c r="E633" s="15" t="s">
        <v>286</v>
      </c>
      <c r="F633" s="7">
        <f t="shared" si="124"/>
        <v>20005</v>
      </c>
      <c r="G633" s="1" t="s">
        <v>754</v>
      </c>
      <c r="H633" s="1" t="str">
        <f t="shared" si="125"/>
        <v>ASSN--Event 5--20005</v>
      </c>
      <c r="J633" s="27" t="str">
        <f t="shared" si="121"/>
        <v>BAR0375054400037</v>
      </c>
      <c r="K633" s="27" t="str">
        <f t="shared" si="122"/>
        <v>BAR0375054Event 5</v>
      </c>
      <c r="L633" s="1" t="str">
        <f t="shared" si="118"/>
        <v>BAR03VPSA</v>
      </c>
      <c r="M633" s="1">
        <v>75054</v>
      </c>
      <c r="N633" s="1">
        <v>400037</v>
      </c>
      <c r="O633" s="1">
        <v>20005</v>
      </c>
      <c r="P633" s="1">
        <v>300</v>
      </c>
      <c r="Q633" s="1">
        <v>9999</v>
      </c>
      <c r="R633" s="1">
        <v>12</v>
      </c>
      <c r="S633" s="1">
        <v>9999</v>
      </c>
      <c r="V633"/>
      <c r="W633" t="s">
        <v>944</v>
      </c>
      <c r="X633" t="str">
        <f t="shared" si="119"/>
        <v>n/a</v>
      </c>
      <c r="Y633" t="str">
        <f t="shared" si="120"/>
        <v>n/a</v>
      </c>
      <c r="AA633" s="1"/>
      <c r="AB633" s="1" t="s">
        <v>934</v>
      </c>
      <c r="AD633" s="1" t="str">
        <f t="shared" si="123"/>
        <v>BAR037505420005</v>
      </c>
    </row>
    <row r="634" spans="1:30" x14ac:dyDescent="0.25">
      <c r="A634" s="1" t="str">
        <f>D634&amp;M634&amp;P634&amp;N634&amp;MasterData_[[#This Row],[Program Code]]</f>
        <v>BAR037505430040003920005</v>
      </c>
      <c r="B634" s="1" t="str">
        <f t="shared" si="117"/>
        <v>BAR037505430020005</v>
      </c>
      <c r="D634" s="14" t="s">
        <v>282</v>
      </c>
      <c r="E634" s="15" t="s">
        <v>286</v>
      </c>
      <c r="F634" s="7">
        <f t="shared" si="124"/>
        <v>20005</v>
      </c>
      <c r="G634" s="1" t="s">
        <v>754</v>
      </c>
      <c r="H634" s="1" t="str">
        <f t="shared" si="125"/>
        <v>ASSN--Event 5--20005</v>
      </c>
      <c r="J634" s="27" t="str">
        <f t="shared" si="121"/>
        <v>BAR0375054400039</v>
      </c>
      <c r="K634" s="27" t="str">
        <f t="shared" si="122"/>
        <v>BAR0375054Event 5</v>
      </c>
      <c r="L634" s="1" t="str">
        <f t="shared" si="118"/>
        <v>BAR03VPSA</v>
      </c>
      <c r="M634" s="1">
        <v>75054</v>
      </c>
      <c r="N634" s="1">
        <v>400039</v>
      </c>
      <c r="O634" s="1">
        <v>20005</v>
      </c>
      <c r="P634" s="1">
        <v>300</v>
      </c>
      <c r="Q634" s="1">
        <v>9999</v>
      </c>
      <c r="R634" s="1">
        <v>12</v>
      </c>
      <c r="S634" s="1">
        <v>9999</v>
      </c>
      <c r="V634"/>
      <c r="W634" t="s">
        <v>944</v>
      </c>
      <c r="X634" t="str">
        <f t="shared" si="119"/>
        <v>n/a</v>
      </c>
      <c r="Y634" t="str">
        <f t="shared" si="120"/>
        <v>n/a</v>
      </c>
      <c r="AA634" s="1"/>
      <c r="AB634" s="1" t="s">
        <v>934</v>
      </c>
      <c r="AD634" s="1" t="str">
        <f t="shared" si="123"/>
        <v>BAR037505420005</v>
      </c>
    </row>
    <row r="635" spans="1:30" x14ac:dyDescent="0.25">
      <c r="A635" s="1" t="str">
        <f>D635&amp;M635&amp;P635&amp;N635&amp;MasterData_[[#This Row],[Program Code]]</f>
        <v>BAR037505430040004120005</v>
      </c>
      <c r="B635" s="1" t="str">
        <f t="shared" si="117"/>
        <v>BAR037505430020005</v>
      </c>
      <c r="D635" s="14" t="s">
        <v>282</v>
      </c>
      <c r="E635" s="15" t="s">
        <v>286</v>
      </c>
      <c r="F635" s="7">
        <f t="shared" si="124"/>
        <v>20005</v>
      </c>
      <c r="G635" s="1" t="s">
        <v>754</v>
      </c>
      <c r="H635" s="1" t="str">
        <f t="shared" si="125"/>
        <v>ASSN--Event 5--20005</v>
      </c>
      <c r="J635" s="27" t="str">
        <f t="shared" si="121"/>
        <v>BAR0375054400041</v>
      </c>
      <c r="K635" s="27" t="str">
        <f t="shared" si="122"/>
        <v>BAR0375054Event 5</v>
      </c>
      <c r="L635" s="1" t="str">
        <f t="shared" si="118"/>
        <v>BAR03VPSA</v>
      </c>
      <c r="M635" s="1">
        <v>75054</v>
      </c>
      <c r="N635" s="1">
        <v>400041</v>
      </c>
      <c r="O635" s="1">
        <v>20005</v>
      </c>
      <c r="P635" s="1">
        <v>300</v>
      </c>
      <c r="Q635" s="1">
        <v>9999</v>
      </c>
      <c r="R635" s="1">
        <v>12</v>
      </c>
      <c r="S635" s="1">
        <v>9999</v>
      </c>
      <c r="V635"/>
      <c r="W635" t="s">
        <v>944</v>
      </c>
      <c r="X635" t="str">
        <f t="shared" si="119"/>
        <v>n/a</v>
      </c>
      <c r="Y635" t="str">
        <f t="shared" si="120"/>
        <v>n/a</v>
      </c>
      <c r="AA635" s="1"/>
      <c r="AB635" s="1" t="s">
        <v>934</v>
      </c>
      <c r="AD635" s="1" t="str">
        <f t="shared" si="123"/>
        <v>BAR037505420005</v>
      </c>
    </row>
    <row r="636" spans="1:30" x14ac:dyDescent="0.25">
      <c r="A636" s="1" t="str">
        <f>D636&amp;M636&amp;P636&amp;N636&amp;MasterData_[[#This Row],[Program Code]]</f>
        <v>BAR037505430040004220005</v>
      </c>
      <c r="B636" s="1" t="str">
        <f t="shared" si="117"/>
        <v>BAR037505430020005</v>
      </c>
      <c r="D636" s="14" t="s">
        <v>282</v>
      </c>
      <c r="E636" s="15" t="s">
        <v>286</v>
      </c>
      <c r="F636" s="7">
        <f t="shared" si="124"/>
        <v>20005</v>
      </c>
      <c r="G636" s="1" t="s">
        <v>754</v>
      </c>
      <c r="H636" s="1" t="str">
        <f t="shared" si="125"/>
        <v>ASSN--Event 5--20005</v>
      </c>
      <c r="J636" s="27" t="str">
        <f t="shared" si="121"/>
        <v>BAR0375054400042</v>
      </c>
      <c r="K636" s="27" t="str">
        <f t="shared" si="122"/>
        <v>BAR0375054Event 5</v>
      </c>
      <c r="L636" s="1" t="str">
        <f t="shared" si="118"/>
        <v>BAR03VPSA</v>
      </c>
      <c r="M636" s="1">
        <v>75054</v>
      </c>
      <c r="N636" s="1">
        <v>400042</v>
      </c>
      <c r="O636" s="1">
        <v>20005</v>
      </c>
      <c r="P636" s="1">
        <v>300</v>
      </c>
      <c r="Q636" s="1">
        <v>9999</v>
      </c>
      <c r="R636" s="1">
        <v>12</v>
      </c>
      <c r="S636" s="1">
        <v>9999</v>
      </c>
      <c r="V636"/>
      <c r="W636" t="s">
        <v>944</v>
      </c>
      <c r="X636" t="str">
        <f t="shared" si="119"/>
        <v>n/a</v>
      </c>
      <c r="Y636" t="str">
        <f t="shared" si="120"/>
        <v>n/a</v>
      </c>
      <c r="AA636" s="1"/>
      <c r="AB636" s="1" t="s">
        <v>934</v>
      </c>
      <c r="AD636" s="1" t="str">
        <f t="shared" si="123"/>
        <v>BAR037505420005</v>
      </c>
    </row>
    <row r="637" spans="1:30" x14ac:dyDescent="0.25">
      <c r="A637" s="1" t="str">
        <f>D637&amp;M637&amp;P637&amp;N637&amp;MasterData_[[#This Row],[Program Code]]</f>
        <v>BAR037505430040004320005</v>
      </c>
      <c r="B637" s="1" t="str">
        <f t="shared" si="117"/>
        <v>BAR037505430020005</v>
      </c>
      <c r="D637" s="14" t="s">
        <v>282</v>
      </c>
      <c r="E637" s="15" t="s">
        <v>286</v>
      </c>
      <c r="F637" s="7">
        <f t="shared" si="124"/>
        <v>20005</v>
      </c>
      <c r="G637" s="1" t="s">
        <v>754</v>
      </c>
      <c r="H637" s="1" t="str">
        <f t="shared" si="125"/>
        <v>ASSN--Event 5--20005</v>
      </c>
      <c r="J637" s="27" t="str">
        <f t="shared" si="121"/>
        <v>BAR0375054400043</v>
      </c>
      <c r="K637" s="27" t="str">
        <f t="shared" si="122"/>
        <v>BAR0375054Event 5</v>
      </c>
      <c r="L637" s="1" t="str">
        <f t="shared" si="118"/>
        <v>BAR03VPSA</v>
      </c>
      <c r="M637" s="1">
        <v>75054</v>
      </c>
      <c r="N637" s="1">
        <v>400043</v>
      </c>
      <c r="O637" s="1">
        <v>20005</v>
      </c>
      <c r="P637" s="1">
        <v>300</v>
      </c>
      <c r="Q637" s="1">
        <v>9999</v>
      </c>
      <c r="R637" s="1">
        <v>12</v>
      </c>
      <c r="S637" s="1">
        <v>9999</v>
      </c>
      <c r="V637"/>
      <c r="W637" t="s">
        <v>944</v>
      </c>
      <c r="X637" t="str">
        <f t="shared" si="119"/>
        <v>n/a</v>
      </c>
      <c r="Y637" t="str">
        <f t="shared" si="120"/>
        <v>n/a</v>
      </c>
      <c r="AA637" s="1"/>
      <c r="AB637" s="1" t="s">
        <v>934</v>
      </c>
      <c r="AD637" s="1" t="str">
        <f t="shared" si="123"/>
        <v>BAR037505420005</v>
      </c>
    </row>
    <row r="638" spans="1:30" x14ac:dyDescent="0.25">
      <c r="A638" s="1" t="str">
        <f>D638&amp;M638&amp;P638&amp;N638&amp;MasterData_[[#This Row],[Program Code]]</f>
        <v>BAR037505430040004520005</v>
      </c>
      <c r="B638" s="1" t="str">
        <f t="shared" si="117"/>
        <v>BAR037505430020005</v>
      </c>
      <c r="D638" s="14" t="s">
        <v>282</v>
      </c>
      <c r="E638" s="15" t="s">
        <v>286</v>
      </c>
      <c r="F638" s="7">
        <f t="shared" si="124"/>
        <v>20005</v>
      </c>
      <c r="G638" s="1" t="s">
        <v>754</v>
      </c>
      <c r="H638" s="1" t="str">
        <f t="shared" si="125"/>
        <v>ASSN--Event 5--20005</v>
      </c>
      <c r="J638" s="27" t="str">
        <f t="shared" si="121"/>
        <v>BAR0375054400045</v>
      </c>
      <c r="K638" s="27" t="str">
        <f t="shared" si="122"/>
        <v>BAR0375054Event 5</v>
      </c>
      <c r="L638" s="1" t="str">
        <f t="shared" si="118"/>
        <v>BAR03VPSA</v>
      </c>
      <c r="M638" s="1">
        <v>75054</v>
      </c>
      <c r="N638" s="1">
        <v>400045</v>
      </c>
      <c r="O638" s="1">
        <v>20005</v>
      </c>
      <c r="P638" s="1">
        <v>300</v>
      </c>
      <c r="Q638" s="1">
        <v>9999</v>
      </c>
      <c r="R638" s="1">
        <v>12</v>
      </c>
      <c r="S638" s="1">
        <v>9999</v>
      </c>
      <c r="V638"/>
      <c r="W638" t="s">
        <v>944</v>
      </c>
      <c r="X638" t="str">
        <f t="shared" si="119"/>
        <v>n/a</v>
      </c>
      <c r="Y638" t="str">
        <f t="shared" si="120"/>
        <v>n/a</v>
      </c>
      <c r="AA638" s="1"/>
      <c r="AB638" s="1" t="s">
        <v>934</v>
      </c>
      <c r="AD638" s="1" t="str">
        <f t="shared" si="123"/>
        <v>BAR037505420005</v>
      </c>
    </row>
    <row r="639" spans="1:30" x14ac:dyDescent="0.25">
      <c r="A639" s="1" t="str">
        <f>D639&amp;M639&amp;P639&amp;N639&amp;MasterData_[[#This Row],[Program Code]]</f>
        <v>BAR037505430040005920005</v>
      </c>
      <c r="B639" s="1" t="str">
        <f t="shared" si="117"/>
        <v>BAR037505430020005</v>
      </c>
      <c r="D639" s="14" t="s">
        <v>282</v>
      </c>
      <c r="E639" s="15" t="s">
        <v>286</v>
      </c>
      <c r="F639" s="7">
        <f t="shared" si="124"/>
        <v>20005</v>
      </c>
      <c r="G639" s="1" t="s">
        <v>754</v>
      </c>
      <c r="H639" s="1" t="str">
        <f t="shared" si="125"/>
        <v>ASSN--Event 5--20005</v>
      </c>
      <c r="J639" s="27" t="str">
        <f t="shared" si="121"/>
        <v>BAR0375054400059</v>
      </c>
      <c r="K639" s="27" t="str">
        <f t="shared" si="122"/>
        <v>BAR0375054Event 5</v>
      </c>
      <c r="L639" s="1" t="str">
        <f t="shared" si="118"/>
        <v>BAR03VPSA</v>
      </c>
      <c r="M639" s="1">
        <v>75054</v>
      </c>
      <c r="N639" s="1">
        <v>400059</v>
      </c>
      <c r="O639" s="1">
        <v>20005</v>
      </c>
      <c r="P639" s="1">
        <v>300</v>
      </c>
      <c r="Q639" s="1">
        <v>9999</v>
      </c>
      <c r="R639" s="1">
        <v>12</v>
      </c>
      <c r="S639" s="1">
        <v>9999</v>
      </c>
      <c r="V639"/>
      <c r="W639" t="s">
        <v>944</v>
      </c>
      <c r="X639" t="str">
        <f t="shared" si="119"/>
        <v>n/a</v>
      </c>
      <c r="Y639" t="str">
        <f t="shared" si="120"/>
        <v>n/a</v>
      </c>
      <c r="AA639" s="1"/>
      <c r="AB639" s="1" t="s">
        <v>934</v>
      </c>
      <c r="AD639" s="1" t="str">
        <f t="shared" si="123"/>
        <v>BAR037505420005</v>
      </c>
    </row>
    <row r="640" spans="1:30" x14ac:dyDescent="0.25">
      <c r="A640" s="1" t="str">
        <f>D640&amp;M640&amp;P640&amp;N640&amp;MasterData_[[#This Row],[Program Code]]</f>
        <v>BAR037505430040006120005</v>
      </c>
      <c r="B640" s="1" t="str">
        <f t="shared" si="117"/>
        <v>BAR037505430020005</v>
      </c>
      <c r="D640" s="14" t="s">
        <v>282</v>
      </c>
      <c r="E640" s="15" t="s">
        <v>286</v>
      </c>
      <c r="F640" s="7">
        <f t="shared" si="124"/>
        <v>20005</v>
      </c>
      <c r="G640" s="1" t="s">
        <v>754</v>
      </c>
      <c r="H640" s="1" t="str">
        <f t="shared" si="125"/>
        <v>ASSN--Event 5--20005</v>
      </c>
      <c r="J640" s="27" t="str">
        <f t="shared" si="121"/>
        <v>BAR0375054400061</v>
      </c>
      <c r="K640" s="27" t="str">
        <f t="shared" si="122"/>
        <v>BAR0375054Event 5</v>
      </c>
      <c r="L640" s="1" t="str">
        <f t="shared" si="118"/>
        <v>BAR03VPSA</v>
      </c>
      <c r="M640" s="1">
        <v>75054</v>
      </c>
      <c r="N640" s="1">
        <v>400061</v>
      </c>
      <c r="O640" s="1">
        <v>20005</v>
      </c>
      <c r="P640" s="1">
        <v>300</v>
      </c>
      <c r="Q640" s="1">
        <v>9999</v>
      </c>
      <c r="R640" s="1">
        <v>12</v>
      </c>
      <c r="S640" s="1">
        <v>9999</v>
      </c>
      <c r="V640"/>
      <c r="W640" t="s">
        <v>944</v>
      </c>
      <c r="X640" t="str">
        <f t="shared" si="119"/>
        <v>n/a</v>
      </c>
      <c r="Y640" t="str">
        <f t="shared" si="120"/>
        <v>n/a</v>
      </c>
      <c r="AA640" s="1"/>
      <c r="AB640" s="1" t="s">
        <v>934</v>
      </c>
      <c r="AD640" s="1" t="str">
        <f t="shared" si="123"/>
        <v>BAR037505420005</v>
      </c>
    </row>
    <row r="641" spans="1:30" x14ac:dyDescent="0.25">
      <c r="A641" s="1" t="str">
        <f>D641&amp;M641&amp;P641&amp;N641&amp;MasterData_[[#This Row],[Program Code]]</f>
        <v>BAR037505430040006220005</v>
      </c>
      <c r="B641" s="1" t="str">
        <f t="shared" si="117"/>
        <v>BAR037505430020005</v>
      </c>
      <c r="D641" s="14" t="s">
        <v>282</v>
      </c>
      <c r="E641" s="15" t="s">
        <v>286</v>
      </c>
      <c r="F641" s="7">
        <f t="shared" si="124"/>
        <v>20005</v>
      </c>
      <c r="G641" s="1" t="s">
        <v>754</v>
      </c>
      <c r="H641" s="1" t="str">
        <f t="shared" si="125"/>
        <v>ASSN--Event 5--20005</v>
      </c>
      <c r="J641" s="27" t="str">
        <f t="shared" si="121"/>
        <v>BAR0375054400062</v>
      </c>
      <c r="K641" s="27" t="str">
        <f t="shared" si="122"/>
        <v>BAR0375054Event 5</v>
      </c>
      <c r="L641" s="1" t="str">
        <f t="shared" si="118"/>
        <v>BAR03VPSA</v>
      </c>
      <c r="M641" s="1">
        <v>75054</v>
      </c>
      <c r="N641" s="1">
        <v>400062</v>
      </c>
      <c r="O641" s="1">
        <v>20005</v>
      </c>
      <c r="P641" s="1">
        <v>300</v>
      </c>
      <c r="Q641" s="1">
        <v>9999</v>
      </c>
      <c r="R641" s="1">
        <v>12</v>
      </c>
      <c r="S641" s="1">
        <v>9999</v>
      </c>
      <c r="V641"/>
      <c r="W641" t="s">
        <v>944</v>
      </c>
      <c r="X641" t="str">
        <f t="shared" si="119"/>
        <v>n/a</v>
      </c>
      <c r="Y641" t="str">
        <f t="shared" si="120"/>
        <v>n/a</v>
      </c>
      <c r="AA641" s="1"/>
      <c r="AB641" s="1" t="s">
        <v>934</v>
      </c>
      <c r="AD641" s="1" t="str">
        <f t="shared" si="123"/>
        <v>BAR037505420005</v>
      </c>
    </row>
    <row r="642" spans="1:30" x14ac:dyDescent="0.25">
      <c r="A642" s="1" t="str">
        <f>D642&amp;M642&amp;P642&amp;N642&amp;MasterData_[[#This Row],[Program Code]]</f>
        <v>BAR037505430040006320005</v>
      </c>
      <c r="B642" s="1" t="str">
        <f t="shared" ref="B642:B705" si="126">D642&amp;M642&amp;P642&amp;O642</f>
        <v>BAR037505430020005</v>
      </c>
      <c r="D642" s="14" t="s">
        <v>282</v>
      </c>
      <c r="E642" s="15" t="s">
        <v>286</v>
      </c>
      <c r="F642" s="7">
        <f t="shared" si="124"/>
        <v>20005</v>
      </c>
      <c r="G642" s="1" t="s">
        <v>754</v>
      </c>
      <c r="H642" s="1" t="str">
        <f t="shared" si="125"/>
        <v>ASSN--Event 5--20005</v>
      </c>
      <c r="J642" s="27" t="str">
        <f t="shared" si="121"/>
        <v>BAR0375054400063</v>
      </c>
      <c r="K642" s="27" t="str">
        <f t="shared" si="122"/>
        <v>BAR0375054Event 5</v>
      </c>
      <c r="L642" s="1" t="str">
        <f t="shared" ref="L642:L705" si="127">D642&amp;E642</f>
        <v>BAR03VPSA</v>
      </c>
      <c r="M642" s="1">
        <v>75054</v>
      </c>
      <c r="N642" s="1">
        <v>400063</v>
      </c>
      <c r="O642" s="1">
        <v>20005</v>
      </c>
      <c r="P642" s="1">
        <v>300</v>
      </c>
      <c r="Q642" s="1">
        <v>9999</v>
      </c>
      <c r="R642" s="1">
        <v>12</v>
      </c>
      <c r="S642" s="1">
        <v>9999</v>
      </c>
      <c r="V642"/>
      <c r="W642" t="s">
        <v>944</v>
      </c>
      <c r="X642" t="str">
        <f t="shared" si="119"/>
        <v>n/a</v>
      </c>
      <c r="Y642" t="str">
        <f t="shared" si="120"/>
        <v>n/a</v>
      </c>
      <c r="AA642" s="1"/>
      <c r="AB642" s="1" t="s">
        <v>934</v>
      </c>
      <c r="AD642" s="1" t="str">
        <f t="shared" si="123"/>
        <v>BAR037505420005</v>
      </c>
    </row>
    <row r="643" spans="1:30" x14ac:dyDescent="0.25">
      <c r="A643" s="1" t="str">
        <f>D643&amp;M643&amp;P643&amp;N643&amp;MasterData_[[#This Row],[Program Code]]</f>
        <v>BAR037505430040006420005</v>
      </c>
      <c r="B643" s="1" t="str">
        <f t="shared" si="126"/>
        <v>BAR037505430020005</v>
      </c>
      <c r="D643" s="14" t="s">
        <v>282</v>
      </c>
      <c r="E643" s="15" t="s">
        <v>286</v>
      </c>
      <c r="F643" s="7">
        <f t="shared" si="124"/>
        <v>20005</v>
      </c>
      <c r="G643" s="1" t="s">
        <v>754</v>
      </c>
      <c r="H643" s="1" t="str">
        <f t="shared" si="125"/>
        <v>ASSN--Event 5--20005</v>
      </c>
      <c r="J643" s="27" t="str">
        <f t="shared" si="121"/>
        <v>BAR0375054400064</v>
      </c>
      <c r="K643" s="27" t="str">
        <f t="shared" si="122"/>
        <v>BAR0375054Event 5</v>
      </c>
      <c r="L643" s="1" t="str">
        <f t="shared" si="127"/>
        <v>BAR03VPSA</v>
      </c>
      <c r="M643" s="1">
        <v>75054</v>
      </c>
      <c r="N643" s="1">
        <v>400064</v>
      </c>
      <c r="O643" s="1">
        <v>20005</v>
      </c>
      <c r="P643" s="1">
        <v>300</v>
      </c>
      <c r="Q643" s="1">
        <v>9999</v>
      </c>
      <c r="R643" s="1">
        <v>12</v>
      </c>
      <c r="S643" s="1">
        <v>9999</v>
      </c>
      <c r="V643"/>
      <c r="W643" t="s">
        <v>944</v>
      </c>
      <c r="X643" t="str">
        <f t="shared" ref="X643:X706" si="128">IF(U643="", "n/a",T643)</f>
        <v>n/a</v>
      </c>
      <c r="Y643" t="str">
        <f t="shared" ref="Y643:Y706" si="129">IF(U643="","n/a",U643)</f>
        <v>n/a</v>
      </c>
      <c r="AA643" s="1"/>
      <c r="AB643" s="1" t="s">
        <v>934</v>
      </c>
      <c r="AD643" s="1" t="str">
        <f t="shared" si="123"/>
        <v>BAR037505420005</v>
      </c>
    </row>
    <row r="644" spans="1:30" x14ac:dyDescent="0.25">
      <c r="A644" s="1" t="str">
        <f>D644&amp;M644&amp;P644&amp;N644&amp;MasterData_[[#This Row],[Program Code]]</f>
        <v>BAR037505430040006620005</v>
      </c>
      <c r="B644" s="1" t="str">
        <f t="shared" si="126"/>
        <v>BAR037505430020005</v>
      </c>
      <c r="D644" s="14" t="s">
        <v>282</v>
      </c>
      <c r="E644" s="15" t="s">
        <v>286</v>
      </c>
      <c r="F644" s="7">
        <f t="shared" si="124"/>
        <v>20005</v>
      </c>
      <c r="G644" s="1" t="s">
        <v>754</v>
      </c>
      <c r="H644" s="1" t="str">
        <f t="shared" si="125"/>
        <v>ASSN--Event 5--20005</v>
      </c>
      <c r="J644" s="27" t="str">
        <f t="shared" si="121"/>
        <v>BAR0375054400066</v>
      </c>
      <c r="K644" s="27" t="str">
        <f t="shared" si="122"/>
        <v>BAR0375054Event 5</v>
      </c>
      <c r="L644" s="1" t="str">
        <f t="shared" si="127"/>
        <v>BAR03VPSA</v>
      </c>
      <c r="M644" s="1">
        <v>75054</v>
      </c>
      <c r="N644" s="1">
        <v>400066</v>
      </c>
      <c r="O644" s="1">
        <v>20005</v>
      </c>
      <c r="P644" s="1">
        <v>300</v>
      </c>
      <c r="Q644" s="1">
        <v>9999</v>
      </c>
      <c r="R644" s="1">
        <v>12</v>
      </c>
      <c r="S644" s="1">
        <v>9999</v>
      </c>
      <c r="V644"/>
      <c r="W644" t="s">
        <v>944</v>
      </c>
      <c r="X644" t="str">
        <f t="shared" si="128"/>
        <v>n/a</v>
      </c>
      <c r="Y644" t="str">
        <f t="shared" si="129"/>
        <v>n/a</v>
      </c>
      <c r="AA644" s="1"/>
      <c r="AB644" s="1" t="s">
        <v>934</v>
      </c>
      <c r="AD644" s="1" t="str">
        <f t="shared" si="123"/>
        <v>BAR037505420005</v>
      </c>
    </row>
    <row r="645" spans="1:30" x14ac:dyDescent="0.25">
      <c r="A645" s="1" t="str">
        <f>D645&amp;M645&amp;P645&amp;N645&amp;MasterData_[[#This Row],[Program Code]]</f>
        <v>BAR037505430040006720005</v>
      </c>
      <c r="B645" s="1" t="str">
        <f t="shared" si="126"/>
        <v>BAR037505430020005</v>
      </c>
      <c r="D645" s="14" t="s">
        <v>282</v>
      </c>
      <c r="E645" s="15" t="s">
        <v>286</v>
      </c>
      <c r="F645" s="7">
        <f t="shared" si="124"/>
        <v>20005</v>
      </c>
      <c r="G645" s="1" t="s">
        <v>754</v>
      </c>
      <c r="H645" s="1" t="str">
        <f t="shared" si="125"/>
        <v>ASSN--Event 5--20005</v>
      </c>
      <c r="J645" s="27" t="str">
        <f t="shared" si="121"/>
        <v>BAR0375054400067</v>
      </c>
      <c r="K645" s="27" t="str">
        <f t="shared" si="122"/>
        <v>BAR0375054Event 5</v>
      </c>
      <c r="L645" s="1" t="str">
        <f t="shared" si="127"/>
        <v>BAR03VPSA</v>
      </c>
      <c r="M645" s="1">
        <v>75054</v>
      </c>
      <c r="N645" s="1">
        <v>400067</v>
      </c>
      <c r="O645" s="1">
        <v>20005</v>
      </c>
      <c r="P645" s="1">
        <v>300</v>
      </c>
      <c r="Q645" s="1">
        <v>9999</v>
      </c>
      <c r="R645" s="1">
        <v>12</v>
      </c>
      <c r="S645" s="1">
        <v>9999</v>
      </c>
      <c r="V645"/>
      <c r="W645" t="s">
        <v>944</v>
      </c>
      <c r="X645" t="str">
        <f t="shared" si="128"/>
        <v>n/a</v>
      </c>
      <c r="Y645" t="str">
        <f t="shared" si="129"/>
        <v>n/a</v>
      </c>
      <c r="AA645" s="1"/>
      <c r="AB645" s="1" t="s">
        <v>934</v>
      </c>
      <c r="AD645" s="1" t="str">
        <f t="shared" si="123"/>
        <v>BAR037505420005</v>
      </c>
    </row>
    <row r="646" spans="1:30" x14ac:dyDescent="0.25">
      <c r="A646" s="1" t="str">
        <f>D646&amp;M646&amp;P646&amp;N646&amp;MasterData_[[#This Row],[Program Code]]</f>
        <v>BAR037505430040006920005</v>
      </c>
      <c r="B646" s="1" t="str">
        <f t="shared" si="126"/>
        <v>BAR037505430020005</v>
      </c>
      <c r="D646" s="14" t="s">
        <v>282</v>
      </c>
      <c r="E646" s="15" t="s">
        <v>286</v>
      </c>
      <c r="F646" s="7">
        <f t="shared" si="124"/>
        <v>20005</v>
      </c>
      <c r="G646" s="1" t="s">
        <v>754</v>
      </c>
      <c r="H646" s="1" t="str">
        <f t="shared" si="125"/>
        <v>ASSN--Event 5--20005</v>
      </c>
      <c r="J646" s="27" t="str">
        <f t="shared" si="121"/>
        <v>BAR0375054400069</v>
      </c>
      <c r="K646" s="27" t="str">
        <f t="shared" si="122"/>
        <v>BAR0375054Event 5</v>
      </c>
      <c r="L646" s="1" t="str">
        <f t="shared" si="127"/>
        <v>BAR03VPSA</v>
      </c>
      <c r="M646" s="1">
        <v>75054</v>
      </c>
      <c r="N646" s="1">
        <v>400069</v>
      </c>
      <c r="O646" s="1">
        <v>20005</v>
      </c>
      <c r="P646" s="1">
        <v>300</v>
      </c>
      <c r="Q646" s="1">
        <v>9999</v>
      </c>
      <c r="R646" s="1">
        <v>12</v>
      </c>
      <c r="S646" s="1">
        <v>9999</v>
      </c>
      <c r="V646"/>
      <c r="W646" t="s">
        <v>944</v>
      </c>
      <c r="X646" t="str">
        <f t="shared" si="128"/>
        <v>n/a</v>
      </c>
      <c r="Y646" t="str">
        <f t="shared" si="129"/>
        <v>n/a</v>
      </c>
      <c r="AA646" s="1"/>
      <c r="AB646" s="1" t="s">
        <v>934</v>
      </c>
      <c r="AD646" s="1" t="str">
        <f t="shared" si="123"/>
        <v>BAR037505420005</v>
      </c>
    </row>
    <row r="647" spans="1:30" x14ac:dyDescent="0.25">
      <c r="A647" s="1" t="str">
        <f>D647&amp;M647&amp;P647&amp;N647&amp;MasterData_[[#This Row],[Program Code]]</f>
        <v>BAR037505430040007020005</v>
      </c>
      <c r="B647" s="1" t="str">
        <f t="shared" si="126"/>
        <v>BAR037505430020005</v>
      </c>
      <c r="D647" s="14" t="s">
        <v>282</v>
      </c>
      <c r="E647" s="15" t="s">
        <v>286</v>
      </c>
      <c r="F647" s="7">
        <f t="shared" si="124"/>
        <v>20005</v>
      </c>
      <c r="G647" s="1" t="s">
        <v>754</v>
      </c>
      <c r="H647" s="1" t="str">
        <f t="shared" si="125"/>
        <v>ASSN--Event 5--20005</v>
      </c>
      <c r="J647" s="27" t="str">
        <f t="shared" si="121"/>
        <v>BAR0375054400070</v>
      </c>
      <c r="K647" s="27" t="str">
        <f t="shared" si="122"/>
        <v>BAR0375054Event 5</v>
      </c>
      <c r="L647" s="1" t="str">
        <f t="shared" si="127"/>
        <v>BAR03VPSA</v>
      </c>
      <c r="M647" s="1">
        <v>75054</v>
      </c>
      <c r="N647" s="1">
        <v>400070</v>
      </c>
      <c r="O647" s="1">
        <v>20005</v>
      </c>
      <c r="P647" s="1">
        <v>300</v>
      </c>
      <c r="Q647" s="1">
        <v>9999</v>
      </c>
      <c r="R647" s="1">
        <v>12</v>
      </c>
      <c r="S647" s="1">
        <v>9999</v>
      </c>
      <c r="V647"/>
      <c r="W647" t="s">
        <v>944</v>
      </c>
      <c r="X647" t="str">
        <f t="shared" si="128"/>
        <v>n/a</v>
      </c>
      <c r="Y647" t="str">
        <f t="shared" si="129"/>
        <v>n/a</v>
      </c>
      <c r="AA647" s="1"/>
      <c r="AB647" s="1" t="s">
        <v>934</v>
      </c>
      <c r="AD647" s="1" t="str">
        <f t="shared" si="123"/>
        <v>BAR037505420005</v>
      </c>
    </row>
    <row r="648" spans="1:30" x14ac:dyDescent="0.25">
      <c r="A648" s="1" t="str">
        <f>D648&amp;M648&amp;P648&amp;N648&amp;MasterData_[[#This Row],[Program Code]]</f>
        <v>BAR037505430040007520005</v>
      </c>
      <c r="B648" s="1" t="str">
        <f t="shared" si="126"/>
        <v>BAR037505430020005</v>
      </c>
      <c r="D648" s="14" t="s">
        <v>282</v>
      </c>
      <c r="E648" s="15" t="s">
        <v>286</v>
      </c>
      <c r="F648" s="7">
        <f t="shared" si="124"/>
        <v>20005</v>
      </c>
      <c r="G648" s="1" t="s">
        <v>754</v>
      </c>
      <c r="H648" s="1" t="str">
        <f t="shared" si="125"/>
        <v>ASSN--Event 5--20005</v>
      </c>
      <c r="J648" s="27" t="str">
        <f t="shared" si="121"/>
        <v>BAR0375054400075</v>
      </c>
      <c r="K648" s="27" t="str">
        <f t="shared" si="122"/>
        <v>BAR0375054Event 5</v>
      </c>
      <c r="L648" s="1" t="str">
        <f t="shared" si="127"/>
        <v>BAR03VPSA</v>
      </c>
      <c r="M648" s="1">
        <v>75054</v>
      </c>
      <c r="N648" s="1">
        <v>400075</v>
      </c>
      <c r="O648" s="1">
        <v>20005</v>
      </c>
      <c r="P648" s="1">
        <v>300</v>
      </c>
      <c r="Q648" s="1">
        <v>9999</v>
      </c>
      <c r="R648" s="1">
        <v>12</v>
      </c>
      <c r="S648" s="1">
        <v>9999</v>
      </c>
      <c r="V648"/>
      <c r="W648" t="s">
        <v>944</v>
      </c>
      <c r="X648" t="str">
        <f t="shared" si="128"/>
        <v>n/a</v>
      </c>
      <c r="Y648" t="str">
        <f t="shared" si="129"/>
        <v>n/a</v>
      </c>
      <c r="AA648" s="1"/>
      <c r="AB648" s="1" t="s">
        <v>934</v>
      </c>
      <c r="AD648" s="1" t="str">
        <f t="shared" si="123"/>
        <v>BAR037505420005</v>
      </c>
    </row>
    <row r="649" spans="1:30" x14ac:dyDescent="0.25">
      <c r="A649" s="1" t="str">
        <f>D649&amp;M649&amp;P649&amp;N649&amp;MasterData_[[#This Row],[Program Code]]</f>
        <v>BAR037505430040007620005</v>
      </c>
      <c r="B649" s="1" t="str">
        <f t="shared" si="126"/>
        <v>BAR037505430020005</v>
      </c>
      <c r="D649" s="14" t="s">
        <v>282</v>
      </c>
      <c r="E649" s="15" t="s">
        <v>286</v>
      </c>
      <c r="F649" s="7">
        <f t="shared" si="124"/>
        <v>20005</v>
      </c>
      <c r="G649" s="1" t="s">
        <v>754</v>
      </c>
      <c r="H649" s="1" t="str">
        <f t="shared" si="125"/>
        <v>ASSN--Event 5--20005</v>
      </c>
      <c r="J649" s="27" t="str">
        <f t="shared" si="121"/>
        <v>BAR0375054400076</v>
      </c>
      <c r="K649" s="27" t="str">
        <f t="shared" si="122"/>
        <v>BAR0375054Event 5</v>
      </c>
      <c r="L649" s="1" t="str">
        <f t="shared" si="127"/>
        <v>BAR03VPSA</v>
      </c>
      <c r="M649" s="1">
        <v>75054</v>
      </c>
      <c r="N649" s="1">
        <v>400076</v>
      </c>
      <c r="O649" s="1">
        <v>20005</v>
      </c>
      <c r="P649" s="1">
        <v>300</v>
      </c>
      <c r="Q649" s="1">
        <v>9999</v>
      </c>
      <c r="R649" s="1">
        <v>12</v>
      </c>
      <c r="S649" s="1">
        <v>9999</v>
      </c>
      <c r="V649"/>
      <c r="W649" t="s">
        <v>944</v>
      </c>
      <c r="X649" t="str">
        <f t="shared" si="128"/>
        <v>n/a</v>
      </c>
      <c r="Y649" t="str">
        <f t="shared" si="129"/>
        <v>n/a</v>
      </c>
      <c r="AA649" s="1"/>
      <c r="AB649" s="1" t="s">
        <v>934</v>
      </c>
      <c r="AD649" s="1" t="str">
        <f t="shared" si="123"/>
        <v>BAR037505420005</v>
      </c>
    </row>
    <row r="650" spans="1:30" x14ac:dyDescent="0.25">
      <c r="A650" s="1" t="str">
        <f>D650&amp;M650&amp;P650&amp;N650&amp;MasterData_[[#This Row],[Program Code]]</f>
        <v>BAR037505430040008120005</v>
      </c>
      <c r="B650" s="1" t="str">
        <f t="shared" si="126"/>
        <v>BAR037505430020005</v>
      </c>
      <c r="D650" s="14" t="s">
        <v>282</v>
      </c>
      <c r="E650" s="15" t="s">
        <v>286</v>
      </c>
      <c r="F650" s="7">
        <f t="shared" si="124"/>
        <v>20005</v>
      </c>
      <c r="G650" s="1" t="s">
        <v>754</v>
      </c>
      <c r="H650" s="1" t="str">
        <f t="shared" si="125"/>
        <v>ASSN--Event 5--20005</v>
      </c>
      <c r="J650" s="27" t="str">
        <f t="shared" si="121"/>
        <v>BAR0375054400081</v>
      </c>
      <c r="K650" s="27" t="str">
        <f t="shared" si="122"/>
        <v>BAR0375054Event 5</v>
      </c>
      <c r="L650" s="1" t="str">
        <f t="shared" si="127"/>
        <v>BAR03VPSA</v>
      </c>
      <c r="M650" s="1">
        <v>75054</v>
      </c>
      <c r="N650" s="1">
        <v>400081</v>
      </c>
      <c r="O650" s="1">
        <v>20005</v>
      </c>
      <c r="P650" s="1">
        <v>300</v>
      </c>
      <c r="Q650" s="1">
        <v>9999</v>
      </c>
      <c r="R650" s="1">
        <v>12</v>
      </c>
      <c r="S650" s="1">
        <v>9999</v>
      </c>
      <c r="V650"/>
      <c r="W650" t="s">
        <v>944</v>
      </c>
      <c r="X650" t="str">
        <f t="shared" si="128"/>
        <v>n/a</v>
      </c>
      <c r="Y650" t="str">
        <f t="shared" si="129"/>
        <v>n/a</v>
      </c>
      <c r="AA650" s="1"/>
      <c r="AB650" s="1" t="s">
        <v>934</v>
      </c>
      <c r="AD650" s="1" t="str">
        <f t="shared" si="123"/>
        <v>BAR037505420005</v>
      </c>
    </row>
    <row r="651" spans="1:30" x14ac:dyDescent="0.25">
      <c r="A651" s="1" t="str">
        <f>D651&amp;M651&amp;P651&amp;N651&amp;MasterData_[[#This Row],[Program Code]]</f>
        <v>BAR037505430040008320005</v>
      </c>
      <c r="B651" s="1" t="str">
        <f t="shared" si="126"/>
        <v>BAR037505430020005</v>
      </c>
      <c r="D651" s="14" t="s">
        <v>282</v>
      </c>
      <c r="E651" s="15" t="s">
        <v>286</v>
      </c>
      <c r="F651" s="7">
        <f t="shared" si="124"/>
        <v>20005</v>
      </c>
      <c r="G651" s="1" t="s">
        <v>754</v>
      </c>
      <c r="H651" s="1" t="str">
        <f t="shared" si="125"/>
        <v>ASSN--Event 5--20005</v>
      </c>
      <c r="J651" s="27" t="str">
        <f t="shared" si="121"/>
        <v>BAR0375054400083</v>
      </c>
      <c r="K651" s="27" t="str">
        <f t="shared" si="122"/>
        <v>BAR0375054Event 5</v>
      </c>
      <c r="L651" s="1" t="str">
        <f t="shared" si="127"/>
        <v>BAR03VPSA</v>
      </c>
      <c r="M651" s="1">
        <v>75054</v>
      </c>
      <c r="N651" s="1">
        <v>400083</v>
      </c>
      <c r="O651" s="1">
        <v>20005</v>
      </c>
      <c r="P651" s="1">
        <v>300</v>
      </c>
      <c r="Q651" s="1">
        <v>9999</v>
      </c>
      <c r="R651" s="1">
        <v>12</v>
      </c>
      <c r="S651" s="1">
        <v>9999</v>
      </c>
      <c r="V651"/>
      <c r="W651" t="s">
        <v>944</v>
      </c>
      <c r="X651" t="str">
        <f t="shared" si="128"/>
        <v>n/a</v>
      </c>
      <c r="Y651" t="str">
        <f t="shared" si="129"/>
        <v>n/a</v>
      </c>
      <c r="AA651" s="1"/>
      <c r="AB651" s="1" t="s">
        <v>934</v>
      </c>
      <c r="AD651" s="1" t="str">
        <f t="shared" si="123"/>
        <v>BAR037505420005</v>
      </c>
    </row>
    <row r="652" spans="1:30" x14ac:dyDescent="0.25">
      <c r="A652" s="1" t="str">
        <f>D652&amp;M652&amp;P652&amp;N652&amp;MasterData_[[#This Row],[Program Code]]</f>
        <v>BAR037505430040008420005</v>
      </c>
      <c r="B652" s="1" t="str">
        <f t="shared" si="126"/>
        <v>BAR037505430020005</v>
      </c>
      <c r="D652" s="14" t="s">
        <v>282</v>
      </c>
      <c r="E652" s="15" t="s">
        <v>286</v>
      </c>
      <c r="F652" s="7">
        <f t="shared" si="124"/>
        <v>20005</v>
      </c>
      <c r="G652" s="1" t="s">
        <v>754</v>
      </c>
      <c r="H652" s="1" t="str">
        <f t="shared" si="125"/>
        <v>ASSN--Event 5--20005</v>
      </c>
      <c r="J652" s="27" t="str">
        <f t="shared" si="121"/>
        <v>BAR0375054400084</v>
      </c>
      <c r="K652" s="27" t="str">
        <f t="shared" si="122"/>
        <v>BAR0375054Event 5</v>
      </c>
      <c r="L652" s="1" t="str">
        <f t="shared" si="127"/>
        <v>BAR03VPSA</v>
      </c>
      <c r="M652" s="1">
        <v>75054</v>
      </c>
      <c r="N652" s="1">
        <v>400084</v>
      </c>
      <c r="O652" s="1">
        <v>20005</v>
      </c>
      <c r="P652" s="1">
        <v>300</v>
      </c>
      <c r="Q652" s="1">
        <v>9999</v>
      </c>
      <c r="R652" s="1">
        <v>12</v>
      </c>
      <c r="S652" s="1">
        <v>9999</v>
      </c>
      <c r="V652"/>
      <c r="W652" t="s">
        <v>944</v>
      </c>
      <c r="X652" t="str">
        <f t="shared" si="128"/>
        <v>n/a</v>
      </c>
      <c r="Y652" t="str">
        <f t="shared" si="129"/>
        <v>n/a</v>
      </c>
      <c r="AA652" s="1"/>
      <c r="AB652" s="1" t="s">
        <v>934</v>
      </c>
      <c r="AD652" s="1" t="str">
        <f t="shared" si="123"/>
        <v>BAR037505420005</v>
      </c>
    </row>
    <row r="653" spans="1:30" x14ac:dyDescent="0.25">
      <c r="A653" s="1" t="str">
        <f>D653&amp;M653&amp;P653&amp;N653&amp;MasterData_[[#This Row],[Program Code]]</f>
        <v>BAR037505430040008720005</v>
      </c>
      <c r="B653" s="1" t="str">
        <f t="shared" si="126"/>
        <v>BAR037505430020005</v>
      </c>
      <c r="D653" s="14" t="s">
        <v>282</v>
      </c>
      <c r="E653" s="15" t="s">
        <v>286</v>
      </c>
      <c r="F653" s="7">
        <f t="shared" si="124"/>
        <v>20005</v>
      </c>
      <c r="G653" s="1" t="s">
        <v>754</v>
      </c>
      <c r="H653" s="1" t="str">
        <f t="shared" si="125"/>
        <v>ASSN--Event 5--20005</v>
      </c>
      <c r="J653" s="27" t="str">
        <f t="shared" si="121"/>
        <v>BAR0375054400087</v>
      </c>
      <c r="K653" s="27" t="str">
        <f t="shared" si="122"/>
        <v>BAR0375054Event 5</v>
      </c>
      <c r="L653" s="1" t="str">
        <f t="shared" si="127"/>
        <v>BAR03VPSA</v>
      </c>
      <c r="M653" s="1">
        <v>75054</v>
      </c>
      <c r="N653" s="1">
        <v>400087</v>
      </c>
      <c r="O653" s="1">
        <v>20005</v>
      </c>
      <c r="P653" s="1">
        <v>300</v>
      </c>
      <c r="Q653" s="1">
        <v>9999</v>
      </c>
      <c r="R653" s="1">
        <v>12</v>
      </c>
      <c r="S653" s="1">
        <v>9999</v>
      </c>
      <c r="V653"/>
      <c r="W653" t="s">
        <v>944</v>
      </c>
      <c r="X653" t="str">
        <f t="shared" si="128"/>
        <v>n/a</v>
      </c>
      <c r="Y653" t="str">
        <f t="shared" si="129"/>
        <v>n/a</v>
      </c>
      <c r="AA653" s="1"/>
      <c r="AB653" s="1" t="s">
        <v>934</v>
      </c>
      <c r="AD653" s="1" t="str">
        <f t="shared" si="123"/>
        <v>BAR037505420005</v>
      </c>
    </row>
    <row r="654" spans="1:30" x14ac:dyDescent="0.25">
      <c r="A654" s="1" t="str">
        <f>D654&amp;M654&amp;P654&amp;N654&amp;MasterData_[[#This Row],[Program Code]]</f>
        <v>BAR037505430040008820005</v>
      </c>
      <c r="B654" s="1" t="str">
        <f t="shared" si="126"/>
        <v>BAR037505430020005</v>
      </c>
      <c r="D654" s="14" t="s">
        <v>282</v>
      </c>
      <c r="E654" s="15" t="s">
        <v>286</v>
      </c>
      <c r="F654" s="7">
        <f t="shared" si="124"/>
        <v>20005</v>
      </c>
      <c r="G654" s="1" t="s">
        <v>754</v>
      </c>
      <c r="H654" s="1" t="str">
        <f t="shared" si="125"/>
        <v>ASSN--Event 5--20005</v>
      </c>
      <c r="J654" s="27" t="str">
        <f t="shared" si="121"/>
        <v>BAR0375054400088</v>
      </c>
      <c r="K654" s="27" t="str">
        <f t="shared" si="122"/>
        <v>BAR0375054Event 5</v>
      </c>
      <c r="L654" s="1" t="str">
        <f t="shared" si="127"/>
        <v>BAR03VPSA</v>
      </c>
      <c r="M654" s="1">
        <v>75054</v>
      </c>
      <c r="N654" s="1">
        <v>400088</v>
      </c>
      <c r="O654" s="1">
        <v>20005</v>
      </c>
      <c r="P654" s="1">
        <v>300</v>
      </c>
      <c r="Q654" s="1">
        <v>9999</v>
      </c>
      <c r="R654" s="1">
        <v>12</v>
      </c>
      <c r="S654" s="1">
        <v>9999</v>
      </c>
      <c r="V654"/>
      <c r="W654" t="s">
        <v>944</v>
      </c>
      <c r="X654" t="str">
        <f t="shared" si="128"/>
        <v>n/a</v>
      </c>
      <c r="Y654" t="str">
        <f t="shared" si="129"/>
        <v>n/a</v>
      </c>
      <c r="AA654" s="1"/>
      <c r="AB654" s="1" t="s">
        <v>934</v>
      </c>
      <c r="AD654" s="1" t="str">
        <f t="shared" si="123"/>
        <v>BAR037505420005</v>
      </c>
    </row>
    <row r="655" spans="1:30" x14ac:dyDescent="0.25">
      <c r="A655" s="1" t="str">
        <f>D655&amp;M655&amp;P655&amp;N655&amp;MasterData_[[#This Row],[Program Code]]</f>
        <v>BAR037505430040009120005</v>
      </c>
      <c r="B655" s="1" t="str">
        <f t="shared" si="126"/>
        <v>BAR037505430020005</v>
      </c>
      <c r="D655" s="14" t="s">
        <v>282</v>
      </c>
      <c r="E655" s="15" t="s">
        <v>286</v>
      </c>
      <c r="F655" s="7">
        <f t="shared" si="124"/>
        <v>20005</v>
      </c>
      <c r="G655" s="1" t="s">
        <v>754</v>
      </c>
      <c r="H655" s="1" t="str">
        <f t="shared" si="125"/>
        <v>ASSN--Event 5--20005</v>
      </c>
      <c r="J655" s="27" t="str">
        <f t="shared" si="121"/>
        <v>BAR0375054400091</v>
      </c>
      <c r="K655" s="27" t="str">
        <f t="shared" si="122"/>
        <v>BAR0375054Event 5</v>
      </c>
      <c r="L655" s="1" t="str">
        <f t="shared" si="127"/>
        <v>BAR03VPSA</v>
      </c>
      <c r="M655" s="1">
        <v>75054</v>
      </c>
      <c r="N655" s="1">
        <v>400091</v>
      </c>
      <c r="O655" s="1">
        <v>20005</v>
      </c>
      <c r="P655" s="1">
        <v>300</v>
      </c>
      <c r="Q655" s="1">
        <v>9999</v>
      </c>
      <c r="R655" s="1">
        <v>12</v>
      </c>
      <c r="S655" s="1">
        <v>9999</v>
      </c>
      <c r="V655"/>
      <c r="W655" t="s">
        <v>944</v>
      </c>
      <c r="X655" t="str">
        <f t="shared" si="128"/>
        <v>n/a</v>
      </c>
      <c r="Y655" t="str">
        <f t="shared" si="129"/>
        <v>n/a</v>
      </c>
      <c r="AA655" s="1"/>
      <c r="AB655" s="1" t="s">
        <v>934</v>
      </c>
      <c r="AD655" s="1" t="str">
        <f t="shared" si="123"/>
        <v>BAR037505420005</v>
      </c>
    </row>
    <row r="656" spans="1:30" x14ac:dyDescent="0.25">
      <c r="A656" s="1" t="str">
        <f>D656&amp;M656&amp;P656&amp;N656&amp;MasterData_[[#This Row],[Program Code]]</f>
        <v>BAR037505430040009420005</v>
      </c>
      <c r="B656" s="1" t="str">
        <f t="shared" si="126"/>
        <v>BAR037505430020005</v>
      </c>
      <c r="D656" s="14" t="s">
        <v>282</v>
      </c>
      <c r="E656" s="15" t="s">
        <v>286</v>
      </c>
      <c r="F656" s="7">
        <f t="shared" si="124"/>
        <v>20005</v>
      </c>
      <c r="G656" s="1" t="s">
        <v>754</v>
      </c>
      <c r="H656" s="1" t="str">
        <f t="shared" si="125"/>
        <v>ASSN--Event 5--20005</v>
      </c>
      <c r="J656" s="27" t="str">
        <f t="shared" si="121"/>
        <v>BAR0375054400094</v>
      </c>
      <c r="K656" s="27" t="str">
        <f t="shared" si="122"/>
        <v>BAR0375054Event 5</v>
      </c>
      <c r="L656" s="1" t="str">
        <f t="shared" si="127"/>
        <v>BAR03VPSA</v>
      </c>
      <c r="M656" s="1">
        <v>75054</v>
      </c>
      <c r="N656" s="1">
        <v>400094</v>
      </c>
      <c r="O656" s="1">
        <v>20005</v>
      </c>
      <c r="P656" s="1">
        <v>300</v>
      </c>
      <c r="Q656" s="1">
        <v>9999</v>
      </c>
      <c r="R656" s="1">
        <v>12</v>
      </c>
      <c r="S656" s="1">
        <v>9999</v>
      </c>
      <c r="V656"/>
      <c r="W656" t="s">
        <v>944</v>
      </c>
      <c r="X656" t="str">
        <f t="shared" si="128"/>
        <v>n/a</v>
      </c>
      <c r="Y656" t="str">
        <f t="shared" si="129"/>
        <v>n/a</v>
      </c>
      <c r="AA656" s="1"/>
      <c r="AB656" s="1" t="s">
        <v>934</v>
      </c>
      <c r="AD656" s="1" t="str">
        <f t="shared" si="123"/>
        <v>BAR037505420005</v>
      </c>
    </row>
    <row r="657" spans="1:30" x14ac:dyDescent="0.25">
      <c r="A657" s="1" t="str">
        <f>D657&amp;M657&amp;P657&amp;N657&amp;MasterData_[[#This Row],[Program Code]]</f>
        <v>BAR037505430040010020005</v>
      </c>
      <c r="B657" s="1" t="str">
        <f t="shared" si="126"/>
        <v>BAR037505430020005</v>
      </c>
      <c r="D657" s="14" t="s">
        <v>282</v>
      </c>
      <c r="E657" s="15" t="s">
        <v>286</v>
      </c>
      <c r="F657" s="7">
        <f t="shared" si="124"/>
        <v>20005</v>
      </c>
      <c r="G657" s="1" t="s">
        <v>754</v>
      </c>
      <c r="H657" s="1" t="str">
        <f t="shared" si="125"/>
        <v>ASSN--Event 5--20005</v>
      </c>
      <c r="J657" s="27" t="str">
        <f t="shared" si="121"/>
        <v>BAR0375054400100</v>
      </c>
      <c r="K657" s="27" t="str">
        <f t="shared" si="122"/>
        <v>BAR0375054Event 5</v>
      </c>
      <c r="L657" s="1" t="str">
        <f t="shared" si="127"/>
        <v>BAR03VPSA</v>
      </c>
      <c r="M657" s="1">
        <v>75054</v>
      </c>
      <c r="N657" s="1">
        <v>400100</v>
      </c>
      <c r="O657" s="1">
        <v>20005</v>
      </c>
      <c r="P657" s="1">
        <v>300</v>
      </c>
      <c r="Q657" s="1">
        <v>9999</v>
      </c>
      <c r="R657" s="1">
        <v>12</v>
      </c>
      <c r="S657" s="1">
        <v>9999</v>
      </c>
      <c r="V657"/>
      <c r="W657" t="s">
        <v>944</v>
      </c>
      <c r="X657" t="str">
        <f t="shared" si="128"/>
        <v>n/a</v>
      </c>
      <c r="Y657" t="str">
        <f t="shared" si="129"/>
        <v>n/a</v>
      </c>
      <c r="AA657" s="1"/>
      <c r="AB657" s="1" t="s">
        <v>934</v>
      </c>
      <c r="AD657" s="1" t="str">
        <f t="shared" si="123"/>
        <v>BAR037505420005</v>
      </c>
    </row>
    <row r="658" spans="1:30" x14ac:dyDescent="0.25">
      <c r="A658" s="1" t="str">
        <f>D658&amp;M658&amp;P658&amp;N658&amp;MasterData_[[#This Row],[Program Code]]</f>
        <v>BAR037505430040010120005</v>
      </c>
      <c r="B658" s="1" t="str">
        <f t="shared" si="126"/>
        <v>BAR037505430020005</v>
      </c>
      <c r="D658" s="14" t="s">
        <v>282</v>
      </c>
      <c r="E658" s="15" t="s">
        <v>286</v>
      </c>
      <c r="F658" s="7">
        <f t="shared" si="124"/>
        <v>20005</v>
      </c>
      <c r="G658" s="1" t="s">
        <v>754</v>
      </c>
      <c r="H658" s="1" t="str">
        <f t="shared" si="125"/>
        <v>ASSN--Event 5--20005</v>
      </c>
      <c r="J658" s="27" t="str">
        <f t="shared" si="121"/>
        <v>BAR0375054400101</v>
      </c>
      <c r="K658" s="27" t="str">
        <f t="shared" si="122"/>
        <v>BAR0375054Event 5</v>
      </c>
      <c r="L658" s="1" t="str">
        <f t="shared" si="127"/>
        <v>BAR03VPSA</v>
      </c>
      <c r="M658" s="1">
        <v>75054</v>
      </c>
      <c r="N658" s="1">
        <v>400101</v>
      </c>
      <c r="O658" s="1">
        <v>20005</v>
      </c>
      <c r="P658" s="1">
        <v>300</v>
      </c>
      <c r="Q658" s="1">
        <v>9999</v>
      </c>
      <c r="R658" s="1">
        <v>12</v>
      </c>
      <c r="S658" s="1">
        <v>9999</v>
      </c>
      <c r="V658"/>
      <c r="W658" t="s">
        <v>944</v>
      </c>
      <c r="X658" t="str">
        <f t="shared" si="128"/>
        <v>n/a</v>
      </c>
      <c r="Y658" t="str">
        <f t="shared" si="129"/>
        <v>n/a</v>
      </c>
      <c r="AA658" s="1"/>
      <c r="AB658" s="1" t="s">
        <v>934</v>
      </c>
      <c r="AD658" s="1" t="str">
        <f t="shared" si="123"/>
        <v>BAR037505420005</v>
      </c>
    </row>
    <row r="659" spans="1:30" x14ac:dyDescent="0.25">
      <c r="A659" s="1" t="str">
        <f>D659&amp;M659&amp;P659&amp;N659&amp;MasterData_[[#This Row],[Program Code]]</f>
        <v>BAR037505430040010320005</v>
      </c>
      <c r="B659" s="1" t="str">
        <f t="shared" si="126"/>
        <v>BAR037505430020005</v>
      </c>
      <c r="D659" s="14" t="s">
        <v>282</v>
      </c>
      <c r="E659" s="15" t="s">
        <v>286</v>
      </c>
      <c r="F659" s="7">
        <f t="shared" si="124"/>
        <v>20005</v>
      </c>
      <c r="G659" s="1" t="s">
        <v>754</v>
      </c>
      <c r="H659" s="1" t="str">
        <f t="shared" si="125"/>
        <v>ASSN--Event 5--20005</v>
      </c>
      <c r="J659" s="27" t="str">
        <f t="shared" si="121"/>
        <v>BAR0375054400103</v>
      </c>
      <c r="K659" s="27" t="str">
        <f t="shared" si="122"/>
        <v>BAR0375054Event 5</v>
      </c>
      <c r="L659" s="1" t="str">
        <f t="shared" si="127"/>
        <v>BAR03VPSA</v>
      </c>
      <c r="M659" s="1">
        <v>75054</v>
      </c>
      <c r="N659" s="1">
        <v>400103</v>
      </c>
      <c r="O659" s="1">
        <v>20005</v>
      </c>
      <c r="P659" s="1">
        <v>300</v>
      </c>
      <c r="Q659" s="1">
        <v>9999</v>
      </c>
      <c r="R659" s="1">
        <v>12</v>
      </c>
      <c r="S659" s="1">
        <v>9999</v>
      </c>
      <c r="V659"/>
      <c r="W659" t="s">
        <v>944</v>
      </c>
      <c r="X659" t="str">
        <f t="shared" si="128"/>
        <v>n/a</v>
      </c>
      <c r="Y659" t="str">
        <f t="shared" si="129"/>
        <v>n/a</v>
      </c>
      <c r="AA659" s="1"/>
      <c r="AB659" s="1" t="s">
        <v>934</v>
      </c>
      <c r="AD659" s="1" t="str">
        <f t="shared" si="123"/>
        <v>BAR037505420005</v>
      </c>
    </row>
    <row r="660" spans="1:30" x14ac:dyDescent="0.25">
      <c r="A660" s="1" t="str">
        <f>D660&amp;M660&amp;P660&amp;N660&amp;MasterData_[[#This Row],[Program Code]]</f>
        <v>BAR037505430040010420005</v>
      </c>
      <c r="B660" s="1" t="str">
        <f t="shared" si="126"/>
        <v>BAR037505430020005</v>
      </c>
      <c r="D660" s="14" t="s">
        <v>282</v>
      </c>
      <c r="E660" s="15" t="s">
        <v>286</v>
      </c>
      <c r="F660" s="7">
        <f t="shared" si="124"/>
        <v>20005</v>
      </c>
      <c r="G660" s="1" t="s">
        <v>754</v>
      </c>
      <c r="H660" s="1" t="str">
        <f t="shared" si="125"/>
        <v>ASSN--Event 5--20005</v>
      </c>
      <c r="J660" s="27" t="str">
        <f t="shared" si="121"/>
        <v>BAR0375054400104</v>
      </c>
      <c r="K660" s="27" t="str">
        <f t="shared" si="122"/>
        <v>BAR0375054Event 5</v>
      </c>
      <c r="L660" s="1" t="str">
        <f t="shared" si="127"/>
        <v>BAR03VPSA</v>
      </c>
      <c r="M660" s="1">
        <v>75054</v>
      </c>
      <c r="N660" s="1">
        <v>400104</v>
      </c>
      <c r="O660" s="1">
        <v>20005</v>
      </c>
      <c r="P660" s="1">
        <v>300</v>
      </c>
      <c r="Q660" s="1">
        <v>9999</v>
      </c>
      <c r="R660" s="1">
        <v>12</v>
      </c>
      <c r="S660" s="1">
        <v>9999</v>
      </c>
      <c r="V660"/>
      <c r="W660" t="s">
        <v>944</v>
      </c>
      <c r="X660" t="str">
        <f t="shared" si="128"/>
        <v>n/a</v>
      </c>
      <c r="Y660" t="str">
        <f t="shared" si="129"/>
        <v>n/a</v>
      </c>
      <c r="AA660" s="1"/>
      <c r="AB660" s="1" t="s">
        <v>934</v>
      </c>
      <c r="AD660" s="1" t="str">
        <f t="shared" si="123"/>
        <v>BAR037505420005</v>
      </c>
    </row>
    <row r="661" spans="1:30" x14ac:dyDescent="0.25">
      <c r="A661" s="1" t="str">
        <f>D661&amp;M661&amp;P661&amp;N661&amp;MasterData_[[#This Row],[Program Code]]</f>
        <v>BAR037505430040010820005</v>
      </c>
      <c r="B661" s="1" t="str">
        <f t="shared" si="126"/>
        <v>BAR037505430020005</v>
      </c>
      <c r="D661" s="14" t="s">
        <v>282</v>
      </c>
      <c r="E661" s="15" t="s">
        <v>286</v>
      </c>
      <c r="F661" s="7">
        <f t="shared" si="124"/>
        <v>20005</v>
      </c>
      <c r="G661" s="1" t="s">
        <v>754</v>
      </c>
      <c r="H661" s="1" t="str">
        <f t="shared" si="125"/>
        <v>ASSN--Event 5--20005</v>
      </c>
      <c r="J661" s="27" t="str">
        <f t="shared" si="121"/>
        <v>BAR0375054400108</v>
      </c>
      <c r="K661" s="27" t="str">
        <f t="shared" si="122"/>
        <v>BAR0375054Event 5</v>
      </c>
      <c r="L661" s="1" t="str">
        <f t="shared" si="127"/>
        <v>BAR03VPSA</v>
      </c>
      <c r="M661" s="1">
        <v>75054</v>
      </c>
      <c r="N661" s="1">
        <v>400108</v>
      </c>
      <c r="O661" s="1">
        <v>20005</v>
      </c>
      <c r="P661" s="1">
        <v>300</v>
      </c>
      <c r="Q661" s="1">
        <v>9999</v>
      </c>
      <c r="R661" s="1">
        <v>12</v>
      </c>
      <c r="S661" s="1">
        <v>9999</v>
      </c>
      <c r="V661"/>
      <c r="W661" t="s">
        <v>944</v>
      </c>
      <c r="X661" t="str">
        <f t="shared" si="128"/>
        <v>n/a</v>
      </c>
      <c r="Y661" t="str">
        <f t="shared" si="129"/>
        <v>n/a</v>
      </c>
      <c r="AA661" s="1"/>
      <c r="AB661" s="1" t="s">
        <v>934</v>
      </c>
      <c r="AD661" s="1" t="str">
        <f t="shared" si="123"/>
        <v>BAR037505420005</v>
      </c>
    </row>
    <row r="662" spans="1:30" x14ac:dyDescent="0.25">
      <c r="A662" s="1" t="str">
        <f>D662&amp;M662&amp;P662&amp;N662&amp;MasterData_[[#This Row],[Program Code]]</f>
        <v>BAR037505430040010920005</v>
      </c>
      <c r="B662" s="1" t="str">
        <f t="shared" si="126"/>
        <v>BAR037505430020005</v>
      </c>
      <c r="D662" s="14" t="s">
        <v>282</v>
      </c>
      <c r="E662" s="15" t="s">
        <v>286</v>
      </c>
      <c r="F662" s="7">
        <f t="shared" si="124"/>
        <v>20005</v>
      </c>
      <c r="G662" s="1" t="s">
        <v>754</v>
      </c>
      <c r="H662" s="1" t="str">
        <f t="shared" si="125"/>
        <v>ASSN--Event 5--20005</v>
      </c>
      <c r="J662" s="27" t="str">
        <f t="shared" si="121"/>
        <v>BAR0375054400109</v>
      </c>
      <c r="K662" s="27" t="str">
        <f t="shared" si="122"/>
        <v>BAR0375054Event 5</v>
      </c>
      <c r="L662" s="1" t="str">
        <f t="shared" si="127"/>
        <v>BAR03VPSA</v>
      </c>
      <c r="M662" s="1">
        <v>75054</v>
      </c>
      <c r="N662" s="1">
        <v>400109</v>
      </c>
      <c r="O662" s="1">
        <v>20005</v>
      </c>
      <c r="P662" s="1">
        <v>300</v>
      </c>
      <c r="Q662" s="1">
        <v>9999</v>
      </c>
      <c r="R662" s="1">
        <v>12</v>
      </c>
      <c r="S662" s="1">
        <v>9999</v>
      </c>
      <c r="V662"/>
      <c r="W662" t="s">
        <v>944</v>
      </c>
      <c r="X662" t="str">
        <f t="shared" si="128"/>
        <v>n/a</v>
      </c>
      <c r="Y662" t="str">
        <f t="shared" si="129"/>
        <v>n/a</v>
      </c>
      <c r="AA662" s="1"/>
      <c r="AB662" s="1" t="s">
        <v>934</v>
      </c>
      <c r="AD662" s="1" t="str">
        <f t="shared" si="123"/>
        <v>BAR037505420005</v>
      </c>
    </row>
    <row r="663" spans="1:30" x14ac:dyDescent="0.25">
      <c r="A663" s="1" t="str">
        <f>D663&amp;M663&amp;P663&amp;N663&amp;MasterData_[[#This Row],[Program Code]]</f>
        <v>BAR037505430040012120005</v>
      </c>
      <c r="B663" s="1" t="str">
        <f t="shared" si="126"/>
        <v>BAR037505430020005</v>
      </c>
      <c r="D663" s="14" t="s">
        <v>282</v>
      </c>
      <c r="E663" s="15" t="s">
        <v>286</v>
      </c>
      <c r="F663" s="7">
        <f t="shared" si="124"/>
        <v>20005</v>
      </c>
      <c r="G663" s="1" t="s">
        <v>754</v>
      </c>
      <c r="H663" s="1" t="str">
        <f t="shared" si="125"/>
        <v>ASSN--Event 5--20005</v>
      </c>
      <c r="J663" s="27" t="str">
        <f t="shared" si="121"/>
        <v>BAR0375054400121</v>
      </c>
      <c r="K663" s="27" t="str">
        <f t="shared" si="122"/>
        <v>BAR0375054Event 5</v>
      </c>
      <c r="L663" s="1" t="str">
        <f t="shared" si="127"/>
        <v>BAR03VPSA</v>
      </c>
      <c r="M663" s="1">
        <v>75054</v>
      </c>
      <c r="N663" s="1">
        <v>400121</v>
      </c>
      <c r="O663" s="1">
        <v>20005</v>
      </c>
      <c r="P663" s="1">
        <v>300</v>
      </c>
      <c r="Q663" s="1">
        <v>9999</v>
      </c>
      <c r="R663" s="1">
        <v>12</v>
      </c>
      <c r="S663" s="1">
        <v>9999</v>
      </c>
      <c r="V663"/>
      <c r="W663" t="s">
        <v>944</v>
      </c>
      <c r="X663" t="str">
        <f t="shared" si="128"/>
        <v>n/a</v>
      </c>
      <c r="Y663" t="str">
        <f t="shared" si="129"/>
        <v>n/a</v>
      </c>
      <c r="AA663" s="1"/>
      <c r="AB663" s="1" t="s">
        <v>934</v>
      </c>
      <c r="AD663" s="1" t="str">
        <f t="shared" si="123"/>
        <v>BAR037505420005</v>
      </c>
    </row>
    <row r="664" spans="1:30" x14ac:dyDescent="0.25">
      <c r="A664" s="1" t="str">
        <f>D664&amp;M664&amp;P664&amp;N664&amp;MasterData_[[#This Row],[Program Code]]</f>
        <v>BAR037505430040012320005</v>
      </c>
      <c r="B664" s="1" t="str">
        <f t="shared" si="126"/>
        <v>BAR037505430020005</v>
      </c>
      <c r="D664" s="14" t="s">
        <v>282</v>
      </c>
      <c r="E664" s="15" t="s">
        <v>286</v>
      </c>
      <c r="F664" s="7">
        <f t="shared" si="124"/>
        <v>20005</v>
      </c>
      <c r="G664" s="1" t="s">
        <v>754</v>
      </c>
      <c r="H664" s="1" t="str">
        <f t="shared" si="125"/>
        <v>ASSN--Event 5--20005</v>
      </c>
      <c r="J664" s="27" t="str">
        <f t="shared" si="121"/>
        <v>BAR0375054400123</v>
      </c>
      <c r="K664" s="27" t="str">
        <f t="shared" si="122"/>
        <v>BAR0375054Event 5</v>
      </c>
      <c r="L664" s="1" t="str">
        <f t="shared" si="127"/>
        <v>BAR03VPSA</v>
      </c>
      <c r="M664" s="1">
        <v>75054</v>
      </c>
      <c r="N664" s="1">
        <v>400123</v>
      </c>
      <c r="O664" s="1">
        <v>20005</v>
      </c>
      <c r="P664" s="1">
        <v>300</v>
      </c>
      <c r="Q664" s="1">
        <v>9999</v>
      </c>
      <c r="R664" s="1">
        <v>12</v>
      </c>
      <c r="S664" s="1">
        <v>9999</v>
      </c>
      <c r="V664"/>
      <c r="W664" t="s">
        <v>944</v>
      </c>
      <c r="X664" t="str">
        <f t="shared" si="128"/>
        <v>n/a</v>
      </c>
      <c r="Y664" t="str">
        <f t="shared" si="129"/>
        <v>n/a</v>
      </c>
      <c r="AA664" s="1"/>
      <c r="AB664" s="1" t="s">
        <v>934</v>
      </c>
      <c r="AD664" s="1" t="str">
        <f t="shared" si="123"/>
        <v>BAR037505420005</v>
      </c>
    </row>
    <row r="665" spans="1:30" x14ac:dyDescent="0.25">
      <c r="A665" s="1" t="str">
        <f>D665&amp;M665&amp;P665&amp;N665&amp;MasterData_[[#This Row],[Program Code]]</f>
        <v>BAR037505430040000820006</v>
      </c>
      <c r="B665" s="1" t="str">
        <f t="shared" si="126"/>
        <v>BAR037505430020006</v>
      </c>
      <c r="D665" s="14" t="s">
        <v>282</v>
      </c>
      <c r="E665" s="15" t="s">
        <v>286</v>
      </c>
      <c r="F665" s="7">
        <f t="shared" si="124"/>
        <v>20006</v>
      </c>
      <c r="G665" s="1" t="s">
        <v>755</v>
      </c>
      <c r="H665" s="1" t="str">
        <f t="shared" si="125"/>
        <v>ASSN--Event 6--20006</v>
      </c>
      <c r="J665" s="27" t="str">
        <f t="shared" si="121"/>
        <v>BAR0375054400008</v>
      </c>
      <c r="K665" s="27" t="str">
        <f t="shared" si="122"/>
        <v>BAR0375054Event 6</v>
      </c>
      <c r="L665" s="1" t="str">
        <f t="shared" si="127"/>
        <v>BAR03VPSA</v>
      </c>
      <c r="M665" s="1">
        <v>75054</v>
      </c>
      <c r="N665" s="1">
        <v>400008</v>
      </c>
      <c r="O665" s="1">
        <v>20006</v>
      </c>
      <c r="P665" s="1">
        <v>300</v>
      </c>
      <c r="Q665" s="1">
        <v>9999</v>
      </c>
      <c r="R665" s="1">
        <v>12</v>
      </c>
      <c r="S665" s="1">
        <v>9999</v>
      </c>
      <c r="V665"/>
      <c r="W665" t="s">
        <v>944</v>
      </c>
      <c r="X665" t="str">
        <f t="shared" si="128"/>
        <v>n/a</v>
      </c>
      <c r="Y665" t="str">
        <f t="shared" si="129"/>
        <v>n/a</v>
      </c>
      <c r="AA665" s="1"/>
      <c r="AB665" s="1" t="s">
        <v>934</v>
      </c>
      <c r="AD665" s="1" t="str">
        <f t="shared" si="123"/>
        <v>BAR037505420006</v>
      </c>
    </row>
    <row r="666" spans="1:30" x14ac:dyDescent="0.25">
      <c r="A666" s="1" t="str">
        <f>D666&amp;M666&amp;P666&amp;N666&amp;MasterData_[[#This Row],[Program Code]]</f>
        <v>BAR037505430040001020006</v>
      </c>
      <c r="B666" s="1" t="str">
        <f t="shared" si="126"/>
        <v>BAR037505430020006</v>
      </c>
      <c r="D666" s="14" t="s">
        <v>282</v>
      </c>
      <c r="E666" s="15" t="s">
        <v>286</v>
      </c>
      <c r="F666" s="7">
        <f t="shared" si="124"/>
        <v>20006</v>
      </c>
      <c r="G666" s="1" t="s">
        <v>755</v>
      </c>
      <c r="H666" s="1" t="str">
        <f t="shared" si="125"/>
        <v>ASSN--Event 6--20006</v>
      </c>
      <c r="J666" s="27" t="str">
        <f t="shared" si="121"/>
        <v>BAR0375054400010</v>
      </c>
      <c r="K666" s="27" t="str">
        <f t="shared" si="122"/>
        <v>BAR0375054Event 6</v>
      </c>
      <c r="L666" s="1" t="str">
        <f t="shared" si="127"/>
        <v>BAR03VPSA</v>
      </c>
      <c r="M666" s="1">
        <v>75054</v>
      </c>
      <c r="N666" s="1">
        <v>400010</v>
      </c>
      <c r="O666" s="1">
        <v>20006</v>
      </c>
      <c r="P666" s="1">
        <v>300</v>
      </c>
      <c r="Q666" s="1">
        <v>9999</v>
      </c>
      <c r="R666" s="1">
        <v>12</v>
      </c>
      <c r="S666" s="1">
        <v>9999</v>
      </c>
      <c r="V666"/>
      <c r="W666" t="s">
        <v>944</v>
      </c>
      <c r="X666" t="str">
        <f t="shared" si="128"/>
        <v>n/a</v>
      </c>
      <c r="Y666" t="str">
        <f t="shared" si="129"/>
        <v>n/a</v>
      </c>
      <c r="AA666" s="1"/>
      <c r="AB666" s="1" t="s">
        <v>934</v>
      </c>
      <c r="AD666" s="1" t="str">
        <f t="shared" si="123"/>
        <v>BAR037505420006</v>
      </c>
    </row>
    <row r="667" spans="1:30" x14ac:dyDescent="0.25">
      <c r="A667" s="1" t="str">
        <f>D667&amp;M667&amp;P667&amp;N667&amp;MasterData_[[#This Row],[Program Code]]</f>
        <v>BAR037505430040001220006</v>
      </c>
      <c r="B667" s="1" t="str">
        <f t="shared" si="126"/>
        <v>BAR037505430020006</v>
      </c>
      <c r="D667" s="14" t="s">
        <v>282</v>
      </c>
      <c r="E667" s="15" t="s">
        <v>286</v>
      </c>
      <c r="F667" s="7">
        <f t="shared" si="124"/>
        <v>20006</v>
      </c>
      <c r="G667" s="1" t="s">
        <v>755</v>
      </c>
      <c r="H667" s="1" t="str">
        <f t="shared" si="125"/>
        <v>ASSN--Event 6--20006</v>
      </c>
      <c r="J667" s="27" t="str">
        <f t="shared" si="121"/>
        <v>BAR0375054400012</v>
      </c>
      <c r="K667" s="27" t="str">
        <f t="shared" si="122"/>
        <v>BAR0375054Event 6</v>
      </c>
      <c r="L667" s="1" t="str">
        <f t="shared" si="127"/>
        <v>BAR03VPSA</v>
      </c>
      <c r="M667" s="1">
        <v>75054</v>
      </c>
      <c r="N667" s="1">
        <v>400012</v>
      </c>
      <c r="O667" s="1">
        <v>20006</v>
      </c>
      <c r="P667" s="1">
        <v>300</v>
      </c>
      <c r="Q667" s="1">
        <v>9999</v>
      </c>
      <c r="R667" s="1">
        <v>12</v>
      </c>
      <c r="S667" s="1">
        <v>9999</v>
      </c>
      <c r="V667"/>
      <c r="W667" t="s">
        <v>944</v>
      </c>
      <c r="X667" t="str">
        <f t="shared" si="128"/>
        <v>n/a</v>
      </c>
      <c r="Y667" t="str">
        <f t="shared" si="129"/>
        <v>n/a</v>
      </c>
      <c r="AA667" s="1"/>
      <c r="AB667" s="1" t="s">
        <v>934</v>
      </c>
      <c r="AD667" s="1" t="str">
        <f t="shared" si="123"/>
        <v>BAR037505420006</v>
      </c>
    </row>
    <row r="668" spans="1:30" x14ac:dyDescent="0.25">
      <c r="A668" s="1" t="str">
        <f>D668&amp;M668&amp;P668&amp;N668&amp;MasterData_[[#This Row],[Program Code]]</f>
        <v>BAR037505430040001520006</v>
      </c>
      <c r="B668" s="1" t="str">
        <f t="shared" si="126"/>
        <v>BAR037505430020006</v>
      </c>
      <c r="D668" s="14" t="s">
        <v>282</v>
      </c>
      <c r="E668" s="15" t="s">
        <v>286</v>
      </c>
      <c r="F668" s="7">
        <f t="shared" si="124"/>
        <v>20006</v>
      </c>
      <c r="G668" s="1" t="s">
        <v>755</v>
      </c>
      <c r="H668" s="1" t="str">
        <f t="shared" si="125"/>
        <v>ASSN--Event 6--20006</v>
      </c>
      <c r="J668" s="27" t="str">
        <f t="shared" si="121"/>
        <v>BAR0375054400015</v>
      </c>
      <c r="K668" s="27" t="str">
        <f t="shared" si="122"/>
        <v>BAR0375054Event 6</v>
      </c>
      <c r="L668" s="1" t="str">
        <f t="shared" si="127"/>
        <v>BAR03VPSA</v>
      </c>
      <c r="M668" s="1">
        <v>75054</v>
      </c>
      <c r="N668" s="1">
        <v>400015</v>
      </c>
      <c r="O668" s="1">
        <v>20006</v>
      </c>
      <c r="P668" s="1">
        <v>300</v>
      </c>
      <c r="Q668" s="1">
        <v>9999</v>
      </c>
      <c r="R668" s="1">
        <v>12</v>
      </c>
      <c r="S668" s="1">
        <v>9999</v>
      </c>
      <c r="V668"/>
      <c r="W668" t="s">
        <v>944</v>
      </c>
      <c r="X668" t="str">
        <f t="shared" si="128"/>
        <v>n/a</v>
      </c>
      <c r="Y668" t="str">
        <f t="shared" si="129"/>
        <v>n/a</v>
      </c>
      <c r="AA668" s="1"/>
      <c r="AB668" s="1" t="s">
        <v>934</v>
      </c>
      <c r="AD668" s="1" t="str">
        <f t="shared" si="123"/>
        <v>BAR037505420006</v>
      </c>
    </row>
    <row r="669" spans="1:30" x14ac:dyDescent="0.25">
      <c r="A669" s="1" t="str">
        <f>D669&amp;M669&amp;P669&amp;N669&amp;MasterData_[[#This Row],[Program Code]]</f>
        <v>BAR037505430040001720006</v>
      </c>
      <c r="B669" s="1" t="str">
        <f t="shared" si="126"/>
        <v>BAR037505430020006</v>
      </c>
      <c r="D669" s="14" t="s">
        <v>282</v>
      </c>
      <c r="E669" s="15" t="s">
        <v>286</v>
      </c>
      <c r="F669" s="7">
        <f t="shared" si="124"/>
        <v>20006</v>
      </c>
      <c r="G669" s="1" t="s">
        <v>755</v>
      </c>
      <c r="H669" s="1" t="str">
        <f t="shared" si="125"/>
        <v>ASSN--Event 6--20006</v>
      </c>
      <c r="J669" s="27" t="str">
        <f t="shared" si="121"/>
        <v>BAR0375054400017</v>
      </c>
      <c r="K669" s="27" t="str">
        <f t="shared" si="122"/>
        <v>BAR0375054Event 6</v>
      </c>
      <c r="L669" s="1" t="str">
        <f t="shared" si="127"/>
        <v>BAR03VPSA</v>
      </c>
      <c r="M669" s="1">
        <v>75054</v>
      </c>
      <c r="N669" s="1">
        <v>400017</v>
      </c>
      <c r="O669" s="1">
        <v>20006</v>
      </c>
      <c r="P669" s="1">
        <v>300</v>
      </c>
      <c r="Q669" s="1">
        <v>9999</v>
      </c>
      <c r="R669" s="1">
        <v>12</v>
      </c>
      <c r="S669" s="1">
        <v>9999</v>
      </c>
      <c r="V669"/>
      <c r="W669" t="s">
        <v>944</v>
      </c>
      <c r="X669" t="str">
        <f t="shared" si="128"/>
        <v>n/a</v>
      </c>
      <c r="Y669" t="str">
        <f t="shared" si="129"/>
        <v>n/a</v>
      </c>
      <c r="AA669" s="1"/>
      <c r="AB669" s="1" t="s">
        <v>934</v>
      </c>
      <c r="AD669" s="1" t="str">
        <f t="shared" si="123"/>
        <v>BAR037505420006</v>
      </c>
    </row>
    <row r="670" spans="1:30" x14ac:dyDescent="0.25">
      <c r="A670" s="1" t="str">
        <f>D670&amp;M670&amp;P670&amp;N670&amp;MasterData_[[#This Row],[Program Code]]</f>
        <v>BAR037505430040001820006</v>
      </c>
      <c r="B670" s="1" t="str">
        <f t="shared" si="126"/>
        <v>BAR037505430020006</v>
      </c>
      <c r="D670" s="14" t="s">
        <v>282</v>
      </c>
      <c r="E670" s="15" t="s">
        <v>286</v>
      </c>
      <c r="F670" s="7">
        <f t="shared" si="124"/>
        <v>20006</v>
      </c>
      <c r="G670" s="1" t="s">
        <v>755</v>
      </c>
      <c r="H670" s="1" t="str">
        <f t="shared" si="125"/>
        <v>ASSN--Event 6--20006</v>
      </c>
      <c r="J670" s="27" t="str">
        <f t="shared" si="121"/>
        <v>BAR0375054400018</v>
      </c>
      <c r="K670" s="27" t="str">
        <f t="shared" si="122"/>
        <v>BAR0375054Event 6</v>
      </c>
      <c r="L670" s="1" t="str">
        <f t="shared" si="127"/>
        <v>BAR03VPSA</v>
      </c>
      <c r="M670" s="1">
        <v>75054</v>
      </c>
      <c r="N670" s="1">
        <v>400018</v>
      </c>
      <c r="O670" s="1">
        <v>20006</v>
      </c>
      <c r="P670" s="1">
        <v>300</v>
      </c>
      <c r="Q670" s="1">
        <v>9999</v>
      </c>
      <c r="R670" s="1">
        <v>12</v>
      </c>
      <c r="S670" s="1">
        <v>9999</v>
      </c>
      <c r="V670"/>
      <c r="W670" t="s">
        <v>944</v>
      </c>
      <c r="X670" t="str">
        <f t="shared" si="128"/>
        <v>n/a</v>
      </c>
      <c r="Y670" t="str">
        <f t="shared" si="129"/>
        <v>n/a</v>
      </c>
      <c r="AA670" s="1"/>
      <c r="AB670" s="1" t="s">
        <v>934</v>
      </c>
      <c r="AD670" s="1" t="str">
        <f t="shared" si="123"/>
        <v>BAR037505420006</v>
      </c>
    </row>
    <row r="671" spans="1:30" x14ac:dyDescent="0.25">
      <c r="A671" s="1" t="str">
        <f>D671&amp;M671&amp;P671&amp;N671&amp;MasterData_[[#This Row],[Program Code]]</f>
        <v>BAR037505430040002020006</v>
      </c>
      <c r="B671" s="1" t="str">
        <f t="shared" si="126"/>
        <v>BAR037505430020006</v>
      </c>
      <c r="D671" s="14" t="s">
        <v>282</v>
      </c>
      <c r="E671" s="15" t="s">
        <v>286</v>
      </c>
      <c r="F671" s="7">
        <f t="shared" si="124"/>
        <v>20006</v>
      </c>
      <c r="G671" s="1" t="s">
        <v>755</v>
      </c>
      <c r="H671" s="1" t="str">
        <f t="shared" si="125"/>
        <v>ASSN--Event 6--20006</v>
      </c>
      <c r="J671" s="27" t="str">
        <f t="shared" si="121"/>
        <v>BAR0375054400020</v>
      </c>
      <c r="K671" s="27" t="str">
        <f t="shared" si="122"/>
        <v>BAR0375054Event 6</v>
      </c>
      <c r="L671" s="1" t="str">
        <f t="shared" si="127"/>
        <v>BAR03VPSA</v>
      </c>
      <c r="M671" s="1">
        <v>75054</v>
      </c>
      <c r="N671" s="1">
        <v>400020</v>
      </c>
      <c r="O671" s="1">
        <v>20006</v>
      </c>
      <c r="P671" s="1">
        <v>300</v>
      </c>
      <c r="Q671" s="1">
        <v>9999</v>
      </c>
      <c r="R671" s="1">
        <v>12</v>
      </c>
      <c r="S671" s="1">
        <v>9999</v>
      </c>
      <c r="V671"/>
      <c r="W671" t="s">
        <v>944</v>
      </c>
      <c r="X671" t="str">
        <f t="shared" si="128"/>
        <v>n/a</v>
      </c>
      <c r="Y671" t="str">
        <f t="shared" si="129"/>
        <v>n/a</v>
      </c>
      <c r="AA671" s="1"/>
      <c r="AB671" s="1" t="s">
        <v>934</v>
      </c>
      <c r="AD671" s="1" t="str">
        <f t="shared" si="123"/>
        <v>BAR037505420006</v>
      </c>
    </row>
    <row r="672" spans="1:30" x14ac:dyDescent="0.25">
      <c r="A672" s="1" t="str">
        <f>D672&amp;M672&amp;P672&amp;N672&amp;MasterData_[[#This Row],[Program Code]]</f>
        <v>BAR037505430040002520006</v>
      </c>
      <c r="B672" s="1" t="str">
        <f t="shared" si="126"/>
        <v>BAR037505430020006</v>
      </c>
      <c r="D672" s="14" t="s">
        <v>282</v>
      </c>
      <c r="E672" s="15" t="s">
        <v>286</v>
      </c>
      <c r="F672" s="7">
        <f t="shared" si="124"/>
        <v>20006</v>
      </c>
      <c r="G672" s="1" t="s">
        <v>755</v>
      </c>
      <c r="H672" s="1" t="str">
        <f t="shared" si="125"/>
        <v>ASSN--Event 6--20006</v>
      </c>
      <c r="J672" s="27" t="str">
        <f t="shared" si="121"/>
        <v>BAR0375054400025</v>
      </c>
      <c r="K672" s="27" t="str">
        <f t="shared" si="122"/>
        <v>BAR0375054Event 6</v>
      </c>
      <c r="L672" s="1" t="str">
        <f t="shared" si="127"/>
        <v>BAR03VPSA</v>
      </c>
      <c r="M672" s="1">
        <v>75054</v>
      </c>
      <c r="N672" s="1">
        <v>400025</v>
      </c>
      <c r="O672" s="1">
        <v>20006</v>
      </c>
      <c r="P672" s="1">
        <v>300</v>
      </c>
      <c r="Q672" s="1">
        <v>9999</v>
      </c>
      <c r="R672" s="1">
        <v>12</v>
      </c>
      <c r="S672" s="1">
        <v>9999</v>
      </c>
      <c r="V672"/>
      <c r="W672" t="s">
        <v>944</v>
      </c>
      <c r="X672" t="str">
        <f t="shared" si="128"/>
        <v>n/a</v>
      </c>
      <c r="Y672" t="str">
        <f t="shared" si="129"/>
        <v>n/a</v>
      </c>
      <c r="AA672" s="1"/>
      <c r="AB672" s="1" t="s">
        <v>934</v>
      </c>
      <c r="AD672" s="1" t="str">
        <f t="shared" si="123"/>
        <v>BAR037505420006</v>
      </c>
    </row>
    <row r="673" spans="1:30" x14ac:dyDescent="0.25">
      <c r="A673" s="1" t="str">
        <f>D673&amp;M673&amp;P673&amp;N673&amp;MasterData_[[#This Row],[Program Code]]</f>
        <v>BAR037505430040002820006</v>
      </c>
      <c r="B673" s="1" t="str">
        <f t="shared" si="126"/>
        <v>BAR037505430020006</v>
      </c>
      <c r="D673" s="14" t="s">
        <v>282</v>
      </c>
      <c r="E673" s="15" t="s">
        <v>286</v>
      </c>
      <c r="F673" s="7">
        <f t="shared" si="124"/>
        <v>20006</v>
      </c>
      <c r="G673" s="1" t="s">
        <v>755</v>
      </c>
      <c r="H673" s="1" t="str">
        <f t="shared" si="125"/>
        <v>ASSN--Event 6--20006</v>
      </c>
      <c r="J673" s="27" t="str">
        <f t="shared" si="121"/>
        <v>BAR0375054400028</v>
      </c>
      <c r="K673" s="27" t="str">
        <f t="shared" si="122"/>
        <v>BAR0375054Event 6</v>
      </c>
      <c r="L673" s="1" t="str">
        <f t="shared" si="127"/>
        <v>BAR03VPSA</v>
      </c>
      <c r="M673" s="1">
        <v>75054</v>
      </c>
      <c r="N673" s="1">
        <v>400028</v>
      </c>
      <c r="O673" s="1">
        <v>20006</v>
      </c>
      <c r="P673" s="1">
        <v>300</v>
      </c>
      <c r="Q673" s="1">
        <v>9999</v>
      </c>
      <c r="R673" s="1">
        <v>12</v>
      </c>
      <c r="S673" s="1">
        <v>9999</v>
      </c>
      <c r="V673"/>
      <c r="W673" t="s">
        <v>944</v>
      </c>
      <c r="X673" t="str">
        <f t="shared" si="128"/>
        <v>n/a</v>
      </c>
      <c r="Y673" t="str">
        <f t="shared" si="129"/>
        <v>n/a</v>
      </c>
      <c r="AA673" s="1"/>
      <c r="AB673" s="1" t="s">
        <v>934</v>
      </c>
      <c r="AD673" s="1" t="str">
        <f t="shared" si="123"/>
        <v>BAR037505420006</v>
      </c>
    </row>
    <row r="674" spans="1:30" x14ac:dyDescent="0.25">
      <c r="A674" s="1" t="str">
        <f>D674&amp;M674&amp;P674&amp;N674&amp;MasterData_[[#This Row],[Program Code]]</f>
        <v>BAR037505430040003320006</v>
      </c>
      <c r="B674" s="1" t="str">
        <f t="shared" si="126"/>
        <v>BAR037505430020006</v>
      </c>
      <c r="D674" s="14" t="s">
        <v>282</v>
      </c>
      <c r="E674" s="15" t="s">
        <v>286</v>
      </c>
      <c r="F674" s="7">
        <f t="shared" si="124"/>
        <v>20006</v>
      </c>
      <c r="G674" s="1" t="s">
        <v>755</v>
      </c>
      <c r="H674" s="1" t="str">
        <f t="shared" si="125"/>
        <v>ASSN--Event 6--20006</v>
      </c>
      <c r="J674" s="27" t="str">
        <f t="shared" si="121"/>
        <v>BAR0375054400033</v>
      </c>
      <c r="K674" s="27" t="str">
        <f t="shared" si="122"/>
        <v>BAR0375054Event 6</v>
      </c>
      <c r="L674" s="1" t="str">
        <f t="shared" si="127"/>
        <v>BAR03VPSA</v>
      </c>
      <c r="M674" s="1">
        <v>75054</v>
      </c>
      <c r="N674" s="1">
        <v>400033</v>
      </c>
      <c r="O674" s="1">
        <v>20006</v>
      </c>
      <c r="P674" s="1">
        <v>300</v>
      </c>
      <c r="Q674" s="1">
        <v>9999</v>
      </c>
      <c r="R674" s="1">
        <v>12</v>
      </c>
      <c r="S674" s="1">
        <v>9999</v>
      </c>
      <c r="V674"/>
      <c r="W674" t="s">
        <v>944</v>
      </c>
      <c r="X674" t="str">
        <f t="shared" si="128"/>
        <v>n/a</v>
      </c>
      <c r="Y674" t="str">
        <f t="shared" si="129"/>
        <v>n/a</v>
      </c>
      <c r="AA674" s="1"/>
      <c r="AB674" s="1" t="s">
        <v>934</v>
      </c>
      <c r="AD674" s="1" t="str">
        <f t="shared" si="123"/>
        <v>BAR037505420006</v>
      </c>
    </row>
    <row r="675" spans="1:30" x14ac:dyDescent="0.25">
      <c r="A675" s="1" t="str">
        <f>D675&amp;M675&amp;P675&amp;N675&amp;MasterData_[[#This Row],[Program Code]]</f>
        <v>BAR037505430040003420006</v>
      </c>
      <c r="B675" s="1" t="str">
        <f t="shared" si="126"/>
        <v>BAR037505430020006</v>
      </c>
      <c r="D675" s="14" t="s">
        <v>282</v>
      </c>
      <c r="E675" s="15" t="s">
        <v>286</v>
      </c>
      <c r="F675" s="7">
        <f t="shared" si="124"/>
        <v>20006</v>
      </c>
      <c r="G675" s="1" t="s">
        <v>755</v>
      </c>
      <c r="H675" s="1" t="str">
        <f t="shared" si="125"/>
        <v>ASSN--Event 6--20006</v>
      </c>
      <c r="J675" s="27" t="str">
        <f t="shared" si="121"/>
        <v>BAR0375054400034</v>
      </c>
      <c r="K675" s="27" t="str">
        <f t="shared" si="122"/>
        <v>BAR0375054Event 6</v>
      </c>
      <c r="L675" s="1" t="str">
        <f t="shared" si="127"/>
        <v>BAR03VPSA</v>
      </c>
      <c r="M675" s="1">
        <v>75054</v>
      </c>
      <c r="N675" s="1">
        <v>400034</v>
      </c>
      <c r="O675" s="1">
        <v>20006</v>
      </c>
      <c r="P675" s="1">
        <v>300</v>
      </c>
      <c r="Q675" s="1">
        <v>9999</v>
      </c>
      <c r="R675" s="1">
        <v>12</v>
      </c>
      <c r="S675" s="1">
        <v>9999</v>
      </c>
      <c r="V675"/>
      <c r="W675" t="s">
        <v>944</v>
      </c>
      <c r="X675" t="str">
        <f t="shared" si="128"/>
        <v>n/a</v>
      </c>
      <c r="Y675" t="str">
        <f t="shared" si="129"/>
        <v>n/a</v>
      </c>
      <c r="AA675" s="1"/>
      <c r="AB675" s="1" t="s">
        <v>934</v>
      </c>
      <c r="AD675" s="1" t="str">
        <f t="shared" si="123"/>
        <v>BAR037505420006</v>
      </c>
    </row>
    <row r="676" spans="1:30" x14ac:dyDescent="0.25">
      <c r="A676" s="1" t="str">
        <f>D676&amp;M676&amp;P676&amp;N676&amp;MasterData_[[#This Row],[Program Code]]</f>
        <v>BAR037505430040003920006</v>
      </c>
      <c r="B676" s="1" t="str">
        <f t="shared" si="126"/>
        <v>BAR037505430020006</v>
      </c>
      <c r="D676" s="14" t="s">
        <v>282</v>
      </c>
      <c r="E676" s="15" t="s">
        <v>286</v>
      </c>
      <c r="F676" s="7">
        <f t="shared" si="124"/>
        <v>20006</v>
      </c>
      <c r="G676" s="1" t="s">
        <v>755</v>
      </c>
      <c r="H676" s="1" t="str">
        <f t="shared" si="125"/>
        <v>ASSN--Event 6--20006</v>
      </c>
      <c r="J676" s="27" t="str">
        <f t="shared" si="121"/>
        <v>BAR0375054400039</v>
      </c>
      <c r="K676" s="27" t="str">
        <f t="shared" si="122"/>
        <v>BAR0375054Event 6</v>
      </c>
      <c r="L676" s="1" t="str">
        <f t="shared" si="127"/>
        <v>BAR03VPSA</v>
      </c>
      <c r="M676" s="1">
        <v>75054</v>
      </c>
      <c r="N676" s="1">
        <v>400039</v>
      </c>
      <c r="O676" s="1">
        <v>20006</v>
      </c>
      <c r="P676" s="1">
        <v>300</v>
      </c>
      <c r="Q676" s="1">
        <v>9999</v>
      </c>
      <c r="R676" s="1">
        <v>12</v>
      </c>
      <c r="S676" s="1">
        <v>9999</v>
      </c>
      <c r="V676"/>
      <c r="W676" t="s">
        <v>944</v>
      </c>
      <c r="X676" t="str">
        <f t="shared" si="128"/>
        <v>n/a</v>
      </c>
      <c r="Y676" t="str">
        <f t="shared" si="129"/>
        <v>n/a</v>
      </c>
      <c r="AA676" s="1"/>
      <c r="AB676" s="1" t="s">
        <v>934</v>
      </c>
      <c r="AD676" s="1" t="str">
        <f t="shared" si="123"/>
        <v>BAR037505420006</v>
      </c>
    </row>
    <row r="677" spans="1:30" x14ac:dyDescent="0.25">
      <c r="A677" s="1" t="str">
        <f>D677&amp;M677&amp;P677&amp;N677&amp;MasterData_[[#This Row],[Program Code]]</f>
        <v>BAR037505430040004120006</v>
      </c>
      <c r="B677" s="1" t="str">
        <f t="shared" si="126"/>
        <v>BAR037505430020006</v>
      </c>
      <c r="D677" s="14" t="s">
        <v>282</v>
      </c>
      <c r="E677" s="15" t="s">
        <v>286</v>
      </c>
      <c r="F677" s="7">
        <f t="shared" si="124"/>
        <v>20006</v>
      </c>
      <c r="G677" s="1" t="s">
        <v>755</v>
      </c>
      <c r="H677" s="1" t="str">
        <f t="shared" si="125"/>
        <v>ASSN--Event 6--20006</v>
      </c>
      <c r="J677" s="27" t="str">
        <f t="shared" si="121"/>
        <v>BAR0375054400041</v>
      </c>
      <c r="K677" s="27" t="str">
        <f t="shared" si="122"/>
        <v>BAR0375054Event 6</v>
      </c>
      <c r="L677" s="1" t="str">
        <f t="shared" si="127"/>
        <v>BAR03VPSA</v>
      </c>
      <c r="M677" s="1">
        <v>75054</v>
      </c>
      <c r="N677" s="1">
        <v>400041</v>
      </c>
      <c r="O677" s="1">
        <v>20006</v>
      </c>
      <c r="P677" s="1">
        <v>300</v>
      </c>
      <c r="Q677" s="1">
        <v>9999</v>
      </c>
      <c r="R677" s="1">
        <v>12</v>
      </c>
      <c r="S677" s="1">
        <v>9999</v>
      </c>
      <c r="V677"/>
      <c r="W677" t="s">
        <v>944</v>
      </c>
      <c r="X677" t="str">
        <f t="shared" si="128"/>
        <v>n/a</v>
      </c>
      <c r="Y677" t="str">
        <f t="shared" si="129"/>
        <v>n/a</v>
      </c>
      <c r="AA677" s="1"/>
      <c r="AB677" s="1" t="s">
        <v>934</v>
      </c>
      <c r="AD677" s="1" t="str">
        <f t="shared" si="123"/>
        <v>BAR037505420006</v>
      </c>
    </row>
    <row r="678" spans="1:30" x14ac:dyDescent="0.25">
      <c r="A678" s="1" t="str">
        <f>D678&amp;M678&amp;P678&amp;N678&amp;MasterData_[[#This Row],[Program Code]]</f>
        <v>BAR037505430040004220006</v>
      </c>
      <c r="B678" s="1" t="str">
        <f t="shared" si="126"/>
        <v>BAR037505430020006</v>
      </c>
      <c r="D678" s="14" t="s">
        <v>282</v>
      </c>
      <c r="E678" s="15" t="s">
        <v>286</v>
      </c>
      <c r="F678" s="7">
        <f t="shared" si="124"/>
        <v>20006</v>
      </c>
      <c r="G678" s="1" t="s">
        <v>755</v>
      </c>
      <c r="H678" s="1" t="str">
        <f t="shared" si="125"/>
        <v>ASSN--Event 6--20006</v>
      </c>
      <c r="J678" s="27" t="str">
        <f t="shared" si="121"/>
        <v>BAR0375054400042</v>
      </c>
      <c r="K678" s="27" t="str">
        <f t="shared" si="122"/>
        <v>BAR0375054Event 6</v>
      </c>
      <c r="L678" s="1" t="str">
        <f t="shared" si="127"/>
        <v>BAR03VPSA</v>
      </c>
      <c r="M678" s="1">
        <v>75054</v>
      </c>
      <c r="N678" s="1">
        <v>400042</v>
      </c>
      <c r="O678" s="1">
        <v>20006</v>
      </c>
      <c r="P678" s="1">
        <v>300</v>
      </c>
      <c r="Q678" s="1">
        <v>9999</v>
      </c>
      <c r="R678" s="1">
        <v>12</v>
      </c>
      <c r="S678" s="1">
        <v>9999</v>
      </c>
      <c r="V678"/>
      <c r="W678" t="s">
        <v>944</v>
      </c>
      <c r="X678" t="str">
        <f t="shared" si="128"/>
        <v>n/a</v>
      </c>
      <c r="Y678" t="str">
        <f t="shared" si="129"/>
        <v>n/a</v>
      </c>
      <c r="AA678" s="1"/>
      <c r="AB678" s="1" t="s">
        <v>934</v>
      </c>
      <c r="AD678" s="1" t="str">
        <f t="shared" si="123"/>
        <v>BAR037505420006</v>
      </c>
    </row>
    <row r="679" spans="1:30" x14ac:dyDescent="0.25">
      <c r="A679" s="1" t="str">
        <f>D679&amp;M679&amp;P679&amp;N679&amp;MasterData_[[#This Row],[Program Code]]</f>
        <v>BAR037505430040004320006</v>
      </c>
      <c r="B679" s="1" t="str">
        <f t="shared" si="126"/>
        <v>BAR037505430020006</v>
      </c>
      <c r="D679" s="14" t="s">
        <v>282</v>
      </c>
      <c r="E679" s="15" t="s">
        <v>286</v>
      </c>
      <c r="F679" s="7">
        <f t="shared" si="124"/>
        <v>20006</v>
      </c>
      <c r="G679" s="1" t="s">
        <v>755</v>
      </c>
      <c r="H679" s="1" t="str">
        <f t="shared" si="125"/>
        <v>ASSN--Event 6--20006</v>
      </c>
      <c r="J679" s="27" t="str">
        <f t="shared" si="121"/>
        <v>BAR0375054400043</v>
      </c>
      <c r="K679" s="27" t="str">
        <f t="shared" si="122"/>
        <v>BAR0375054Event 6</v>
      </c>
      <c r="L679" s="1" t="str">
        <f t="shared" si="127"/>
        <v>BAR03VPSA</v>
      </c>
      <c r="M679" s="1">
        <v>75054</v>
      </c>
      <c r="N679" s="1">
        <v>400043</v>
      </c>
      <c r="O679" s="1">
        <v>20006</v>
      </c>
      <c r="P679" s="1">
        <v>300</v>
      </c>
      <c r="Q679" s="1">
        <v>9999</v>
      </c>
      <c r="R679" s="1">
        <v>12</v>
      </c>
      <c r="S679" s="1">
        <v>9999</v>
      </c>
      <c r="V679"/>
      <c r="W679" t="s">
        <v>944</v>
      </c>
      <c r="X679" t="str">
        <f t="shared" si="128"/>
        <v>n/a</v>
      </c>
      <c r="Y679" t="str">
        <f t="shared" si="129"/>
        <v>n/a</v>
      </c>
      <c r="AA679" s="1"/>
      <c r="AB679" s="1" t="s">
        <v>934</v>
      </c>
      <c r="AD679" s="1" t="str">
        <f t="shared" si="123"/>
        <v>BAR037505420006</v>
      </c>
    </row>
    <row r="680" spans="1:30" x14ac:dyDescent="0.25">
      <c r="A680" s="1" t="str">
        <f>D680&amp;M680&amp;P680&amp;N680&amp;MasterData_[[#This Row],[Program Code]]</f>
        <v>BAR037505430040004520006</v>
      </c>
      <c r="B680" s="1" t="str">
        <f t="shared" si="126"/>
        <v>BAR037505430020006</v>
      </c>
      <c r="D680" s="14" t="s">
        <v>282</v>
      </c>
      <c r="E680" s="15" t="s">
        <v>286</v>
      </c>
      <c r="F680" s="7">
        <f t="shared" si="124"/>
        <v>20006</v>
      </c>
      <c r="G680" s="1" t="s">
        <v>755</v>
      </c>
      <c r="H680" s="1" t="str">
        <f t="shared" si="125"/>
        <v>ASSN--Event 6--20006</v>
      </c>
      <c r="J680" s="27" t="str">
        <f t="shared" si="121"/>
        <v>BAR0375054400045</v>
      </c>
      <c r="K680" s="27" t="str">
        <f t="shared" si="122"/>
        <v>BAR0375054Event 6</v>
      </c>
      <c r="L680" s="1" t="str">
        <f t="shared" si="127"/>
        <v>BAR03VPSA</v>
      </c>
      <c r="M680" s="1">
        <v>75054</v>
      </c>
      <c r="N680" s="1">
        <v>400045</v>
      </c>
      <c r="O680" s="1">
        <v>20006</v>
      </c>
      <c r="P680" s="1">
        <v>300</v>
      </c>
      <c r="Q680" s="1">
        <v>9999</v>
      </c>
      <c r="R680" s="1">
        <v>12</v>
      </c>
      <c r="S680" s="1">
        <v>9999</v>
      </c>
      <c r="V680"/>
      <c r="W680" t="s">
        <v>944</v>
      </c>
      <c r="X680" t="str">
        <f t="shared" si="128"/>
        <v>n/a</v>
      </c>
      <c r="Y680" t="str">
        <f t="shared" si="129"/>
        <v>n/a</v>
      </c>
      <c r="AA680" s="1"/>
      <c r="AB680" s="1" t="s">
        <v>934</v>
      </c>
      <c r="AD680" s="1" t="str">
        <f t="shared" si="123"/>
        <v>BAR037505420006</v>
      </c>
    </row>
    <row r="681" spans="1:30" x14ac:dyDescent="0.25">
      <c r="A681" s="1" t="str">
        <f>D681&amp;M681&amp;P681&amp;N681&amp;MasterData_[[#This Row],[Program Code]]</f>
        <v>BAR037505430040006120006</v>
      </c>
      <c r="B681" s="1" t="str">
        <f t="shared" si="126"/>
        <v>BAR037505430020006</v>
      </c>
      <c r="D681" s="14" t="s">
        <v>282</v>
      </c>
      <c r="E681" s="15" t="s">
        <v>286</v>
      </c>
      <c r="F681" s="7">
        <f t="shared" si="124"/>
        <v>20006</v>
      </c>
      <c r="G681" s="1" t="s">
        <v>755</v>
      </c>
      <c r="H681" s="1" t="str">
        <f t="shared" si="125"/>
        <v>ASSN--Event 6--20006</v>
      </c>
      <c r="J681" s="27" t="str">
        <f t="shared" ref="J681:J744" si="130">D681&amp;M681&amp;N681</f>
        <v>BAR0375054400061</v>
      </c>
      <c r="K681" s="27" t="str">
        <f t="shared" ref="K681:K744" si="131">D681&amp;M681&amp;G681</f>
        <v>BAR0375054Event 6</v>
      </c>
      <c r="L681" s="1" t="str">
        <f t="shared" si="127"/>
        <v>BAR03VPSA</v>
      </c>
      <c r="M681" s="1">
        <v>75054</v>
      </c>
      <c r="N681" s="1">
        <v>400061</v>
      </c>
      <c r="O681" s="1">
        <v>20006</v>
      </c>
      <c r="P681" s="1">
        <v>300</v>
      </c>
      <c r="Q681" s="1">
        <v>9999</v>
      </c>
      <c r="R681" s="1">
        <v>12</v>
      </c>
      <c r="S681" s="1">
        <v>9999</v>
      </c>
      <c r="V681"/>
      <c r="W681" t="s">
        <v>944</v>
      </c>
      <c r="X681" t="str">
        <f t="shared" si="128"/>
        <v>n/a</v>
      </c>
      <c r="Y681" t="str">
        <f t="shared" si="129"/>
        <v>n/a</v>
      </c>
      <c r="AA681" s="1"/>
      <c r="AB681" s="1" t="s">
        <v>934</v>
      </c>
      <c r="AD681" s="1" t="str">
        <f t="shared" ref="AD681:AD744" si="132">D681&amp;M681&amp;O681</f>
        <v>BAR037505420006</v>
      </c>
    </row>
    <row r="682" spans="1:30" x14ac:dyDescent="0.25">
      <c r="A682" s="1" t="str">
        <f>D682&amp;M682&amp;P682&amp;N682&amp;MasterData_[[#This Row],[Program Code]]</f>
        <v>BAR037505430040006220006</v>
      </c>
      <c r="B682" s="1" t="str">
        <f t="shared" si="126"/>
        <v>BAR037505430020006</v>
      </c>
      <c r="D682" s="14" t="s">
        <v>282</v>
      </c>
      <c r="E682" s="15" t="s">
        <v>286</v>
      </c>
      <c r="F682" s="7">
        <f t="shared" si="124"/>
        <v>20006</v>
      </c>
      <c r="G682" s="1" t="s">
        <v>755</v>
      </c>
      <c r="H682" s="1" t="str">
        <f t="shared" si="125"/>
        <v>ASSN--Event 6--20006</v>
      </c>
      <c r="J682" s="27" t="str">
        <f t="shared" si="130"/>
        <v>BAR0375054400062</v>
      </c>
      <c r="K682" s="27" t="str">
        <f t="shared" si="131"/>
        <v>BAR0375054Event 6</v>
      </c>
      <c r="L682" s="1" t="str">
        <f t="shared" si="127"/>
        <v>BAR03VPSA</v>
      </c>
      <c r="M682" s="1">
        <v>75054</v>
      </c>
      <c r="N682" s="1">
        <v>400062</v>
      </c>
      <c r="O682" s="1">
        <v>20006</v>
      </c>
      <c r="P682" s="1">
        <v>300</v>
      </c>
      <c r="Q682" s="1">
        <v>9999</v>
      </c>
      <c r="R682" s="1">
        <v>12</v>
      </c>
      <c r="S682" s="1">
        <v>9999</v>
      </c>
      <c r="V682"/>
      <c r="W682" t="s">
        <v>944</v>
      </c>
      <c r="X682" t="str">
        <f t="shared" si="128"/>
        <v>n/a</v>
      </c>
      <c r="Y682" t="str">
        <f t="shared" si="129"/>
        <v>n/a</v>
      </c>
      <c r="AA682" s="1"/>
      <c r="AB682" s="1" t="s">
        <v>934</v>
      </c>
      <c r="AD682" s="1" t="str">
        <f t="shared" si="132"/>
        <v>BAR037505420006</v>
      </c>
    </row>
    <row r="683" spans="1:30" x14ac:dyDescent="0.25">
      <c r="A683" s="1" t="str">
        <f>D683&amp;M683&amp;P683&amp;N683&amp;MasterData_[[#This Row],[Program Code]]</f>
        <v>BAR037505430040006620006</v>
      </c>
      <c r="B683" s="1" t="str">
        <f t="shared" si="126"/>
        <v>BAR037505430020006</v>
      </c>
      <c r="D683" s="14" t="s">
        <v>282</v>
      </c>
      <c r="E683" s="15" t="s">
        <v>286</v>
      </c>
      <c r="F683" s="7">
        <f t="shared" si="124"/>
        <v>20006</v>
      </c>
      <c r="G683" s="1" t="s">
        <v>755</v>
      </c>
      <c r="H683" s="1" t="str">
        <f t="shared" si="125"/>
        <v>ASSN--Event 6--20006</v>
      </c>
      <c r="J683" s="27" t="str">
        <f t="shared" si="130"/>
        <v>BAR0375054400066</v>
      </c>
      <c r="K683" s="27" t="str">
        <f t="shared" si="131"/>
        <v>BAR0375054Event 6</v>
      </c>
      <c r="L683" s="1" t="str">
        <f t="shared" si="127"/>
        <v>BAR03VPSA</v>
      </c>
      <c r="M683" s="1">
        <v>75054</v>
      </c>
      <c r="N683" s="1">
        <v>400066</v>
      </c>
      <c r="O683" s="1">
        <v>20006</v>
      </c>
      <c r="P683" s="1">
        <v>300</v>
      </c>
      <c r="Q683" s="1">
        <v>9999</v>
      </c>
      <c r="R683" s="1">
        <v>12</v>
      </c>
      <c r="S683" s="1">
        <v>9999</v>
      </c>
      <c r="V683"/>
      <c r="W683" t="s">
        <v>944</v>
      </c>
      <c r="X683" t="str">
        <f t="shared" si="128"/>
        <v>n/a</v>
      </c>
      <c r="Y683" t="str">
        <f t="shared" si="129"/>
        <v>n/a</v>
      </c>
      <c r="AA683" s="1"/>
      <c r="AB683" s="1" t="s">
        <v>934</v>
      </c>
      <c r="AD683" s="1" t="str">
        <f t="shared" si="132"/>
        <v>BAR037505420006</v>
      </c>
    </row>
    <row r="684" spans="1:30" x14ac:dyDescent="0.25">
      <c r="A684" s="1" t="str">
        <f>D684&amp;M684&amp;P684&amp;N684&amp;MasterData_[[#This Row],[Program Code]]</f>
        <v>BAR037505430040007520006</v>
      </c>
      <c r="B684" s="1" t="str">
        <f t="shared" si="126"/>
        <v>BAR037505430020006</v>
      </c>
      <c r="D684" s="14" t="s">
        <v>282</v>
      </c>
      <c r="E684" s="15" t="s">
        <v>286</v>
      </c>
      <c r="F684" s="7">
        <f t="shared" si="124"/>
        <v>20006</v>
      </c>
      <c r="G684" s="1" t="s">
        <v>755</v>
      </c>
      <c r="H684" s="1" t="str">
        <f t="shared" si="125"/>
        <v>ASSN--Event 6--20006</v>
      </c>
      <c r="J684" s="27" t="str">
        <f t="shared" si="130"/>
        <v>BAR0375054400075</v>
      </c>
      <c r="K684" s="27" t="str">
        <f t="shared" si="131"/>
        <v>BAR0375054Event 6</v>
      </c>
      <c r="L684" s="1" t="str">
        <f t="shared" si="127"/>
        <v>BAR03VPSA</v>
      </c>
      <c r="M684" s="1">
        <v>75054</v>
      </c>
      <c r="N684" s="1">
        <v>400075</v>
      </c>
      <c r="O684" s="1">
        <v>20006</v>
      </c>
      <c r="P684" s="1">
        <v>300</v>
      </c>
      <c r="Q684" s="1">
        <v>9999</v>
      </c>
      <c r="R684" s="1">
        <v>12</v>
      </c>
      <c r="S684" s="1">
        <v>9999</v>
      </c>
      <c r="V684"/>
      <c r="W684" t="s">
        <v>944</v>
      </c>
      <c r="X684" t="str">
        <f t="shared" si="128"/>
        <v>n/a</v>
      </c>
      <c r="Y684" t="str">
        <f t="shared" si="129"/>
        <v>n/a</v>
      </c>
      <c r="AA684" s="1"/>
      <c r="AB684" s="1" t="s">
        <v>934</v>
      </c>
      <c r="AD684" s="1" t="str">
        <f t="shared" si="132"/>
        <v>BAR037505420006</v>
      </c>
    </row>
    <row r="685" spans="1:30" x14ac:dyDescent="0.25">
      <c r="A685" s="1" t="str">
        <f>D685&amp;M685&amp;P685&amp;N685&amp;MasterData_[[#This Row],[Program Code]]</f>
        <v>BAR037505430040007620006</v>
      </c>
      <c r="B685" s="1" t="str">
        <f t="shared" si="126"/>
        <v>BAR037505430020006</v>
      </c>
      <c r="D685" s="14" t="s">
        <v>282</v>
      </c>
      <c r="E685" s="15" t="s">
        <v>286</v>
      </c>
      <c r="F685" s="7">
        <f t="shared" si="124"/>
        <v>20006</v>
      </c>
      <c r="G685" s="1" t="s">
        <v>755</v>
      </c>
      <c r="H685" s="1" t="str">
        <f t="shared" si="125"/>
        <v>ASSN--Event 6--20006</v>
      </c>
      <c r="J685" s="27" t="str">
        <f t="shared" si="130"/>
        <v>BAR0375054400076</v>
      </c>
      <c r="K685" s="27" t="str">
        <f t="shared" si="131"/>
        <v>BAR0375054Event 6</v>
      </c>
      <c r="L685" s="1" t="str">
        <f t="shared" si="127"/>
        <v>BAR03VPSA</v>
      </c>
      <c r="M685" s="1">
        <v>75054</v>
      </c>
      <c r="N685" s="1">
        <v>400076</v>
      </c>
      <c r="O685" s="1">
        <v>20006</v>
      </c>
      <c r="P685" s="1">
        <v>300</v>
      </c>
      <c r="Q685" s="1">
        <v>9999</v>
      </c>
      <c r="R685" s="1">
        <v>12</v>
      </c>
      <c r="S685" s="1">
        <v>9999</v>
      </c>
      <c r="V685"/>
      <c r="W685" t="s">
        <v>944</v>
      </c>
      <c r="X685" t="str">
        <f t="shared" si="128"/>
        <v>n/a</v>
      </c>
      <c r="Y685" t="str">
        <f t="shared" si="129"/>
        <v>n/a</v>
      </c>
      <c r="AA685" s="1"/>
      <c r="AB685" s="1" t="s">
        <v>934</v>
      </c>
      <c r="AD685" s="1" t="str">
        <f t="shared" si="132"/>
        <v>BAR037505420006</v>
      </c>
    </row>
    <row r="686" spans="1:30" x14ac:dyDescent="0.25">
      <c r="A686" s="1" t="str">
        <f>D686&amp;M686&amp;P686&amp;N686&amp;MasterData_[[#This Row],[Program Code]]</f>
        <v>BAR037505430040008120006</v>
      </c>
      <c r="B686" s="1" t="str">
        <f t="shared" si="126"/>
        <v>BAR037505430020006</v>
      </c>
      <c r="D686" s="14" t="s">
        <v>282</v>
      </c>
      <c r="E686" s="15" t="s">
        <v>286</v>
      </c>
      <c r="F686" s="7">
        <f t="shared" ref="F686:F749" si="133">O686</f>
        <v>20006</v>
      </c>
      <c r="G686" s="1" t="s">
        <v>755</v>
      </c>
      <c r="H686" s="1" t="str">
        <f t="shared" ref="H686:H749" si="134">"ASSN"&amp;"--"&amp;G686&amp;"--"&amp;F686</f>
        <v>ASSN--Event 6--20006</v>
      </c>
      <c r="J686" s="27" t="str">
        <f t="shared" si="130"/>
        <v>BAR0375054400081</v>
      </c>
      <c r="K686" s="27" t="str">
        <f t="shared" si="131"/>
        <v>BAR0375054Event 6</v>
      </c>
      <c r="L686" s="1" t="str">
        <f t="shared" si="127"/>
        <v>BAR03VPSA</v>
      </c>
      <c r="M686" s="1">
        <v>75054</v>
      </c>
      <c r="N686" s="1">
        <v>400081</v>
      </c>
      <c r="O686" s="1">
        <v>20006</v>
      </c>
      <c r="P686" s="1">
        <v>300</v>
      </c>
      <c r="Q686" s="1">
        <v>9999</v>
      </c>
      <c r="R686" s="1">
        <v>12</v>
      </c>
      <c r="S686" s="1">
        <v>9999</v>
      </c>
      <c r="V686"/>
      <c r="W686" t="s">
        <v>944</v>
      </c>
      <c r="X686" t="str">
        <f t="shared" si="128"/>
        <v>n/a</v>
      </c>
      <c r="Y686" t="str">
        <f t="shared" si="129"/>
        <v>n/a</v>
      </c>
      <c r="AA686" s="1"/>
      <c r="AB686" s="1" t="s">
        <v>934</v>
      </c>
      <c r="AD686" s="1" t="str">
        <f t="shared" si="132"/>
        <v>BAR037505420006</v>
      </c>
    </row>
    <row r="687" spans="1:30" x14ac:dyDescent="0.25">
      <c r="A687" s="1" t="str">
        <f>D687&amp;M687&amp;P687&amp;N687&amp;MasterData_[[#This Row],[Program Code]]</f>
        <v>BAR037505430040008420006</v>
      </c>
      <c r="B687" s="1" t="str">
        <f t="shared" si="126"/>
        <v>BAR037505430020006</v>
      </c>
      <c r="D687" s="14" t="s">
        <v>282</v>
      </c>
      <c r="E687" s="15" t="s">
        <v>286</v>
      </c>
      <c r="F687" s="7">
        <f t="shared" si="133"/>
        <v>20006</v>
      </c>
      <c r="G687" s="1" t="s">
        <v>755</v>
      </c>
      <c r="H687" s="1" t="str">
        <f t="shared" si="134"/>
        <v>ASSN--Event 6--20006</v>
      </c>
      <c r="J687" s="27" t="str">
        <f t="shared" si="130"/>
        <v>BAR0375054400084</v>
      </c>
      <c r="K687" s="27" t="str">
        <f t="shared" si="131"/>
        <v>BAR0375054Event 6</v>
      </c>
      <c r="L687" s="1" t="str">
        <f t="shared" si="127"/>
        <v>BAR03VPSA</v>
      </c>
      <c r="M687" s="1">
        <v>75054</v>
      </c>
      <c r="N687" s="1">
        <v>400084</v>
      </c>
      <c r="O687" s="1">
        <v>20006</v>
      </c>
      <c r="P687" s="1">
        <v>300</v>
      </c>
      <c r="Q687" s="1">
        <v>9999</v>
      </c>
      <c r="R687" s="1">
        <v>12</v>
      </c>
      <c r="S687" s="1">
        <v>9999</v>
      </c>
      <c r="V687"/>
      <c r="W687" t="s">
        <v>944</v>
      </c>
      <c r="X687" t="str">
        <f t="shared" si="128"/>
        <v>n/a</v>
      </c>
      <c r="Y687" t="str">
        <f t="shared" si="129"/>
        <v>n/a</v>
      </c>
      <c r="AA687" s="1"/>
      <c r="AB687" s="1" t="s">
        <v>934</v>
      </c>
      <c r="AD687" s="1" t="str">
        <f t="shared" si="132"/>
        <v>BAR037505420006</v>
      </c>
    </row>
    <row r="688" spans="1:30" x14ac:dyDescent="0.25">
      <c r="A688" s="1" t="str">
        <f>D688&amp;M688&amp;P688&amp;N688&amp;MasterData_[[#This Row],[Program Code]]</f>
        <v>BAR037505430040008720006</v>
      </c>
      <c r="B688" s="1" t="str">
        <f t="shared" si="126"/>
        <v>BAR037505430020006</v>
      </c>
      <c r="D688" s="14" t="s">
        <v>282</v>
      </c>
      <c r="E688" s="15" t="s">
        <v>286</v>
      </c>
      <c r="F688" s="7">
        <f t="shared" si="133"/>
        <v>20006</v>
      </c>
      <c r="G688" s="1" t="s">
        <v>755</v>
      </c>
      <c r="H688" s="1" t="str">
        <f t="shared" si="134"/>
        <v>ASSN--Event 6--20006</v>
      </c>
      <c r="J688" s="27" t="str">
        <f t="shared" si="130"/>
        <v>BAR0375054400087</v>
      </c>
      <c r="K688" s="27" t="str">
        <f t="shared" si="131"/>
        <v>BAR0375054Event 6</v>
      </c>
      <c r="L688" s="1" t="str">
        <f t="shared" si="127"/>
        <v>BAR03VPSA</v>
      </c>
      <c r="M688" s="1">
        <v>75054</v>
      </c>
      <c r="N688" s="1">
        <v>400087</v>
      </c>
      <c r="O688" s="1">
        <v>20006</v>
      </c>
      <c r="P688" s="1">
        <v>300</v>
      </c>
      <c r="Q688" s="1">
        <v>9999</v>
      </c>
      <c r="R688" s="1">
        <v>12</v>
      </c>
      <c r="S688" s="1">
        <v>9999</v>
      </c>
      <c r="V688"/>
      <c r="W688" t="s">
        <v>944</v>
      </c>
      <c r="X688" t="str">
        <f t="shared" si="128"/>
        <v>n/a</v>
      </c>
      <c r="Y688" t="str">
        <f t="shared" si="129"/>
        <v>n/a</v>
      </c>
      <c r="AA688" s="1"/>
      <c r="AB688" s="1" t="s">
        <v>934</v>
      </c>
      <c r="AD688" s="1" t="str">
        <f t="shared" si="132"/>
        <v>BAR037505420006</v>
      </c>
    </row>
    <row r="689" spans="1:30" x14ac:dyDescent="0.25">
      <c r="A689" s="1" t="str">
        <f>D689&amp;M689&amp;P689&amp;N689&amp;MasterData_[[#This Row],[Program Code]]</f>
        <v>BAR037505430040008820006</v>
      </c>
      <c r="B689" s="1" t="str">
        <f t="shared" si="126"/>
        <v>BAR037505430020006</v>
      </c>
      <c r="D689" s="14" t="s">
        <v>282</v>
      </c>
      <c r="E689" s="15" t="s">
        <v>286</v>
      </c>
      <c r="F689" s="7">
        <f t="shared" si="133"/>
        <v>20006</v>
      </c>
      <c r="G689" s="1" t="s">
        <v>755</v>
      </c>
      <c r="H689" s="1" t="str">
        <f t="shared" si="134"/>
        <v>ASSN--Event 6--20006</v>
      </c>
      <c r="J689" s="27" t="str">
        <f t="shared" si="130"/>
        <v>BAR0375054400088</v>
      </c>
      <c r="K689" s="27" t="str">
        <f t="shared" si="131"/>
        <v>BAR0375054Event 6</v>
      </c>
      <c r="L689" s="1" t="str">
        <f t="shared" si="127"/>
        <v>BAR03VPSA</v>
      </c>
      <c r="M689" s="1">
        <v>75054</v>
      </c>
      <c r="N689" s="1">
        <v>400088</v>
      </c>
      <c r="O689" s="1">
        <v>20006</v>
      </c>
      <c r="P689" s="1">
        <v>300</v>
      </c>
      <c r="Q689" s="1">
        <v>9999</v>
      </c>
      <c r="R689" s="1">
        <v>12</v>
      </c>
      <c r="S689" s="1">
        <v>9999</v>
      </c>
      <c r="V689"/>
      <c r="W689" t="s">
        <v>944</v>
      </c>
      <c r="X689" t="str">
        <f t="shared" si="128"/>
        <v>n/a</v>
      </c>
      <c r="Y689" t="str">
        <f t="shared" si="129"/>
        <v>n/a</v>
      </c>
      <c r="AA689" s="1"/>
      <c r="AB689" s="1" t="s">
        <v>934</v>
      </c>
      <c r="AD689" s="1" t="str">
        <f t="shared" si="132"/>
        <v>BAR037505420006</v>
      </c>
    </row>
    <row r="690" spans="1:30" x14ac:dyDescent="0.25">
      <c r="A690" s="1" t="str">
        <f>D690&amp;M690&amp;P690&amp;N690&amp;MasterData_[[#This Row],[Program Code]]</f>
        <v>BAR037505430040009120006</v>
      </c>
      <c r="B690" s="1" t="str">
        <f t="shared" si="126"/>
        <v>BAR037505430020006</v>
      </c>
      <c r="D690" s="14" t="s">
        <v>282</v>
      </c>
      <c r="E690" s="15" t="s">
        <v>286</v>
      </c>
      <c r="F690" s="7">
        <f t="shared" si="133"/>
        <v>20006</v>
      </c>
      <c r="G690" s="1" t="s">
        <v>755</v>
      </c>
      <c r="H690" s="1" t="str">
        <f t="shared" si="134"/>
        <v>ASSN--Event 6--20006</v>
      </c>
      <c r="J690" s="27" t="str">
        <f t="shared" si="130"/>
        <v>BAR0375054400091</v>
      </c>
      <c r="K690" s="27" t="str">
        <f t="shared" si="131"/>
        <v>BAR0375054Event 6</v>
      </c>
      <c r="L690" s="1" t="str">
        <f t="shared" si="127"/>
        <v>BAR03VPSA</v>
      </c>
      <c r="M690" s="1">
        <v>75054</v>
      </c>
      <c r="N690" s="1">
        <v>400091</v>
      </c>
      <c r="O690" s="1">
        <v>20006</v>
      </c>
      <c r="P690" s="1">
        <v>300</v>
      </c>
      <c r="Q690" s="1">
        <v>9999</v>
      </c>
      <c r="R690" s="1">
        <v>12</v>
      </c>
      <c r="S690" s="1">
        <v>9999</v>
      </c>
      <c r="V690"/>
      <c r="W690" t="s">
        <v>944</v>
      </c>
      <c r="X690" t="str">
        <f t="shared" si="128"/>
        <v>n/a</v>
      </c>
      <c r="Y690" t="str">
        <f t="shared" si="129"/>
        <v>n/a</v>
      </c>
      <c r="AA690" s="1"/>
      <c r="AB690" s="1" t="s">
        <v>934</v>
      </c>
      <c r="AD690" s="1" t="str">
        <f t="shared" si="132"/>
        <v>BAR037505420006</v>
      </c>
    </row>
    <row r="691" spans="1:30" x14ac:dyDescent="0.25">
      <c r="A691" s="1" t="str">
        <f>D691&amp;M691&amp;P691&amp;N691&amp;MasterData_[[#This Row],[Program Code]]</f>
        <v>BAR037505430040010020006</v>
      </c>
      <c r="B691" s="1" t="str">
        <f t="shared" si="126"/>
        <v>BAR037505430020006</v>
      </c>
      <c r="D691" s="14" t="s">
        <v>282</v>
      </c>
      <c r="E691" s="15" t="s">
        <v>286</v>
      </c>
      <c r="F691" s="7">
        <f t="shared" si="133"/>
        <v>20006</v>
      </c>
      <c r="G691" s="1" t="s">
        <v>755</v>
      </c>
      <c r="H691" s="1" t="str">
        <f t="shared" si="134"/>
        <v>ASSN--Event 6--20006</v>
      </c>
      <c r="J691" s="27" t="str">
        <f t="shared" si="130"/>
        <v>BAR0375054400100</v>
      </c>
      <c r="K691" s="27" t="str">
        <f t="shared" si="131"/>
        <v>BAR0375054Event 6</v>
      </c>
      <c r="L691" s="1" t="str">
        <f t="shared" si="127"/>
        <v>BAR03VPSA</v>
      </c>
      <c r="M691" s="1">
        <v>75054</v>
      </c>
      <c r="N691" s="1">
        <v>400100</v>
      </c>
      <c r="O691" s="1">
        <v>20006</v>
      </c>
      <c r="P691" s="1">
        <v>300</v>
      </c>
      <c r="Q691" s="1">
        <v>9999</v>
      </c>
      <c r="R691" s="1">
        <v>12</v>
      </c>
      <c r="S691" s="1">
        <v>9999</v>
      </c>
      <c r="V691"/>
      <c r="W691" t="s">
        <v>944</v>
      </c>
      <c r="X691" t="str">
        <f t="shared" si="128"/>
        <v>n/a</v>
      </c>
      <c r="Y691" t="str">
        <f t="shared" si="129"/>
        <v>n/a</v>
      </c>
      <c r="AA691" s="1"/>
      <c r="AB691" s="1" t="s">
        <v>934</v>
      </c>
      <c r="AD691" s="1" t="str">
        <f t="shared" si="132"/>
        <v>BAR037505420006</v>
      </c>
    </row>
    <row r="692" spans="1:30" x14ac:dyDescent="0.25">
      <c r="A692" s="1" t="str">
        <f>D692&amp;M692&amp;P692&amp;N692&amp;MasterData_[[#This Row],[Program Code]]</f>
        <v>BAR037505430040010120006</v>
      </c>
      <c r="B692" s="1" t="str">
        <f t="shared" si="126"/>
        <v>BAR037505430020006</v>
      </c>
      <c r="D692" s="14" t="s">
        <v>282</v>
      </c>
      <c r="E692" s="15" t="s">
        <v>286</v>
      </c>
      <c r="F692" s="7">
        <f t="shared" si="133"/>
        <v>20006</v>
      </c>
      <c r="G692" s="1" t="s">
        <v>755</v>
      </c>
      <c r="H692" s="1" t="str">
        <f t="shared" si="134"/>
        <v>ASSN--Event 6--20006</v>
      </c>
      <c r="J692" s="27" t="str">
        <f t="shared" si="130"/>
        <v>BAR0375054400101</v>
      </c>
      <c r="K692" s="27" t="str">
        <f t="shared" si="131"/>
        <v>BAR0375054Event 6</v>
      </c>
      <c r="L692" s="1" t="str">
        <f t="shared" si="127"/>
        <v>BAR03VPSA</v>
      </c>
      <c r="M692" s="1">
        <v>75054</v>
      </c>
      <c r="N692" s="1">
        <v>400101</v>
      </c>
      <c r="O692" s="1">
        <v>20006</v>
      </c>
      <c r="P692" s="1">
        <v>300</v>
      </c>
      <c r="Q692" s="1">
        <v>9999</v>
      </c>
      <c r="R692" s="1">
        <v>12</v>
      </c>
      <c r="S692" s="1">
        <v>9999</v>
      </c>
      <c r="V692"/>
      <c r="W692" t="s">
        <v>944</v>
      </c>
      <c r="X692" t="str">
        <f t="shared" si="128"/>
        <v>n/a</v>
      </c>
      <c r="Y692" t="str">
        <f t="shared" si="129"/>
        <v>n/a</v>
      </c>
      <c r="AA692" s="1"/>
      <c r="AB692" s="1" t="s">
        <v>934</v>
      </c>
      <c r="AD692" s="1" t="str">
        <f t="shared" si="132"/>
        <v>BAR037505420006</v>
      </c>
    </row>
    <row r="693" spans="1:30" x14ac:dyDescent="0.25">
      <c r="A693" s="1" t="str">
        <f>D693&amp;M693&amp;P693&amp;N693&amp;MasterData_[[#This Row],[Program Code]]</f>
        <v>BAR037505430040010220006</v>
      </c>
      <c r="B693" s="1" t="str">
        <f t="shared" si="126"/>
        <v>BAR037505430020006</v>
      </c>
      <c r="D693" s="14" t="s">
        <v>282</v>
      </c>
      <c r="E693" s="15" t="s">
        <v>286</v>
      </c>
      <c r="F693" s="7">
        <f t="shared" si="133"/>
        <v>20006</v>
      </c>
      <c r="G693" s="1" t="s">
        <v>755</v>
      </c>
      <c r="H693" s="1" t="str">
        <f t="shared" si="134"/>
        <v>ASSN--Event 6--20006</v>
      </c>
      <c r="J693" s="27" t="str">
        <f t="shared" si="130"/>
        <v>BAR0375054400102</v>
      </c>
      <c r="K693" s="27" t="str">
        <f t="shared" si="131"/>
        <v>BAR0375054Event 6</v>
      </c>
      <c r="L693" s="1" t="str">
        <f t="shared" si="127"/>
        <v>BAR03VPSA</v>
      </c>
      <c r="M693" s="1">
        <v>75054</v>
      </c>
      <c r="N693" s="1">
        <v>400102</v>
      </c>
      <c r="O693" s="1">
        <v>20006</v>
      </c>
      <c r="P693" s="1">
        <v>300</v>
      </c>
      <c r="Q693" s="1">
        <v>9999</v>
      </c>
      <c r="R693" s="1">
        <v>12</v>
      </c>
      <c r="S693" s="1">
        <v>9999</v>
      </c>
      <c r="V693"/>
      <c r="W693" t="s">
        <v>944</v>
      </c>
      <c r="X693" t="str">
        <f t="shared" si="128"/>
        <v>n/a</v>
      </c>
      <c r="Y693" t="str">
        <f t="shared" si="129"/>
        <v>n/a</v>
      </c>
      <c r="AA693" s="1"/>
      <c r="AB693" s="1" t="s">
        <v>934</v>
      </c>
      <c r="AD693" s="1" t="str">
        <f t="shared" si="132"/>
        <v>BAR037505420006</v>
      </c>
    </row>
    <row r="694" spans="1:30" x14ac:dyDescent="0.25">
      <c r="A694" s="1" t="str">
        <f>D694&amp;M694&amp;P694&amp;N694&amp;MasterData_[[#This Row],[Program Code]]</f>
        <v>BAR037505430040010320006</v>
      </c>
      <c r="B694" s="1" t="str">
        <f t="shared" si="126"/>
        <v>BAR037505430020006</v>
      </c>
      <c r="D694" s="14" t="s">
        <v>282</v>
      </c>
      <c r="E694" s="15" t="s">
        <v>286</v>
      </c>
      <c r="F694" s="7">
        <f t="shared" si="133"/>
        <v>20006</v>
      </c>
      <c r="G694" s="1" t="s">
        <v>755</v>
      </c>
      <c r="H694" s="1" t="str">
        <f t="shared" si="134"/>
        <v>ASSN--Event 6--20006</v>
      </c>
      <c r="J694" s="27" t="str">
        <f t="shared" si="130"/>
        <v>BAR0375054400103</v>
      </c>
      <c r="K694" s="27" t="str">
        <f t="shared" si="131"/>
        <v>BAR0375054Event 6</v>
      </c>
      <c r="L694" s="1" t="str">
        <f t="shared" si="127"/>
        <v>BAR03VPSA</v>
      </c>
      <c r="M694" s="1">
        <v>75054</v>
      </c>
      <c r="N694" s="1">
        <v>400103</v>
      </c>
      <c r="O694" s="1">
        <v>20006</v>
      </c>
      <c r="P694" s="1">
        <v>300</v>
      </c>
      <c r="Q694" s="1">
        <v>9999</v>
      </c>
      <c r="R694" s="1">
        <v>12</v>
      </c>
      <c r="S694" s="1">
        <v>9999</v>
      </c>
      <c r="V694"/>
      <c r="W694" t="s">
        <v>944</v>
      </c>
      <c r="X694" t="str">
        <f t="shared" si="128"/>
        <v>n/a</v>
      </c>
      <c r="Y694" t="str">
        <f t="shared" si="129"/>
        <v>n/a</v>
      </c>
      <c r="AA694" s="1"/>
      <c r="AB694" s="1" t="s">
        <v>934</v>
      </c>
      <c r="AD694" s="1" t="str">
        <f t="shared" si="132"/>
        <v>BAR037505420006</v>
      </c>
    </row>
    <row r="695" spans="1:30" x14ac:dyDescent="0.25">
      <c r="A695" s="1" t="str">
        <f>D695&amp;M695&amp;P695&amp;N695&amp;MasterData_[[#This Row],[Program Code]]</f>
        <v>BAR037505430040010420006</v>
      </c>
      <c r="B695" s="1" t="str">
        <f t="shared" si="126"/>
        <v>BAR037505430020006</v>
      </c>
      <c r="D695" s="14" t="s">
        <v>282</v>
      </c>
      <c r="E695" s="15" t="s">
        <v>286</v>
      </c>
      <c r="F695" s="7">
        <f t="shared" si="133"/>
        <v>20006</v>
      </c>
      <c r="G695" s="1" t="s">
        <v>755</v>
      </c>
      <c r="H695" s="1" t="str">
        <f t="shared" si="134"/>
        <v>ASSN--Event 6--20006</v>
      </c>
      <c r="J695" s="27" t="str">
        <f t="shared" si="130"/>
        <v>BAR0375054400104</v>
      </c>
      <c r="K695" s="27" t="str">
        <f t="shared" si="131"/>
        <v>BAR0375054Event 6</v>
      </c>
      <c r="L695" s="1" t="str">
        <f t="shared" si="127"/>
        <v>BAR03VPSA</v>
      </c>
      <c r="M695" s="1">
        <v>75054</v>
      </c>
      <c r="N695" s="1">
        <v>400104</v>
      </c>
      <c r="O695" s="1">
        <v>20006</v>
      </c>
      <c r="P695" s="1">
        <v>300</v>
      </c>
      <c r="Q695" s="1">
        <v>9999</v>
      </c>
      <c r="R695" s="1">
        <v>12</v>
      </c>
      <c r="S695" s="1">
        <v>9999</v>
      </c>
      <c r="V695"/>
      <c r="W695" t="s">
        <v>944</v>
      </c>
      <c r="X695" t="str">
        <f t="shared" si="128"/>
        <v>n/a</v>
      </c>
      <c r="Y695" t="str">
        <f t="shared" si="129"/>
        <v>n/a</v>
      </c>
      <c r="AA695" s="1"/>
      <c r="AB695" s="1" t="s">
        <v>934</v>
      </c>
      <c r="AD695" s="1" t="str">
        <f t="shared" si="132"/>
        <v>BAR037505420006</v>
      </c>
    </row>
    <row r="696" spans="1:30" x14ac:dyDescent="0.25">
      <c r="A696" s="1" t="str">
        <f>D696&amp;M696&amp;P696&amp;N696&amp;MasterData_[[#This Row],[Program Code]]</f>
        <v>BAR037505430040010820006</v>
      </c>
      <c r="B696" s="1" t="str">
        <f t="shared" si="126"/>
        <v>BAR037505430020006</v>
      </c>
      <c r="D696" s="14" t="s">
        <v>282</v>
      </c>
      <c r="E696" s="15" t="s">
        <v>286</v>
      </c>
      <c r="F696" s="7">
        <f t="shared" si="133"/>
        <v>20006</v>
      </c>
      <c r="G696" s="1" t="s">
        <v>755</v>
      </c>
      <c r="H696" s="1" t="str">
        <f t="shared" si="134"/>
        <v>ASSN--Event 6--20006</v>
      </c>
      <c r="J696" s="27" t="str">
        <f t="shared" si="130"/>
        <v>BAR0375054400108</v>
      </c>
      <c r="K696" s="27" t="str">
        <f t="shared" si="131"/>
        <v>BAR0375054Event 6</v>
      </c>
      <c r="L696" s="1" t="str">
        <f t="shared" si="127"/>
        <v>BAR03VPSA</v>
      </c>
      <c r="M696" s="1">
        <v>75054</v>
      </c>
      <c r="N696" s="1">
        <v>400108</v>
      </c>
      <c r="O696" s="1">
        <v>20006</v>
      </c>
      <c r="P696" s="1">
        <v>300</v>
      </c>
      <c r="Q696" s="1">
        <v>9999</v>
      </c>
      <c r="R696" s="1">
        <v>12</v>
      </c>
      <c r="S696" s="1">
        <v>9999</v>
      </c>
      <c r="V696"/>
      <c r="W696" t="s">
        <v>944</v>
      </c>
      <c r="X696" t="str">
        <f t="shared" si="128"/>
        <v>n/a</v>
      </c>
      <c r="Y696" t="str">
        <f t="shared" si="129"/>
        <v>n/a</v>
      </c>
      <c r="AA696" s="1"/>
      <c r="AB696" s="1" t="s">
        <v>934</v>
      </c>
      <c r="AD696" s="1" t="str">
        <f t="shared" si="132"/>
        <v>BAR037505420006</v>
      </c>
    </row>
    <row r="697" spans="1:30" x14ac:dyDescent="0.25">
      <c r="A697" s="1" t="str">
        <f>D697&amp;M697&amp;P697&amp;N697&amp;MasterData_[[#This Row],[Program Code]]</f>
        <v>BAR037505430040012320006</v>
      </c>
      <c r="B697" s="1" t="str">
        <f t="shared" si="126"/>
        <v>BAR037505430020006</v>
      </c>
      <c r="D697" s="14" t="s">
        <v>282</v>
      </c>
      <c r="E697" s="15" t="s">
        <v>286</v>
      </c>
      <c r="F697" s="7">
        <f t="shared" si="133"/>
        <v>20006</v>
      </c>
      <c r="G697" s="1" t="s">
        <v>755</v>
      </c>
      <c r="H697" s="1" t="str">
        <f t="shared" si="134"/>
        <v>ASSN--Event 6--20006</v>
      </c>
      <c r="J697" s="27" t="str">
        <f t="shared" si="130"/>
        <v>BAR0375054400123</v>
      </c>
      <c r="K697" s="27" t="str">
        <f t="shared" si="131"/>
        <v>BAR0375054Event 6</v>
      </c>
      <c r="L697" s="1" t="str">
        <f t="shared" si="127"/>
        <v>BAR03VPSA</v>
      </c>
      <c r="M697" s="1">
        <v>75054</v>
      </c>
      <c r="N697" s="1">
        <v>400123</v>
      </c>
      <c r="O697" s="1">
        <v>20006</v>
      </c>
      <c r="P697" s="1">
        <v>300</v>
      </c>
      <c r="Q697" s="1">
        <v>9999</v>
      </c>
      <c r="R697" s="1">
        <v>12</v>
      </c>
      <c r="S697" s="1">
        <v>9999</v>
      </c>
      <c r="V697"/>
      <c r="W697" t="s">
        <v>944</v>
      </c>
      <c r="X697" t="str">
        <f t="shared" si="128"/>
        <v>n/a</v>
      </c>
      <c r="Y697" t="str">
        <f t="shared" si="129"/>
        <v>n/a</v>
      </c>
      <c r="AA697" s="1"/>
      <c r="AB697" s="1" t="s">
        <v>934</v>
      </c>
      <c r="AD697" s="1" t="str">
        <f t="shared" si="132"/>
        <v>BAR037505420006</v>
      </c>
    </row>
    <row r="698" spans="1:30" x14ac:dyDescent="0.25">
      <c r="A698" s="1" t="str">
        <f>D698&amp;M698&amp;P698&amp;N698&amp;MasterData_[[#This Row],[Program Code]]</f>
        <v>BAR037505430040001520007</v>
      </c>
      <c r="B698" s="1" t="str">
        <f t="shared" si="126"/>
        <v>BAR037505430020007</v>
      </c>
      <c r="D698" s="14" t="s">
        <v>282</v>
      </c>
      <c r="E698" s="15" t="s">
        <v>286</v>
      </c>
      <c r="F698" s="7">
        <f t="shared" si="133"/>
        <v>20007</v>
      </c>
      <c r="G698" s="1" t="s">
        <v>756</v>
      </c>
      <c r="H698" s="1" t="str">
        <f t="shared" si="134"/>
        <v>ASSN--Event 7--20007</v>
      </c>
      <c r="J698" s="27" t="str">
        <f t="shared" si="130"/>
        <v>BAR0375054400015</v>
      </c>
      <c r="K698" s="27" t="str">
        <f t="shared" si="131"/>
        <v>BAR0375054Event 7</v>
      </c>
      <c r="L698" s="1" t="str">
        <f t="shared" si="127"/>
        <v>BAR03VPSA</v>
      </c>
      <c r="M698" s="1">
        <v>75054</v>
      </c>
      <c r="N698" s="1">
        <v>400015</v>
      </c>
      <c r="O698" s="1">
        <v>20007</v>
      </c>
      <c r="P698" s="1">
        <v>300</v>
      </c>
      <c r="Q698" s="1">
        <v>9999</v>
      </c>
      <c r="R698" s="1">
        <v>12</v>
      </c>
      <c r="S698" s="1">
        <v>9999</v>
      </c>
      <c r="V698"/>
      <c r="W698" t="s">
        <v>944</v>
      </c>
      <c r="X698" t="str">
        <f t="shared" si="128"/>
        <v>n/a</v>
      </c>
      <c r="Y698" t="str">
        <f t="shared" si="129"/>
        <v>n/a</v>
      </c>
      <c r="AA698" s="1"/>
      <c r="AB698" s="1" t="s">
        <v>934</v>
      </c>
      <c r="AD698" s="1" t="str">
        <f t="shared" si="132"/>
        <v>BAR037505420007</v>
      </c>
    </row>
    <row r="699" spans="1:30" x14ac:dyDescent="0.25">
      <c r="A699" s="1" t="str">
        <f>D699&amp;M699&amp;P699&amp;N699&amp;MasterData_[[#This Row],[Program Code]]</f>
        <v>BAR037505430040001720007</v>
      </c>
      <c r="B699" s="1" t="str">
        <f t="shared" si="126"/>
        <v>BAR037505430020007</v>
      </c>
      <c r="D699" s="14" t="s">
        <v>282</v>
      </c>
      <c r="E699" s="15" t="s">
        <v>286</v>
      </c>
      <c r="F699" s="7">
        <f t="shared" si="133"/>
        <v>20007</v>
      </c>
      <c r="G699" s="1" t="s">
        <v>756</v>
      </c>
      <c r="H699" s="1" t="str">
        <f t="shared" si="134"/>
        <v>ASSN--Event 7--20007</v>
      </c>
      <c r="J699" s="27" t="str">
        <f t="shared" si="130"/>
        <v>BAR0375054400017</v>
      </c>
      <c r="K699" s="27" t="str">
        <f t="shared" si="131"/>
        <v>BAR0375054Event 7</v>
      </c>
      <c r="L699" s="1" t="str">
        <f t="shared" si="127"/>
        <v>BAR03VPSA</v>
      </c>
      <c r="M699" s="1">
        <v>75054</v>
      </c>
      <c r="N699" s="1">
        <v>400017</v>
      </c>
      <c r="O699" s="1">
        <v>20007</v>
      </c>
      <c r="P699" s="1">
        <v>300</v>
      </c>
      <c r="Q699" s="1">
        <v>9999</v>
      </c>
      <c r="R699" s="1">
        <v>12</v>
      </c>
      <c r="S699" s="1">
        <v>9999</v>
      </c>
      <c r="V699"/>
      <c r="W699" t="s">
        <v>944</v>
      </c>
      <c r="X699" t="str">
        <f t="shared" si="128"/>
        <v>n/a</v>
      </c>
      <c r="Y699" t="str">
        <f t="shared" si="129"/>
        <v>n/a</v>
      </c>
      <c r="AA699" s="1"/>
      <c r="AB699" s="1" t="s">
        <v>934</v>
      </c>
      <c r="AD699" s="1" t="str">
        <f t="shared" si="132"/>
        <v>BAR037505420007</v>
      </c>
    </row>
    <row r="700" spans="1:30" x14ac:dyDescent="0.25">
      <c r="A700" s="1" t="str">
        <f>D700&amp;M700&amp;P700&amp;N700&amp;MasterData_[[#This Row],[Program Code]]</f>
        <v>BAR037505430040001820007</v>
      </c>
      <c r="B700" s="1" t="str">
        <f t="shared" si="126"/>
        <v>BAR037505430020007</v>
      </c>
      <c r="D700" s="14" t="s">
        <v>282</v>
      </c>
      <c r="E700" s="15" t="s">
        <v>286</v>
      </c>
      <c r="F700" s="7">
        <f t="shared" si="133"/>
        <v>20007</v>
      </c>
      <c r="G700" s="1" t="s">
        <v>756</v>
      </c>
      <c r="H700" s="1" t="str">
        <f t="shared" si="134"/>
        <v>ASSN--Event 7--20007</v>
      </c>
      <c r="J700" s="27" t="str">
        <f t="shared" si="130"/>
        <v>BAR0375054400018</v>
      </c>
      <c r="K700" s="27" t="str">
        <f t="shared" si="131"/>
        <v>BAR0375054Event 7</v>
      </c>
      <c r="L700" s="1" t="str">
        <f t="shared" si="127"/>
        <v>BAR03VPSA</v>
      </c>
      <c r="M700" s="1">
        <v>75054</v>
      </c>
      <c r="N700" s="1">
        <v>400018</v>
      </c>
      <c r="O700" s="1">
        <v>20007</v>
      </c>
      <c r="P700" s="1">
        <v>300</v>
      </c>
      <c r="Q700" s="1">
        <v>9999</v>
      </c>
      <c r="R700" s="1">
        <v>12</v>
      </c>
      <c r="S700" s="1">
        <v>9999</v>
      </c>
      <c r="V700"/>
      <c r="W700" t="s">
        <v>944</v>
      </c>
      <c r="X700" t="str">
        <f t="shared" si="128"/>
        <v>n/a</v>
      </c>
      <c r="Y700" t="str">
        <f t="shared" si="129"/>
        <v>n/a</v>
      </c>
      <c r="AA700" s="1"/>
      <c r="AB700" s="1" t="s">
        <v>934</v>
      </c>
      <c r="AD700" s="1" t="str">
        <f t="shared" si="132"/>
        <v>BAR037505420007</v>
      </c>
    </row>
    <row r="701" spans="1:30" x14ac:dyDescent="0.25">
      <c r="A701" s="1" t="str">
        <f>D701&amp;M701&amp;P701&amp;N701&amp;MasterData_[[#This Row],[Program Code]]</f>
        <v>BAR037505430040002020007</v>
      </c>
      <c r="B701" s="1" t="str">
        <f t="shared" si="126"/>
        <v>BAR037505430020007</v>
      </c>
      <c r="D701" s="14" t="s">
        <v>282</v>
      </c>
      <c r="E701" s="15" t="s">
        <v>286</v>
      </c>
      <c r="F701" s="7">
        <f t="shared" si="133"/>
        <v>20007</v>
      </c>
      <c r="G701" s="1" t="s">
        <v>756</v>
      </c>
      <c r="H701" s="1" t="str">
        <f t="shared" si="134"/>
        <v>ASSN--Event 7--20007</v>
      </c>
      <c r="J701" s="27" t="str">
        <f t="shared" si="130"/>
        <v>BAR0375054400020</v>
      </c>
      <c r="K701" s="27" t="str">
        <f t="shared" si="131"/>
        <v>BAR0375054Event 7</v>
      </c>
      <c r="L701" s="1" t="str">
        <f t="shared" si="127"/>
        <v>BAR03VPSA</v>
      </c>
      <c r="M701" s="1">
        <v>75054</v>
      </c>
      <c r="N701" s="1">
        <v>400020</v>
      </c>
      <c r="O701" s="1">
        <v>20007</v>
      </c>
      <c r="P701" s="1">
        <v>300</v>
      </c>
      <c r="Q701" s="1">
        <v>9999</v>
      </c>
      <c r="R701" s="1">
        <v>12</v>
      </c>
      <c r="S701" s="1">
        <v>9999</v>
      </c>
      <c r="V701"/>
      <c r="W701" t="s">
        <v>944</v>
      </c>
      <c r="X701" t="str">
        <f t="shared" si="128"/>
        <v>n/a</v>
      </c>
      <c r="Y701" t="str">
        <f t="shared" si="129"/>
        <v>n/a</v>
      </c>
      <c r="AA701" s="1"/>
      <c r="AB701" s="1" t="s">
        <v>934</v>
      </c>
      <c r="AD701" s="1" t="str">
        <f t="shared" si="132"/>
        <v>BAR037505420007</v>
      </c>
    </row>
    <row r="702" spans="1:30" x14ac:dyDescent="0.25">
      <c r="A702" s="1" t="str">
        <f>D702&amp;M702&amp;P702&amp;N702&amp;MasterData_[[#This Row],[Program Code]]</f>
        <v>BAR037505430040002820007</v>
      </c>
      <c r="B702" s="1" t="str">
        <f t="shared" si="126"/>
        <v>BAR037505430020007</v>
      </c>
      <c r="D702" s="14" t="s">
        <v>282</v>
      </c>
      <c r="E702" s="15" t="s">
        <v>286</v>
      </c>
      <c r="F702" s="7">
        <f t="shared" si="133"/>
        <v>20007</v>
      </c>
      <c r="G702" s="1" t="s">
        <v>756</v>
      </c>
      <c r="H702" s="1" t="str">
        <f t="shared" si="134"/>
        <v>ASSN--Event 7--20007</v>
      </c>
      <c r="J702" s="27" t="str">
        <f t="shared" si="130"/>
        <v>BAR0375054400028</v>
      </c>
      <c r="K702" s="27" t="str">
        <f t="shared" si="131"/>
        <v>BAR0375054Event 7</v>
      </c>
      <c r="L702" s="1" t="str">
        <f t="shared" si="127"/>
        <v>BAR03VPSA</v>
      </c>
      <c r="M702" s="1">
        <v>75054</v>
      </c>
      <c r="N702" s="1">
        <v>400028</v>
      </c>
      <c r="O702" s="1">
        <v>20007</v>
      </c>
      <c r="P702" s="1">
        <v>300</v>
      </c>
      <c r="Q702" s="1">
        <v>9999</v>
      </c>
      <c r="R702" s="1">
        <v>12</v>
      </c>
      <c r="S702" s="1">
        <v>9999</v>
      </c>
      <c r="V702"/>
      <c r="W702" t="s">
        <v>944</v>
      </c>
      <c r="X702" t="str">
        <f t="shared" si="128"/>
        <v>n/a</v>
      </c>
      <c r="Y702" t="str">
        <f t="shared" si="129"/>
        <v>n/a</v>
      </c>
      <c r="AA702" s="1"/>
      <c r="AB702" s="1" t="s">
        <v>934</v>
      </c>
      <c r="AD702" s="1" t="str">
        <f t="shared" si="132"/>
        <v>BAR037505420007</v>
      </c>
    </row>
    <row r="703" spans="1:30" x14ac:dyDescent="0.25">
      <c r="A703" s="1" t="str">
        <f>D703&amp;M703&amp;P703&amp;N703&amp;MasterData_[[#This Row],[Program Code]]</f>
        <v>BAR037505430040003920007</v>
      </c>
      <c r="B703" s="1" t="str">
        <f t="shared" si="126"/>
        <v>BAR037505430020007</v>
      </c>
      <c r="D703" s="14" t="s">
        <v>282</v>
      </c>
      <c r="E703" s="15" t="s">
        <v>286</v>
      </c>
      <c r="F703" s="7">
        <f t="shared" si="133"/>
        <v>20007</v>
      </c>
      <c r="G703" s="1" t="s">
        <v>756</v>
      </c>
      <c r="H703" s="1" t="str">
        <f t="shared" si="134"/>
        <v>ASSN--Event 7--20007</v>
      </c>
      <c r="J703" s="27" t="str">
        <f t="shared" si="130"/>
        <v>BAR0375054400039</v>
      </c>
      <c r="K703" s="27" t="str">
        <f t="shared" si="131"/>
        <v>BAR0375054Event 7</v>
      </c>
      <c r="L703" s="1" t="str">
        <f t="shared" si="127"/>
        <v>BAR03VPSA</v>
      </c>
      <c r="M703" s="1">
        <v>75054</v>
      </c>
      <c r="N703" s="1">
        <v>400039</v>
      </c>
      <c r="O703" s="1">
        <v>20007</v>
      </c>
      <c r="P703" s="1">
        <v>300</v>
      </c>
      <c r="Q703" s="1">
        <v>9999</v>
      </c>
      <c r="R703" s="1">
        <v>12</v>
      </c>
      <c r="S703" s="1">
        <v>9999</v>
      </c>
      <c r="V703"/>
      <c r="W703" t="s">
        <v>944</v>
      </c>
      <c r="X703" t="str">
        <f t="shared" si="128"/>
        <v>n/a</v>
      </c>
      <c r="Y703" t="str">
        <f t="shared" si="129"/>
        <v>n/a</v>
      </c>
      <c r="AA703" s="1"/>
      <c r="AB703" s="1" t="s">
        <v>934</v>
      </c>
      <c r="AD703" s="1" t="str">
        <f t="shared" si="132"/>
        <v>BAR037505420007</v>
      </c>
    </row>
    <row r="704" spans="1:30" x14ac:dyDescent="0.25">
      <c r="A704" s="1" t="str">
        <f>D704&amp;M704&amp;P704&amp;N704&amp;MasterData_[[#This Row],[Program Code]]</f>
        <v>BAR037505430040004120007</v>
      </c>
      <c r="B704" s="1" t="str">
        <f t="shared" si="126"/>
        <v>BAR037505430020007</v>
      </c>
      <c r="D704" s="14" t="s">
        <v>282</v>
      </c>
      <c r="E704" s="15" t="s">
        <v>286</v>
      </c>
      <c r="F704" s="7">
        <f t="shared" si="133"/>
        <v>20007</v>
      </c>
      <c r="G704" s="1" t="s">
        <v>756</v>
      </c>
      <c r="H704" s="1" t="str">
        <f t="shared" si="134"/>
        <v>ASSN--Event 7--20007</v>
      </c>
      <c r="J704" s="27" t="str">
        <f t="shared" si="130"/>
        <v>BAR0375054400041</v>
      </c>
      <c r="K704" s="27" t="str">
        <f t="shared" si="131"/>
        <v>BAR0375054Event 7</v>
      </c>
      <c r="L704" s="1" t="str">
        <f t="shared" si="127"/>
        <v>BAR03VPSA</v>
      </c>
      <c r="M704" s="1">
        <v>75054</v>
      </c>
      <c r="N704" s="1">
        <v>400041</v>
      </c>
      <c r="O704" s="1">
        <v>20007</v>
      </c>
      <c r="P704" s="1">
        <v>300</v>
      </c>
      <c r="Q704" s="1">
        <v>9999</v>
      </c>
      <c r="R704" s="1">
        <v>12</v>
      </c>
      <c r="S704" s="1">
        <v>9999</v>
      </c>
      <c r="V704"/>
      <c r="W704" t="s">
        <v>944</v>
      </c>
      <c r="X704" t="str">
        <f t="shared" si="128"/>
        <v>n/a</v>
      </c>
      <c r="Y704" t="str">
        <f t="shared" si="129"/>
        <v>n/a</v>
      </c>
      <c r="AA704" s="1"/>
      <c r="AB704" s="1" t="s">
        <v>934</v>
      </c>
      <c r="AD704" s="1" t="str">
        <f t="shared" si="132"/>
        <v>BAR037505420007</v>
      </c>
    </row>
    <row r="705" spans="1:30" x14ac:dyDescent="0.25">
      <c r="A705" s="1" t="str">
        <f>D705&amp;M705&amp;P705&amp;N705&amp;MasterData_[[#This Row],[Program Code]]</f>
        <v>BAR037505430040004320007</v>
      </c>
      <c r="B705" s="1" t="str">
        <f t="shared" si="126"/>
        <v>BAR037505430020007</v>
      </c>
      <c r="D705" s="14" t="s">
        <v>282</v>
      </c>
      <c r="E705" s="15" t="s">
        <v>286</v>
      </c>
      <c r="F705" s="7">
        <f t="shared" si="133"/>
        <v>20007</v>
      </c>
      <c r="G705" s="1" t="s">
        <v>756</v>
      </c>
      <c r="H705" s="1" t="str">
        <f t="shared" si="134"/>
        <v>ASSN--Event 7--20007</v>
      </c>
      <c r="J705" s="27" t="str">
        <f t="shared" si="130"/>
        <v>BAR0375054400043</v>
      </c>
      <c r="K705" s="27" t="str">
        <f t="shared" si="131"/>
        <v>BAR0375054Event 7</v>
      </c>
      <c r="L705" s="1" t="str">
        <f t="shared" si="127"/>
        <v>BAR03VPSA</v>
      </c>
      <c r="M705" s="1">
        <v>75054</v>
      </c>
      <c r="N705" s="1">
        <v>400043</v>
      </c>
      <c r="O705" s="1">
        <v>20007</v>
      </c>
      <c r="P705" s="1">
        <v>300</v>
      </c>
      <c r="Q705" s="1">
        <v>9999</v>
      </c>
      <c r="R705" s="1">
        <v>12</v>
      </c>
      <c r="S705" s="1">
        <v>9999</v>
      </c>
      <c r="V705"/>
      <c r="W705" t="s">
        <v>944</v>
      </c>
      <c r="X705" t="str">
        <f t="shared" si="128"/>
        <v>n/a</v>
      </c>
      <c r="Y705" t="str">
        <f t="shared" si="129"/>
        <v>n/a</v>
      </c>
      <c r="AA705" s="1"/>
      <c r="AB705" s="1" t="s">
        <v>934</v>
      </c>
      <c r="AD705" s="1" t="str">
        <f t="shared" si="132"/>
        <v>BAR037505420007</v>
      </c>
    </row>
    <row r="706" spans="1:30" x14ac:dyDescent="0.25">
      <c r="A706" s="1" t="str">
        <f>D706&amp;M706&amp;P706&amp;N706&amp;MasterData_[[#This Row],[Program Code]]</f>
        <v>BAR037505430040004520007</v>
      </c>
      <c r="B706" s="1" t="str">
        <f t="shared" ref="B706:B769" si="135">D706&amp;M706&amp;P706&amp;O706</f>
        <v>BAR037505430020007</v>
      </c>
      <c r="D706" s="14" t="s">
        <v>282</v>
      </c>
      <c r="E706" s="15" t="s">
        <v>286</v>
      </c>
      <c r="F706" s="7">
        <f t="shared" si="133"/>
        <v>20007</v>
      </c>
      <c r="G706" s="1" t="s">
        <v>756</v>
      </c>
      <c r="H706" s="1" t="str">
        <f t="shared" si="134"/>
        <v>ASSN--Event 7--20007</v>
      </c>
      <c r="J706" s="27" t="str">
        <f t="shared" si="130"/>
        <v>BAR0375054400045</v>
      </c>
      <c r="K706" s="27" t="str">
        <f t="shared" si="131"/>
        <v>BAR0375054Event 7</v>
      </c>
      <c r="L706" s="1" t="str">
        <f t="shared" ref="L706:L769" si="136">D706&amp;E706</f>
        <v>BAR03VPSA</v>
      </c>
      <c r="M706" s="1">
        <v>75054</v>
      </c>
      <c r="N706" s="1">
        <v>400045</v>
      </c>
      <c r="O706" s="1">
        <v>20007</v>
      </c>
      <c r="P706" s="1">
        <v>300</v>
      </c>
      <c r="Q706" s="1">
        <v>9999</v>
      </c>
      <c r="R706" s="1">
        <v>12</v>
      </c>
      <c r="S706" s="1">
        <v>9999</v>
      </c>
      <c r="V706"/>
      <c r="W706" t="s">
        <v>944</v>
      </c>
      <c r="X706" t="str">
        <f t="shared" si="128"/>
        <v>n/a</v>
      </c>
      <c r="Y706" t="str">
        <f t="shared" si="129"/>
        <v>n/a</v>
      </c>
      <c r="AA706" s="1"/>
      <c r="AB706" s="1" t="s">
        <v>934</v>
      </c>
      <c r="AD706" s="1" t="str">
        <f t="shared" si="132"/>
        <v>BAR037505420007</v>
      </c>
    </row>
    <row r="707" spans="1:30" x14ac:dyDescent="0.25">
      <c r="A707" s="1" t="str">
        <f>D707&amp;M707&amp;P707&amp;N707&amp;MasterData_[[#This Row],[Program Code]]</f>
        <v>BAR037505430040006120007</v>
      </c>
      <c r="B707" s="1" t="str">
        <f t="shared" si="135"/>
        <v>BAR037505430020007</v>
      </c>
      <c r="D707" s="14" t="s">
        <v>282</v>
      </c>
      <c r="E707" s="15" t="s">
        <v>286</v>
      </c>
      <c r="F707" s="7">
        <f t="shared" si="133"/>
        <v>20007</v>
      </c>
      <c r="G707" s="1" t="s">
        <v>756</v>
      </c>
      <c r="H707" s="1" t="str">
        <f t="shared" si="134"/>
        <v>ASSN--Event 7--20007</v>
      </c>
      <c r="J707" s="27" t="str">
        <f t="shared" si="130"/>
        <v>BAR0375054400061</v>
      </c>
      <c r="K707" s="27" t="str">
        <f t="shared" si="131"/>
        <v>BAR0375054Event 7</v>
      </c>
      <c r="L707" s="1" t="str">
        <f t="shared" si="136"/>
        <v>BAR03VPSA</v>
      </c>
      <c r="M707" s="1">
        <v>75054</v>
      </c>
      <c r="N707" s="1">
        <v>400061</v>
      </c>
      <c r="O707" s="1">
        <v>20007</v>
      </c>
      <c r="P707" s="1">
        <v>300</v>
      </c>
      <c r="Q707" s="1">
        <v>9999</v>
      </c>
      <c r="R707" s="1">
        <v>12</v>
      </c>
      <c r="S707" s="1">
        <v>9999</v>
      </c>
      <c r="V707"/>
      <c r="W707" t="s">
        <v>944</v>
      </c>
      <c r="X707" t="str">
        <f t="shared" ref="X707:X770" si="137">IF(U707="", "n/a",T707)</f>
        <v>n/a</v>
      </c>
      <c r="Y707" t="str">
        <f t="shared" ref="Y707:Y770" si="138">IF(U707="","n/a",U707)</f>
        <v>n/a</v>
      </c>
      <c r="AA707" s="1"/>
      <c r="AB707" s="1" t="s">
        <v>934</v>
      </c>
      <c r="AD707" s="1" t="str">
        <f t="shared" si="132"/>
        <v>BAR037505420007</v>
      </c>
    </row>
    <row r="708" spans="1:30" x14ac:dyDescent="0.25">
      <c r="A708" s="1" t="str">
        <f>D708&amp;M708&amp;P708&amp;N708&amp;MasterData_[[#This Row],[Program Code]]</f>
        <v>BAR037505430040006220007</v>
      </c>
      <c r="B708" s="1" t="str">
        <f t="shared" si="135"/>
        <v>BAR037505430020007</v>
      </c>
      <c r="D708" s="14" t="s">
        <v>282</v>
      </c>
      <c r="E708" s="15" t="s">
        <v>286</v>
      </c>
      <c r="F708" s="7">
        <f t="shared" si="133"/>
        <v>20007</v>
      </c>
      <c r="G708" s="1" t="s">
        <v>756</v>
      </c>
      <c r="H708" s="1" t="str">
        <f t="shared" si="134"/>
        <v>ASSN--Event 7--20007</v>
      </c>
      <c r="J708" s="27" t="str">
        <f t="shared" si="130"/>
        <v>BAR0375054400062</v>
      </c>
      <c r="K708" s="27" t="str">
        <f t="shared" si="131"/>
        <v>BAR0375054Event 7</v>
      </c>
      <c r="L708" s="1" t="str">
        <f t="shared" si="136"/>
        <v>BAR03VPSA</v>
      </c>
      <c r="M708" s="1">
        <v>75054</v>
      </c>
      <c r="N708" s="1">
        <v>400062</v>
      </c>
      <c r="O708" s="1">
        <v>20007</v>
      </c>
      <c r="P708" s="1">
        <v>300</v>
      </c>
      <c r="Q708" s="1">
        <v>9999</v>
      </c>
      <c r="R708" s="1">
        <v>12</v>
      </c>
      <c r="S708" s="1">
        <v>9999</v>
      </c>
      <c r="V708"/>
      <c r="W708" t="s">
        <v>944</v>
      </c>
      <c r="X708" t="str">
        <f t="shared" si="137"/>
        <v>n/a</v>
      </c>
      <c r="Y708" t="str">
        <f t="shared" si="138"/>
        <v>n/a</v>
      </c>
      <c r="AA708" s="1"/>
      <c r="AB708" s="1" t="s">
        <v>934</v>
      </c>
      <c r="AD708" s="1" t="str">
        <f t="shared" si="132"/>
        <v>BAR037505420007</v>
      </c>
    </row>
    <row r="709" spans="1:30" x14ac:dyDescent="0.25">
      <c r="A709" s="1" t="str">
        <f>D709&amp;M709&amp;P709&amp;N709&amp;MasterData_[[#This Row],[Program Code]]</f>
        <v>BAR037505430040006620007</v>
      </c>
      <c r="B709" s="1" t="str">
        <f t="shared" si="135"/>
        <v>BAR037505430020007</v>
      </c>
      <c r="D709" s="14" t="s">
        <v>282</v>
      </c>
      <c r="E709" s="15" t="s">
        <v>286</v>
      </c>
      <c r="F709" s="7">
        <f t="shared" si="133"/>
        <v>20007</v>
      </c>
      <c r="G709" s="1" t="s">
        <v>756</v>
      </c>
      <c r="H709" s="1" t="str">
        <f t="shared" si="134"/>
        <v>ASSN--Event 7--20007</v>
      </c>
      <c r="J709" s="27" t="str">
        <f t="shared" si="130"/>
        <v>BAR0375054400066</v>
      </c>
      <c r="K709" s="27" t="str">
        <f t="shared" si="131"/>
        <v>BAR0375054Event 7</v>
      </c>
      <c r="L709" s="1" t="str">
        <f t="shared" si="136"/>
        <v>BAR03VPSA</v>
      </c>
      <c r="M709" s="1">
        <v>75054</v>
      </c>
      <c r="N709" s="1">
        <v>400066</v>
      </c>
      <c r="O709" s="1">
        <v>20007</v>
      </c>
      <c r="P709" s="1">
        <v>300</v>
      </c>
      <c r="Q709" s="1">
        <v>9999</v>
      </c>
      <c r="R709" s="1">
        <v>12</v>
      </c>
      <c r="S709" s="1">
        <v>9999</v>
      </c>
      <c r="V709"/>
      <c r="W709" t="s">
        <v>944</v>
      </c>
      <c r="X709" t="str">
        <f t="shared" si="137"/>
        <v>n/a</v>
      </c>
      <c r="Y709" t="str">
        <f t="shared" si="138"/>
        <v>n/a</v>
      </c>
      <c r="AA709" s="1"/>
      <c r="AB709" s="1" t="s">
        <v>934</v>
      </c>
      <c r="AD709" s="1" t="str">
        <f t="shared" si="132"/>
        <v>BAR037505420007</v>
      </c>
    </row>
    <row r="710" spans="1:30" x14ac:dyDescent="0.25">
      <c r="A710" s="1" t="str">
        <f>D710&amp;M710&amp;P710&amp;N710&amp;MasterData_[[#This Row],[Program Code]]</f>
        <v>BAR037505430040007520007</v>
      </c>
      <c r="B710" s="1" t="str">
        <f t="shared" si="135"/>
        <v>BAR037505430020007</v>
      </c>
      <c r="D710" s="14" t="s">
        <v>282</v>
      </c>
      <c r="E710" s="15" t="s">
        <v>286</v>
      </c>
      <c r="F710" s="7">
        <f t="shared" si="133"/>
        <v>20007</v>
      </c>
      <c r="G710" s="1" t="s">
        <v>756</v>
      </c>
      <c r="H710" s="1" t="str">
        <f t="shared" si="134"/>
        <v>ASSN--Event 7--20007</v>
      </c>
      <c r="J710" s="27" t="str">
        <f t="shared" si="130"/>
        <v>BAR0375054400075</v>
      </c>
      <c r="K710" s="27" t="str">
        <f t="shared" si="131"/>
        <v>BAR0375054Event 7</v>
      </c>
      <c r="L710" s="1" t="str">
        <f t="shared" si="136"/>
        <v>BAR03VPSA</v>
      </c>
      <c r="M710" s="1">
        <v>75054</v>
      </c>
      <c r="N710" s="1">
        <v>400075</v>
      </c>
      <c r="O710" s="1">
        <v>20007</v>
      </c>
      <c r="P710" s="1">
        <v>300</v>
      </c>
      <c r="Q710" s="1">
        <v>9999</v>
      </c>
      <c r="R710" s="1">
        <v>12</v>
      </c>
      <c r="S710" s="1">
        <v>9999</v>
      </c>
      <c r="V710"/>
      <c r="W710" t="s">
        <v>944</v>
      </c>
      <c r="X710" t="str">
        <f t="shared" si="137"/>
        <v>n/a</v>
      </c>
      <c r="Y710" t="str">
        <f t="shared" si="138"/>
        <v>n/a</v>
      </c>
      <c r="AA710" s="1"/>
      <c r="AB710" s="1" t="s">
        <v>934</v>
      </c>
      <c r="AD710" s="1" t="str">
        <f t="shared" si="132"/>
        <v>BAR037505420007</v>
      </c>
    </row>
    <row r="711" spans="1:30" x14ac:dyDescent="0.25">
      <c r="A711" s="1" t="str">
        <f>D711&amp;M711&amp;P711&amp;N711&amp;MasterData_[[#This Row],[Program Code]]</f>
        <v>BAR037505430040008120007</v>
      </c>
      <c r="B711" s="1" t="str">
        <f t="shared" si="135"/>
        <v>BAR037505430020007</v>
      </c>
      <c r="D711" s="14" t="s">
        <v>282</v>
      </c>
      <c r="E711" s="15" t="s">
        <v>286</v>
      </c>
      <c r="F711" s="7">
        <f t="shared" si="133"/>
        <v>20007</v>
      </c>
      <c r="G711" s="1" t="s">
        <v>756</v>
      </c>
      <c r="H711" s="1" t="str">
        <f t="shared" si="134"/>
        <v>ASSN--Event 7--20007</v>
      </c>
      <c r="J711" s="27" t="str">
        <f t="shared" si="130"/>
        <v>BAR0375054400081</v>
      </c>
      <c r="K711" s="27" t="str">
        <f t="shared" si="131"/>
        <v>BAR0375054Event 7</v>
      </c>
      <c r="L711" s="1" t="str">
        <f t="shared" si="136"/>
        <v>BAR03VPSA</v>
      </c>
      <c r="M711" s="1">
        <v>75054</v>
      </c>
      <c r="N711" s="1">
        <v>400081</v>
      </c>
      <c r="O711" s="1">
        <v>20007</v>
      </c>
      <c r="P711" s="1">
        <v>300</v>
      </c>
      <c r="Q711" s="1">
        <v>9999</v>
      </c>
      <c r="R711" s="1">
        <v>12</v>
      </c>
      <c r="S711" s="1">
        <v>9999</v>
      </c>
      <c r="V711"/>
      <c r="W711" t="s">
        <v>944</v>
      </c>
      <c r="X711" t="str">
        <f t="shared" si="137"/>
        <v>n/a</v>
      </c>
      <c r="Y711" t="str">
        <f t="shared" si="138"/>
        <v>n/a</v>
      </c>
      <c r="AA711" s="1"/>
      <c r="AB711" s="1" t="s">
        <v>934</v>
      </c>
      <c r="AD711" s="1" t="str">
        <f t="shared" si="132"/>
        <v>BAR037505420007</v>
      </c>
    </row>
    <row r="712" spans="1:30" x14ac:dyDescent="0.25">
      <c r="A712" s="1" t="str">
        <f>D712&amp;M712&amp;P712&amp;N712&amp;MasterData_[[#This Row],[Program Code]]</f>
        <v>BAR037505430040008820007</v>
      </c>
      <c r="B712" s="1" t="str">
        <f t="shared" si="135"/>
        <v>BAR037505430020007</v>
      </c>
      <c r="D712" s="14" t="s">
        <v>282</v>
      </c>
      <c r="E712" s="15" t="s">
        <v>286</v>
      </c>
      <c r="F712" s="7">
        <f t="shared" si="133"/>
        <v>20007</v>
      </c>
      <c r="G712" s="1" t="s">
        <v>756</v>
      </c>
      <c r="H712" s="1" t="str">
        <f t="shared" si="134"/>
        <v>ASSN--Event 7--20007</v>
      </c>
      <c r="J712" s="27" t="str">
        <f t="shared" si="130"/>
        <v>BAR0375054400088</v>
      </c>
      <c r="K712" s="27" t="str">
        <f t="shared" si="131"/>
        <v>BAR0375054Event 7</v>
      </c>
      <c r="L712" s="1" t="str">
        <f t="shared" si="136"/>
        <v>BAR03VPSA</v>
      </c>
      <c r="M712" s="1">
        <v>75054</v>
      </c>
      <c r="N712" s="1">
        <v>400088</v>
      </c>
      <c r="O712" s="1">
        <v>20007</v>
      </c>
      <c r="P712" s="1">
        <v>300</v>
      </c>
      <c r="Q712" s="1">
        <v>9999</v>
      </c>
      <c r="R712" s="1">
        <v>12</v>
      </c>
      <c r="S712" s="1">
        <v>9999</v>
      </c>
      <c r="V712"/>
      <c r="W712" t="s">
        <v>944</v>
      </c>
      <c r="X712" t="str">
        <f t="shared" si="137"/>
        <v>n/a</v>
      </c>
      <c r="Y712" t="str">
        <f t="shared" si="138"/>
        <v>n/a</v>
      </c>
      <c r="AA712" s="1"/>
      <c r="AB712" s="1" t="s">
        <v>934</v>
      </c>
      <c r="AD712" s="1" t="str">
        <f t="shared" si="132"/>
        <v>BAR037505420007</v>
      </c>
    </row>
    <row r="713" spans="1:30" x14ac:dyDescent="0.25">
      <c r="A713" s="1" t="str">
        <f>D713&amp;M713&amp;P713&amp;N713&amp;MasterData_[[#This Row],[Program Code]]</f>
        <v>BAR037505430040010020007</v>
      </c>
      <c r="B713" s="1" t="str">
        <f t="shared" si="135"/>
        <v>BAR037505430020007</v>
      </c>
      <c r="D713" s="14" t="s">
        <v>282</v>
      </c>
      <c r="E713" s="15" t="s">
        <v>286</v>
      </c>
      <c r="F713" s="7">
        <f t="shared" si="133"/>
        <v>20007</v>
      </c>
      <c r="G713" s="1" t="s">
        <v>756</v>
      </c>
      <c r="H713" s="1" t="str">
        <f t="shared" si="134"/>
        <v>ASSN--Event 7--20007</v>
      </c>
      <c r="J713" s="27" t="str">
        <f t="shared" si="130"/>
        <v>BAR0375054400100</v>
      </c>
      <c r="K713" s="27" t="str">
        <f t="shared" si="131"/>
        <v>BAR0375054Event 7</v>
      </c>
      <c r="L713" s="1" t="str">
        <f t="shared" si="136"/>
        <v>BAR03VPSA</v>
      </c>
      <c r="M713" s="1">
        <v>75054</v>
      </c>
      <c r="N713" s="1">
        <v>400100</v>
      </c>
      <c r="O713" s="1">
        <v>20007</v>
      </c>
      <c r="P713" s="1">
        <v>300</v>
      </c>
      <c r="Q713" s="1">
        <v>9999</v>
      </c>
      <c r="R713" s="1">
        <v>12</v>
      </c>
      <c r="S713" s="1">
        <v>9999</v>
      </c>
      <c r="V713"/>
      <c r="W713" t="s">
        <v>944</v>
      </c>
      <c r="X713" t="str">
        <f t="shared" si="137"/>
        <v>n/a</v>
      </c>
      <c r="Y713" t="str">
        <f t="shared" si="138"/>
        <v>n/a</v>
      </c>
      <c r="AA713" s="1"/>
      <c r="AB713" s="1" t="s">
        <v>934</v>
      </c>
      <c r="AD713" s="1" t="str">
        <f t="shared" si="132"/>
        <v>BAR037505420007</v>
      </c>
    </row>
    <row r="714" spans="1:30" x14ac:dyDescent="0.25">
      <c r="A714" s="1" t="str">
        <f>D714&amp;M714&amp;P714&amp;N714&amp;MasterData_[[#This Row],[Program Code]]</f>
        <v>BAR037505430040010220007</v>
      </c>
      <c r="B714" s="1" t="str">
        <f t="shared" si="135"/>
        <v>BAR037505430020007</v>
      </c>
      <c r="D714" s="14" t="s">
        <v>282</v>
      </c>
      <c r="E714" s="15" t="s">
        <v>286</v>
      </c>
      <c r="F714" s="7">
        <f t="shared" si="133"/>
        <v>20007</v>
      </c>
      <c r="G714" s="1" t="s">
        <v>756</v>
      </c>
      <c r="H714" s="1" t="str">
        <f t="shared" si="134"/>
        <v>ASSN--Event 7--20007</v>
      </c>
      <c r="J714" s="27" t="str">
        <f t="shared" si="130"/>
        <v>BAR0375054400102</v>
      </c>
      <c r="K714" s="27" t="str">
        <f t="shared" si="131"/>
        <v>BAR0375054Event 7</v>
      </c>
      <c r="L714" s="1" t="str">
        <f t="shared" si="136"/>
        <v>BAR03VPSA</v>
      </c>
      <c r="M714" s="1">
        <v>75054</v>
      </c>
      <c r="N714" s="1">
        <v>400102</v>
      </c>
      <c r="O714" s="1">
        <v>20007</v>
      </c>
      <c r="P714" s="1">
        <v>300</v>
      </c>
      <c r="Q714" s="1">
        <v>9999</v>
      </c>
      <c r="R714" s="1">
        <v>12</v>
      </c>
      <c r="S714" s="1">
        <v>9999</v>
      </c>
      <c r="V714"/>
      <c r="W714" t="s">
        <v>944</v>
      </c>
      <c r="X714" t="str">
        <f t="shared" si="137"/>
        <v>n/a</v>
      </c>
      <c r="Y714" t="str">
        <f t="shared" si="138"/>
        <v>n/a</v>
      </c>
      <c r="AA714" s="1"/>
      <c r="AB714" s="1" t="s">
        <v>934</v>
      </c>
      <c r="AD714" s="1" t="str">
        <f t="shared" si="132"/>
        <v>BAR037505420007</v>
      </c>
    </row>
    <row r="715" spans="1:30" x14ac:dyDescent="0.25">
      <c r="A715" s="1" t="str">
        <f>D715&amp;M715&amp;P715&amp;N715&amp;MasterData_[[#This Row],[Program Code]]</f>
        <v>BAR037505430040010320007</v>
      </c>
      <c r="B715" s="1" t="str">
        <f t="shared" si="135"/>
        <v>BAR037505430020007</v>
      </c>
      <c r="D715" s="14" t="s">
        <v>282</v>
      </c>
      <c r="E715" s="15" t="s">
        <v>286</v>
      </c>
      <c r="F715" s="7">
        <f t="shared" si="133"/>
        <v>20007</v>
      </c>
      <c r="G715" s="1" t="s">
        <v>756</v>
      </c>
      <c r="H715" s="1" t="str">
        <f t="shared" si="134"/>
        <v>ASSN--Event 7--20007</v>
      </c>
      <c r="J715" s="27" t="str">
        <f t="shared" si="130"/>
        <v>BAR0375054400103</v>
      </c>
      <c r="K715" s="27" t="str">
        <f t="shared" si="131"/>
        <v>BAR0375054Event 7</v>
      </c>
      <c r="L715" s="1" t="str">
        <f t="shared" si="136"/>
        <v>BAR03VPSA</v>
      </c>
      <c r="M715" s="1">
        <v>75054</v>
      </c>
      <c r="N715" s="1">
        <v>400103</v>
      </c>
      <c r="O715" s="1">
        <v>20007</v>
      </c>
      <c r="P715" s="1">
        <v>300</v>
      </c>
      <c r="Q715" s="1">
        <v>9999</v>
      </c>
      <c r="R715" s="1">
        <v>12</v>
      </c>
      <c r="S715" s="1">
        <v>9999</v>
      </c>
      <c r="V715"/>
      <c r="W715" t="s">
        <v>944</v>
      </c>
      <c r="X715" t="str">
        <f t="shared" si="137"/>
        <v>n/a</v>
      </c>
      <c r="Y715" t="str">
        <f t="shared" si="138"/>
        <v>n/a</v>
      </c>
      <c r="AA715" s="1"/>
      <c r="AB715" s="1" t="s">
        <v>934</v>
      </c>
      <c r="AD715" s="1" t="str">
        <f t="shared" si="132"/>
        <v>BAR037505420007</v>
      </c>
    </row>
    <row r="716" spans="1:30" x14ac:dyDescent="0.25">
      <c r="A716" s="1" t="str">
        <f>D716&amp;M716&amp;P716&amp;N716&amp;MasterData_[[#This Row],[Program Code]]</f>
        <v>BAR037505430040010820007</v>
      </c>
      <c r="B716" s="1" t="str">
        <f t="shared" si="135"/>
        <v>BAR037505430020007</v>
      </c>
      <c r="D716" s="14" t="s">
        <v>282</v>
      </c>
      <c r="E716" s="15" t="s">
        <v>286</v>
      </c>
      <c r="F716" s="7">
        <f t="shared" si="133"/>
        <v>20007</v>
      </c>
      <c r="G716" s="1" t="s">
        <v>756</v>
      </c>
      <c r="H716" s="1" t="str">
        <f t="shared" si="134"/>
        <v>ASSN--Event 7--20007</v>
      </c>
      <c r="J716" s="27" t="str">
        <f t="shared" si="130"/>
        <v>BAR0375054400108</v>
      </c>
      <c r="K716" s="27" t="str">
        <f t="shared" si="131"/>
        <v>BAR0375054Event 7</v>
      </c>
      <c r="L716" s="1" t="str">
        <f t="shared" si="136"/>
        <v>BAR03VPSA</v>
      </c>
      <c r="M716" s="1">
        <v>75054</v>
      </c>
      <c r="N716" s="1">
        <v>400108</v>
      </c>
      <c r="O716" s="1">
        <v>20007</v>
      </c>
      <c r="P716" s="1">
        <v>300</v>
      </c>
      <c r="Q716" s="1">
        <v>9999</v>
      </c>
      <c r="R716" s="1">
        <v>12</v>
      </c>
      <c r="S716" s="1">
        <v>9999</v>
      </c>
      <c r="V716"/>
      <c r="W716" t="s">
        <v>944</v>
      </c>
      <c r="X716" t="str">
        <f t="shared" si="137"/>
        <v>n/a</v>
      </c>
      <c r="Y716" t="str">
        <f t="shared" si="138"/>
        <v>n/a</v>
      </c>
      <c r="AA716" s="1"/>
      <c r="AB716" s="1" t="s">
        <v>934</v>
      </c>
      <c r="AD716" s="1" t="str">
        <f t="shared" si="132"/>
        <v>BAR037505420007</v>
      </c>
    </row>
    <row r="717" spans="1:30" x14ac:dyDescent="0.25">
      <c r="A717" s="1" t="str">
        <f>D717&amp;M717&amp;P717&amp;N717&amp;MasterData_[[#This Row],[Program Code]]</f>
        <v>BAR037505430040012320007</v>
      </c>
      <c r="B717" s="1" t="str">
        <f t="shared" si="135"/>
        <v>BAR037505430020007</v>
      </c>
      <c r="D717" s="14" t="s">
        <v>282</v>
      </c>
      <c r="E717" s="15" t="s">
        <v>286</v>
      </c>
      <c r="F717" s="7">
        <f t="shared" si="133"/>
        <v>20007</v>
      </c>
      <c r="G717" s="1" t="s">
        <v>756</v>
      </c>
      <c r="H717" s="1" t="str">
        <f t="shared" si="134"/>
        <v>ASSN--Event 7--20007</v>
      </c>
      <c r="J717" s="27" t="str">
        <f t="shared" si="130"/>
        <v>BAR0375054400123</v>
      </c>
      <c r="K717" s="27" t="str">
        <f t="shared" si="131"/>
        <v>BAR0375054Event 7</v>
      </c>
      <c r="L717" s="1" t="str">
        <f t="shared" si="136"/>
        <v>BAR03VPSA</v>
      </c>
      <c r="M717" s="1">
        <v>75054</v>
      </c>
      <c r="N717" s="1">
        <v>400123</v>
      </c>
      <c r="O717" s="1">
        <v>20007</v>
      </c>
      <c r="P717" s="1">
        <v>300</v>
      </c>
      <c r="Q717" s="1">
        <v>9999</v>
      </c>
      <c r="R717" s="1">
        <v>12</v>
      </c>
      <c r="S717" s="1">
        <v>9999</v>
      </c>
      <c r="V717"/>
      <c r="W717" t="s">
        <v>944</v>
      </c>
      <c r="X717" t="str">
        <f t="shared" si="137"/>
        <v>n/a</v>
      </c>
      <c r="Y717" t="str">
        <f t="shared" si="138"/>
        <v>n/a</v>
      </c>
      <c r="AA717" s="1"/>
      <c r="AB717" s="1" t="s">
        <v>934</v>
      </c>
      <c r="AD717" s="1" t="str">
        <f t="shared" si="132"/>
        <v>BAR037505420007</v>
      </c>
    </row>
    <row r="718" spans="1:30" x14ac:dyDescent="0.25">
      <c r="A718" s="1" t="str">
        <f>D718&amp;M718&amp;P718&amp;N718&amp;MasterData_[[#This Row],[Program Code]]</f>
        <v>BAR037505430040001520008</v>
      </c>
      <c r="B718" s="1" t="str">
        <f t="shared" si="135"/>
        <v>BAR037505430020008</v>
      </c>
      <c r="D718" s="14" t="s">
        <v>282</v>
      </c>
      <c r="E718" s="15" t="s">
        <v>286</v>
      </c>
      <c r="F718" s="7">
        <f t="shared" si="133"/>
        <v>20008</v>
      </c>
      <c r="G718" s="1" t="s">
        <v>757</v>
      </c>
      <c r="H718" s="1" t="str">
        <f t="shared" si="134"/>
        <v>ASSN--Event 8--20008</v>
      </c>
      <c r="J718" s="27" t="str">
        <f t="shared" si="130"/>
        <v>BAR0375054400015</v>
      </c>
      <c r="K718" s="27" t="str">
        <f t="shared" si="131"/>
        <v>BAR0375054Event 8</v>
      </c>
      <c r="L718" s="1" t="str">
        <f t="shared" si="136"/>
        <v>BAR03VPSA</v>
      </c>
      <c r="M718" s="1">
        <v>75054</v>
      </c>
      <c r="N718" s="1">
        <v>400015</v>
      </c>
      <c r="O718" s="1">
        <v>20008</v>
      </c>
      <c r="P718" s="1">
        <v>300</v>
      </c>
      <c r="Q718" s="1">
        <v>9999</v>
      </c>
      <c r="R718" s="1">
        <v>12</v>
      </c>
      <c r="S718" s="1">
        <v>9999</v>
      </c>
      <c r="V718"/>
      <c r="W718" t="s">
        <v>944</v>
      </c>
      <c r="X718" t="str">
        <f t="shared" si="137"/>
        <v>n/a</v>
      </c>
      <c r="Y718" t="str">
        <f t="shared" si="138"/>
        <v>n/a</v>
      </c>
      <c r="AA718" s="1"/>
      <c r="AB718" s="1" t="s">
        <v>934</v>
      </c>
      <c r="AD718" s="1" t="str">
        <f t="shared" si="132"/>
        <v>BAR037505420008</v>
      </c>
    </row>
    <row r="719" spans="1:30" x14ac:dyDescent="0.25">
      <c r="A719" s="1" t="str">
        <f>D719&amp;M719&amp;P719&amp;N719&amp;MasterData_[[#This Row],[Program Code]]</f>
        <v>BAR037505430040002020008</v>
      </c>
      <c r="B719" s="1" t="str">
        <f t="shared" si="135"/>
        <v>BAR037505430020008</v>
      </c>
      <c r="D719" s="14" t="s">
        <v>282</v>
      </c>
      <c r="E719" s="15" t="s">
        <v>286</v>
      </c>
      <c r="F719" s="7">
        <f t="shared" si="133"/>
        <v>20008</v>
      </c>
      <c r="G719" s="1" t="s">
        <v>757</v>
      </c>
      <c r="H719" s="1" t="str">
        <f t="shared" si="134"/>
        <v>ASSN--Event 8--20008</v>
      </c>
      <c r="J719" s="27" t="str">
        <f t="shared" si="130"/>
        <v>BAR0375054400020</v>
      </c>
      <c r="K719" s="27" t="str">
        <f t="shared" si="131"/>
        <v>BAR0375054Event 8</v>
      </c>
      <c r="L719" s="1" t="str">
        <f t="shared" si="136"/>
        <v>BAR03VPSA</v>
      </c>
      <c r="M719" s="1">
        <v>75054</v>
      </c>
      <c r="N719" s="1">
        <v>400020</v>
      </c>
      <c r="O719" s="1">
        <v>20008</v>
      </c>
      <c r="P719" s="1">
        <v>300</v>
      </c>
      <c r="Q719" s="1">
        <v>9999</v>
      </c>
      <c r="R719" s="1">
        <v>12</v>
      </c>
      <c r="S719" s="1">
        <v>9999</v>
      </c>
      <c r="V719"/>
      <c r="W719" t="s">
        <v>944</v>
      </c>
      <c r="X719" t="str">
        <f t="shared" si="137"/>
        <v>n/a</v>
      </c>
      <c r="Y719" t="str">
        <f t="shared" si="138"/>
        <v>n/a</v>
      </c>
      <c r="AA719" s="1"/>
      <c r="AB719" s="1" t="s">
        <v>934</v>
      </c>
      <c r="AD719" s="1" t="str">
        <f t="shared" si="132"/>
        <v>BAR037505420008</v>
      </c>
    </row>
    <row r="720" spans="1:30" x14ac:dyDescent="0.25">
      <c r="A720" s="1" t="str">
        <f>D720&amp;M720&amp;P720&amp;N720&amp;MasterData_[[#This Row],[Program Code]]</f>
        <v>BAR037505430040003920008</v>
      </c>
      <c r="B720" s="1" t="str">
        <f t="shared" si="135"/>
        <v>BAR037505430020008</v>
      </c>
      <c r="D720" s="14" t="s">
        <v>282</v>
      </c>
      <c r="E720" s="15" t="s">
        <v>286</v>
      </c>
      <c r="F720" s="7">
        <f t="shared" si="133"/>
        <v>20008</v>
      </c>
      <c r="G720" s="1" t="s">
        <v>757</v>
      </c>
      <c r="H720" s="1" t="str">
        <f t="shared" si="134"/>
        <v>ASSN--Event 8--20008</v>
      </c>
      <c r="J720" s="27" t="str">
        <f t="shared" si="130"/>
        <v>BAR0375054400039</v>
      </c>
      <c r="K720" s="27" t="str">
        <f t="shared" si="131"/>
        <v>BAR0375054Event 8</v>
      </c>
      <c r="L720" s="1" t="str">
        <f t="shared" si="136"/>
        <v>BAR03VPSA</v>
      </c>
      <c r="M720" s="1">
        <v>75054</v>
      </c>
      <c r="N720" s="1">
        <v>400039</v>
      </c>
      <c r="O720" s="1">
        <v>20008</v>
      </c>
      <c r="P720" s="1">
        <v>300</v>
      </c>
      <c r="Q720" s="1">
        <v>9999</v>
      </c>
      <c r="R720" s="1">
        <v>12</v>
      </c>
      <c r="S720" s="1">
        <v>9999</v>
      </c>
      <c r="V720"/>
      <c r="W720" t="s">
        <v>944</v>
      </c>
      <c r="X720" t="str">
        <f t="shared" si="137"/>
        <v>n/a</v>
      </c>
      <c r="Y720" t="str">
        <f t="shared" si="138"/>
        <v>n/a</v>
      </c>
      <c r="AA720" s="1"/>
      <c r="AB720" s="1" t="s">
        <v>934</v>
      </c>
      <c r="AD720" s="1" t="str">
        <f t="shared" si="132"/>
        <v>BAR037505420008</v>
      </c>
    </row>
    <row r="721" spans="1:30" x14ac:dyDescent="0.25">
      <c r="A721" s="1" t="str">
        <f>D721&amp;M721&amp;P721&amp;N721&amp;MasterData_[[#This Row],[Program Code]]</f>
        <v>BAR037505430040006120008</v>
      </c>
      <c r="B721" s="1" t="str">
        <f t="shared" si="135"/>
        <v>BAR037505430020008</v>
      </c>
      <c r="D721" s="14" t="s">
        <v>282</v>
      </c>
      <c r="E721" s="15" t="s">
        <v>286</v>
      </c>
      <c r="F721" s="7">
        <f t="shared" si="133"/>
        <v>20008</v>
      </c>
      <c r="G721" s="1" t="s">
        <v>757</v>
      </c>
      <c r="H721" s="1" t="str">
        <f t="shared" si="134"/>
        <v>ASSN--Event 8--20008</v>
      </c>
      <c r="J721" s="27" t="str">
        <f t="shared" si="130"/>
        <v>BAR0375054400061</v>
      </c>
      <c r="K721" s="27" t="str">
        <f t="shared" si="131"/>
        <v>BAR0375054Event 8</v>
      </c>
      <c r="L721" s="1" t="str">
        <f t="shared" si="136"/>
        <v>BAR03VPSA</v>
      </c>
      <c r="M721" s="1">
        <v>75054</v>
      </c>
      <c r="N721" s="1">
        <v>400061</v>
      </c>
      <c r="O721" s="1">
        <v>20008</v>
      </c>
      <c r="P721" s="1">
        <v>300</v>
      </c>
      <c r="Q721" s="1">
        <v>9999</v>
      </c>
      <c r="R721" s="1">
        <v>12</v>
      </c>
      <c r="S721" s="1">
        <v>9999</v>
      </c>
      <c r="V721"/>
      <c r="W721" t="s">
        <v>944</v>
      </c>
      <c r="X721" t="str">
        <f t="shared" si="137"/>
        <v>n/a</v>
      </c>
      <c r="Y721" t="str">
        <f t="shared" si="138"/>
        <v>n/a</v>
      </c>
      <c r="AA721" s="1"/>
      <c r="AB721" s="1" t="s">
        <v>934</v>
      </c>
      <c r="AD721" s="1" t="str">
        <f t="shared" si="132"/>
        <v>BAR037505420008</v>
      </c>
    </row>
    <row r="722" spans="1:30" x14ac:dyDescent="0.25">
      <c r="A722" s="1" t="str">
        <f>D722&amp;M722&amp;P722&amp;N722&amp;MasterData_[[#This Row],[Program Code]]</f>
        <v>BAR037505430040006220008</v>
      </c>
      <c r="B722" s="1" t="str">
        <f t="shared" si="135"/>
        <v>BAR037505430020008</v>
      </c>
      <c r="D722" s="14" t="s">
        <v>282</v>
      </c>
      <c r="E722" s="15" t="s">
        <v>286</v>
      </c>
      <c r="F722" s="7">
        <f t="shared" si="133"/>
        <v>20008</v>
      </c>
      <c r="G722" s="1" t="s">
        <v>757</v>
      </c>
      <c r="H722" s="1" t="str">
        <f t="shared" si="134"/>
        <v>ASSN--Event 8--20008</v>
      </c>
      <c r="J722" s="27" t="str">
        <f t="shared" si="130"/>
        <v>BAR0375054400062</v>
      </c>
      <c r="K722" s="27" t="str">
        <f t="shared" si="131"/>
        <v>BAR0375054Event 8</v>
      </c>
      <c r="L722" s="1" t="str">
        <f t="shared" si="136"/>
        <v>BAR03VPSA</v>
      </c>
      <c r="M722" s="1">
        <v>75054</v>
      </c>
      <c r="N722" s="1">
        <v>400062</v>
      </c>
      <c r="O722" s="1">
        <v>20008</v>
      </c>
      <c r="P722" s="1">
        <v>300</v>
      </c>
      <c r="Q722" s="1">
        <v>9999</v>
      </c>
      <c r="R722" s="1">
        <v>12</v>
      </c>
      <c r="S722" s="1">
        <v>9999</v>
      </c>
      <c r="V722"/>
      <c r="W722" t="s">
        <v>944</v>
      </c>
      <c r="X722" t="str">
        <f t="shared" si="137"/>
        <v>n/a</v>
      </c>
      <c r="Y722" t="str">
        <f t="shared" si="138"/>
        <v>n/a</v>
      </c>
      <c r="AA722" s="1"/>
      <c r="AB722" s="1" t="s">
        <v>934</v>
      </c>
      <c r="AD722" s="1" t="str">
        <f t="shared" si="132"/>
        <v>BAR037505420008</v>
      </c>
    </row>
    <row r="723" spans="1:30" x14ac:dyDescent="0.25">
      <c r="A723" s="1" t="str">
        <f>D723&amp;M723&amp;P723&amp;N723&amp;MasterData_[[#This Row],[Program Code]]</f>
        <v>BAR037505430040006620008</v>
      </c>
      <c r="B723" s="1" t="str">
        <f t="shared" si="135"/>
        <v>BAR037505430020008</v>
      </c>
      <c r="D723" s="14" t="s">
        <v>282</v>
      </c>
      <c r="E723" s="15" t="s">
        <v>286</v>
      </c>
      <c r="F723" s="7">
        <f t="shared" si="133"/>
        <v>20008</v>
      </c>
      <c r="G723" s="1" t="s">
        <v>757</v>
      </c>
      <c r="H723" s="1" t="str">
        <f t="shared" si="134"/>
        <v>ASSN--Event 8--20008</v>
      </c>
      <c r="J723" s="27" t="str">
        <f t="shared" si="130"/>
        <v>BAR0375054400066</v>
      </c>
      <c r="K723" s="27" t="str">
        <f t="shared" si="131"/>
        <v>BAR0375054Event 8</v>
      </c>
      <c r="L723" s="1" t="str">
        <f t="shared" si="136"/>
        <v>BAR03VPSA</v>
      </c>
      <c r="M723" s="1">
        <v>75054</v>
      </c>
      <c r="N723" s="1">
        <v>400066</v>
      </c>
      <c r="O723" s="1">
        <v>20008</v>
      </c>
      <c r="P723" s="1">
        <v>300</v>
      </c>
      <c r="Q723" s="1">
        <v>9999</v>
      </c>
      <c r="R723" s="1">
        <v>12</v>
      </c>
      <c r="S723" s="1">
        <v>9999</v>
      </c>
      <c r="V723"/>
      <c r="W723" t="s">
        <v>944</v>
      </c>
      <c r="X723" t="str">
        <f t="shared" si="137"/>
        <v>n/a</v>
      </c>
      <c r="Y723" t="str">
        <f t="shared" si="138"/>
        <v>n/a</v>
      </c>
      <c r="AA723" s="1"/>
      <c r="AB723" s="1" t="s">
        <v>934</v>
      </c>
      <c r="AD723" s="1" t="str">
        <f t="shared" si="132"/>
        <v>BAR037505420008</v>
      </c>
    </row>
    <row r="724" spans="1:30" x14ac:dyDescent="0.25">
      <c r="A724" s="1" t="str">
        <f>D724&amp;M724&amp;P724&amp;N724&amp;MasterData_[[#This Row],[Program Code]]</f>
        <v>BAR037505430040008120008</v>
      </c>
      <c r="B724" s="1" t="str">
        <f t="shared" si="135"/>
        <v>BAR037505430020008</v>
      </c>
      <c r="D724" s="14" t="s">
        <v>282</v>
      </c>
      <c r="E724" s="15" t="s">
        <v>286</v>
      </c>
      <c r="F724" s="7">
        <f t="shared" si="133"/>
        <v>20008</v>
      </c>
      <c r="G724" s="1" t="s">
        <v>757</v>
      </c>
      <c r="H724" s="1" t="str">
        <f t="shared" si="134"/>
        <v>ASSN--Event 8--20008</v>
      </c>
      <c r="J724" s="27" t="str">
        <f t="shared" si="130"/>
        <v>BAR0375054400081</v>
      </c>
      <c r="K724" s="27" t="str">
        <f t="shared" si="131"/>
        <v>BAR0375054Event 8</v>
      </c>
      <c r="L724" s="1" t="str">
        <f t="shared" si="136"/>
        <v>BAR03VPSA</v>
      </c>
      <c r="M724" s="1">
        <v>75054</v>
      </c>
      <c r="N724" s="1">
        <v>400081</v>
      </c>
      <c r="O724" s="1">
        <v>20008</v>
      </c>
      <c r="P724" s="1">
        <v>300</v>
      </c>
      <c r="Q724" s="1">
        <v>9999</v>
      </c>
      <c r="R724" s="1">
        <v>12</v>
      </c>
      <c r="S724" s="1">
        <v>9999</v>
      </c>
      <c r="V724"/>
      <c r="W724" t="s">
        <v>944</v>
      </c>
      <c r="X724" t="str">
        <f t="shared" si="137"/>
        <v>n/a</v>
      </c>
      <c r="Y724" t="str">
        <f t="shared" si="138"/>
        <v>n/a</v>
      </c>
      <c r="AA724" s="1"/>
      <c r="AB724" s="1" t="s">
        <v>934</v>
      </c>
      <c r="AD724" s="1" t="str">
        <f t="shared" si="132"/>
        <v>BAR037505420008</v>
      </c>
    </row>
    <row r="725" spans="1:30" x14ac:dyDescent="0.25">
      <c r="A725" s="1" t="str">
        <f>D725&amp;M725&amp;P725&amp;N725&amp;MasterData_[[#This Row],[Program Code]]</f>
        <v>BAR037505430040010020008</v>
      </c>
      <c r="B725" s="1" t="str">
        <f t="shared" si="135"/>
        <v>BAR037505430020008</v>
      </c>
      <c r="D725" s="14" t="s">
        <v>282</v>
      </c>
      <c r="E725" s="15" t="s">
        <v>286</v>
      </c>
      <c r="F725" s="7">
        <f t="shared" si="133"/>
        <v>20008</v>
      </c>
      <c r="G725" s="1" t="s">
        <v>757</v>
      </c>
      <c r="H725" s="1" t="str">
        <f t="shared" si="134"/>
        <v>ASSN--Event 8--20008</v>
      </c>
      <c r="J725" s="27" t="str">
        <f t="shared" si="130"/>
        <v>BAR0375054400100</v>
      </c>
      <c r="K725" s="27" t="str">
        <f t="shared" si="131"/>
        <v>BAR0375054Event 8</v>
      </c>
      <c r="L725" s="1" t="str">
        <f t="shared" si="136"/>
        <v>BAR03VPSA</v>
      </c>
      <c r="M725" s="1">
        <v>75054</v>
      </c>
      <c r="N725" s="1">
        <v>400100</v>
      </c>
      <c r="O725" s="1">
        <v>20008</v>
      </c>
      <c r="P725" s="1">
        <v>300</v>
      </c>
      <c r="Q725" s="1">
        <v>9999</v>
      </c>
      <c r="R725" s="1">
        <v>12</v>
      </c>
      <c r="S725" s="1">
        <v>9999</v>
      </c>
      <c r="V725"/>
      <c r="W725" t="s">
        <v>944</v>
      </c>
      <c r="X725" t="str">
        <f t="shared" si="137"/>
        <v>n/a</v>
      </c>
      <c r="Y725" t="str">
        <f t="shared" si="138"/>
        <v>n/a</v>
      </c>
      <c r="AA725" s="1"/>
      <c r="AB725" s="1" t="s">
        <v>934</v>
      </c>
      <c r="AD725" s="1" t="str">
        <f t="shared" si="132"/>
        <v>BAR037505420008</v>
      </c>
    </row>
    <row r="726" spans="1:30" x14ac:dyDescent="0.25">
      <c r="A726" s="1" t="str">
        <f>D726&amp;M726&amp;P726&amp;N726&amp;MasterData_[[#This Row],[Program Code]]</f>
        <v>BAR037505430040010320008</v>
      </c>
      <c r="B726" s="1" t="str">
        <f t="shared" si="135"/>
        <v>BAR037505430020008</v>
      </c>
      <c r="D726" s="14" t="s">
        <v>282</v>
      </c>
      <c r="E726" s="15" t="s">
        <v>286</v>
      </c>
      <c r="F726" s="7">
        <f t="shared" si="133"/>
        <v>20008</v>
      </c>
      <c r="G726" s="1" t="s">
        <v>757</v>
      </c>
      <c r="H726" s="1" t="str">
        <f t="shared" si="134"/>
        <v>ASSN--Event 8--20008</v>
      </c>
      <c r="J726" s="27" t="str">
        <f t="shared" si="130"/>
        <v>BAR0375054400103</v>
      </c>
      <c r="K726" s="27" t="str">
        <f t="shared" si="131"/>
        <v>BAR0375054Event 8</v>
      </c>
      <c r="L726" s="1" t="str">
        <f t="shared" si="136"/>
        <v>BAR03VPSA</v>
      </c>
      <c r="M726" s="1">
        <v>75054</v>
      </c>
      <c r="N726" s="1">
        <v>400103</v>
      </c>
      <c r="O726" s="1">
        <v>20008</v>
      </c>
      <c r="P726" s="1">
        <v>300</v>
      </c>
      <c r="Q726" s="1">
        <v>9999</v>
      </c>
      <c r="R726" s="1">
        <v>12</v>
      </c>
      <c r="S726" s="1">
        <v>9999</v>
      </c>
      <c r="V726"/>
      <c r="W726" t="s">
        <v>944</v>
      </c>
      <c r="X726" t="str">
        <f t="shared" si="137"/>
        <v>n/a</v>
      </c>
      <c r="Y726" t="str">
        <f t="shared" si="138"/>
        <v>n/a</v>
      </c>
      <c r="AA726" s="1"/>
      <c r="AB726" s="1" t="s">
        <v>934</v>
      </c>
      <c r="AD726" s="1" t="str">
        <f t="shared" si="132"/>
        <v>BAR037505420008</v>
      </c>
    </row>
    <row r="727" spans="1:30" x14ac:dyDescent="0.25">
      <c r="A727" s="1" t="str">
        <f>D727&amp;M727&amp;P727&amp;N727&amp;MasterData_[[#This Row],[Program Code]]</f>
        <v>BAR037505430040010820008</v>
      </c>
      <c r="B727" s="1" t="str">
        <f t="shared" si="135"/>
        <v>BAR037505430020008</v>
      </c>
      <c r="D727" s="14" t="s">
        <v>282</v>
      </c>
      <c r="E727" s="15" t="s">
        <v>286</v>
      </c>
      <c r="F727" s="7">
        <f t="shared" si="133"/>
        <v>20008</v>
      </c>
      <c r="G727" s="1" t="s">
        <v>757</v>
      </c>
      <c r="H727" s="1" t="str">
        <f t="shared" si="134"/>
        <v>ASSN--Event 8--20008</v>
      </c>
      <c r="J727" s="27" t="str">
        <f t="shared" si="130"/>
        <v>BAR0375054400108</v>
      </c>
      <c r="K727" s="27" t="str">
        <f t="shared" si="131"/>
        <v>BAR0375054Event 8</v>
      </c>
      <c r="L727" s="1" t="str">
        <f t="shared" si="136"/>
        <v>BAR03VPSA</v>
      </c>
      <c r="M727" s="1">
        <v>75054</v>
      </c>
      <c r="N727" s="1">
        <v>400108</v>
      </c>
      <c r="O727" s="1">
        <v>20008</v>
      </c>
      <c r="P727" s="1">
        <v>300</v>
      </c>
      <c r="Q727" s="1">
        <v>9999</v>
      </c>
      <c r="R727" s="1">
        <v>12</v>
      </c>
      <c r="S727" s="1">
        <v>9999</v>
      </c>
      <c r="V727"/>
      <c r="W727" t="s">
        <v>944</v>
      </c>
      <c r="X727" t="str">
        <f t="shared" si="137"/>
        <v>n/a</v>
      </c>
      <c r="Y727" t="str">
        <f t="shared" si="138"/>
        <v>n/a</v>
      </c>
      <c r="AA727" s="1"/>
      <c r="AB727" s="1" t="s">
        <v>934</v>
      </c>
      <c r="AD727" s="1" t="str">
        <f t="shared" si="132"/>
        <v>BAR037505420008</v>
      </c>
    </row>
    <row r="728" spans="1:30" x14ac:dyDescent="0.25">
      <c r="A728" s="1" t="str">
        <f>D728&amp;M728&amp;P728&amp;N728&amp;MasterData_[[#This Row],[Program Code]]</f>
        <v>BAR037505430040002020009</v>
      </c>
      <c r="B728" s="1" t="str">
        <f t="shared" si="135"/>
        <v>BAR037505430020009</v>
      </c>
      <c r="D728" s="14" t="s">
        <v>282</v>
      </c>
      <c r="E728" s="15" t="s">
        <v>286</v>
      </c>
      <c r="F728" s="7">
        <f t="shared" si="133"/>
        <v>20009</v>
      </c>
      <c r="G728" s="1" t="s">
        <v>758</v>
      </c>
      <c r="H728" s="1" t="str">
        <f t="shared" si="134"/>
        <v>ASSN--Event 9--20009</v>
      </c>
      <c r="J728" s="27" t="str">
        <f t="shared" si="130"/>
        <v>BAR0375054400020</v>
      </c>
      <c r="K728" s="27" t="str">
        <f t="shared" si="131"/>
        <v>BAR0375054Event 9</v>
      </c>
      <c r="L728" s="1" t="str">
        <f t="shared" si="136"/>
        <v>BAR03VPSA</v>
      </c>
      <c r="M728" s="1">
        <v>75054</v>
      </c>
      <c r="N728" s="1">
        <v>400020</v>
      </c>
      <c r="O728" s="1">
        <v>20009</v>
      </c>
      <c r="P728" s="1">
        <v>300</v>
      </c>
      <c r="Q728" s="1">
        <v>9999</v>
      </c>
      <c r="R728" s="1">
        <v>12</v>
      </c>
      <c r="S728" s="1">
        <v>9999</v>
      </c>
      <c r="V728"/>
      <c r="W728" t="s">
        <v>944</v>
      </c>
      <c r="X728" t="str">
        <f t="shared" si="137"/>
        <v>n/a</v>
      </c>
      <c r="Y728" t="str">
        <f t="shared" si="138"/>
        <v>n/a</v>
      </c>
      <c r="AA728" s="1"/>
      <c r="AB728" s="1" t="s">
        <v>934</v>
      </c>
      <c r="AD728" s="1" t="str">
        <f t="shared" si="132"/>
        <v>BAR037505420009</v>
      </c>
    </row>
    <row r="729" spans="1:30" x14ac:dyDescent="0.25">
      <c r="A729" s="1" t="str">
        <f>D729&amp;M729&amp;P729&amp;N729&amp;MasterData_[[#This Row],[Program Code]]</f>
        <v>BAR037505430040003920009</v>
      </c>
      <c r="B729" s="1" t="str">
        <f t="shared" si="135"/>
        <v>BAR037505430020009</v>
      </c>
      <c r="D729" s="14" t="s">
        <v>282</v>
      </c>
      <c r="E729" s="15" t="s">
        <v>286</v>
      </c>
      <c r="F729" s="7">
        <f t="shared" si="133"/>
        <v>20009</v>
      </c>
      <c r="G729" s="1" t="s">
        <v>758</v>
      </c>
      <c r="H729" s="1" t="str">
        <f t="shared" si="134"/>
        <v>ASSN--Event 9--20009</v>
      </c>
      <c r="J729" s="27" t="str">
        <f t="shared" si="130"/>
        <v>BAR0375054400039</v>
      </c>
      <c r="K729" s="27" t="str">
        <f t="shared" si="131"/>
        <v>BAR0375054Event 9</v>
      </c>
      <c r="L729" s="1" t="str">
        <f t="shared" si="136"/>
        <v>BAR03VPSA</v>
      </c>
      <c r="M729" s="1">
        <v>75054</v>
      </c>
      <c r="N729" s="1">
        <v>400039</v>
      </c>
      <c r="O729" s="1">
        <v>20009</v>
      </c>
      <c r="P729" s="1">
        <v>300</v>
      </c>
      <c r="Q729" s="1">
        <v>9999</v>
      </c>
      <c r="R729" s="1">
        <v>12</v>
      </c>
      <c r="S729" s="1">
        <v>9999</v>
      </c>
      <c r="V729"/>
      <c r="W729" t="s">
        <v>944</v>
      </c>
      <c r="X729" t="str">
        <f t="shared" si="137"/>
        <v>n/a</v>
      </c>
      <c r="Y729" t="str">
        <f t="shared" si="138"/>
        <v>n/a</v>
      </c>
      <c r="AA729" s="1"/>
      <c r="AB729" s="1" t="s">
        <v>934</v>
      </c>
      <c r="AD729" s="1" t="str">
        <f t="shared" si="132"/>
        <v>BAR037505420009</v>
      </c>
    </row>
    <row r="730" spans="1:30" x14ac:dyDescent="0.25">
      <c r="A730" s="1" t="str">
        <f>D730&amp;M730&amp;P730&amp;N730&amp;MasterData_[[#This Row],[Program Code]]</f>
        <v>BAR037505430040006120009</v>
      </c>
      <c r="B730" s="1" t="str">
        <f t="shared" si="135"/>
        <v>BAR037505430020009</v>
      </c>
      <c r="D730" s="14" t="s">
        <v>282</v>
      </c>
      <c r="E730" s="15" t="s">
        <v>286</v>
      </c>
      <c r="F730" s="7">
        <f t="shared" si="133"/>
        <v>20009</v>
      </c>
      <c r="G730" s="1" t="s">
        <v>758</v>
      </c>
      <c r="H730" s="1" t="str">
        <f t="shared" si="134"/>
        <v>ASSN--Event 9--20009</v>
      </c>
      <c r="J730" s="27" t="str">
        <f t="shared" si="130"/>
        <v>BAR0375054400061</v>
      </c>
      <c r="K730" s="27" t="str">
        <f t="shared" si="131"/>
        <v>BAR0375054Event 9</v>
      </c>
      <c r="L730" s="1" t="str">
        <f t="shared" si="136"/>
        <v>BAR03VPSA</v>
      </c>
      <c r="M730" s="1">
        <v>75054</v>
      </c>
      <c r="N730" s="1">
        <v>400061</v>
      </c>
      <c r="O730" s="1">
        <v>20009</v>
      </c>
      <c r="P730" s="1">
        <v>300</v>
      </c>
      <c r="Q730" s="1">
        <v>9999</v>
      </c>
      <c r="R730" s="1">
        <v>12</v>
      </c>
      <c r="S730" s="1">
        <v>9999</v>
      </c>
      <c r="V730"/>
      <c r="W730" t="s">
        <v>944</v>
      </c>
      <c r="X730" t="str">
        <f t="shared" si="137"/>
        <v>n/a</v>
      </c>
      <c r="Y730" t="str">
        <f t="shared" si="138"/>
        <v>n/a</v>
      </c>
      <c r="AA730" s="1"/>
      <c r="AB730" s="1" t="s">
        <v>934</v>
      </c>
      <c r="AD730" s="1" t="str">
        <f t="shared" si="132"/>
        <v>BAR037505420009</v>
      </c>
    </row>
    <row r="731" spans="1:30" x14ac:dyDescent="0.25">
      <c r="A731" s="1" t="str">
        <f>D731&amp;M731&amp;P731&amp;N731&amp;MasterData_[[#This Row],[Program Code]]</f>
        <v>BAR037505430040006620009</v>
      </c>
      <c r="B731" s="1" t="str">
        <f t="shared" si="135"/>
        <v>BAR037505430020009</v>
      </c>
      <c r="D731" s="14" t="s">
        <v>282</v>
      </c>
      <c r="E731" s="15" t="s">
        <v>286</v>
      </c>
      <c r="F731" s="7">
        <f t="shared" si="133"/>
        <v>20009</v>
      </c>
      <c r="G731" s="1" t="s">
        <v>758</v>
      </c>
      <c r="H731" s="1" t="str">
        <f t="shared" si="134"/>
        <v>ASSN--Event 9--20009</v>
      </c>
      <c r="J731" s="27" t="str">
        <f t="shared" si="130"/>
        <v>BAR0375054400066</v>
      </c>
      <c r="K731" s="27" t="str">
        <f t="shared" si="131"/>
        <v>BAR0375054Event 9</v>
      </c>
      <c r="L731" s="1" t="str">
        <f t="shared" si="136"/>
        <v>BAR03VPSA</v>
      </c>
      <c r="M731" s="1">
        <v>75054</v>
      </c>
      <c r="N731" s="1">
        <v>400066</v>
      </c>
      <c r="O731" s="1">
        <v>20009</v>
      </c>
      <c r="P731" s="1">
        <v>300</v>
      </c>
      <c r="Q731" s="1">
        <v>9999</v>
      </c>
      <c r="R731" s="1">
        <v>12</v>
      </c>
      <c r="S731" s="1">
        <v>9999</v>
      </c>
      <c r="V731"/>
      <c r="W731" t="s">
        <v>944</v>
      </c>
      <c r="X731" t="str">
        <f t="shared" si="137"/>
        <v>n/a</v>
      </c>
      <c r="Y731" t="str">
        <f t="shared" si="138"/>
        <v>n/a</v>
      </c>
      <c r="AA731" s="1"/>
      <c r="AB731" s="1" t="s">
        <v>934</v>
      </c>
      <c r="AD731" s="1" t="str">
        <f t="shared" si="132"/>
        <v>BAR037505420009</v>
      </c>
    </row>
    <row r="732" spans="1:30" x14ac:dyDescent="0.25">
      <c r="A732" s="1" t="str">
        <f>D732&amp;M732&amp;P732&amp;N732&amp;MasterData_[[#This Row],[Program Code]]</f>
        <v>BAR037505430040010020009</v>
      </c>
      <c r="B732" s="1" t="str">
        <f t="shared" si="135"/>
        <v>BAR037505430020009</v>
      </c>
      <c r="D732" s="14" t="s">
        <v>282</v>
      </c>
      <c r="E732" s="15" t="s">
        <v>286</v>
      </c>
      <c r="F732" s="7">
        <f t="shared" si="133"/>
        <v>20009</v>
      </c>
      <c r="G732" s="1" t="s">
        <v>758</v>
      </c>
      <c r="H732" s="1" t="str">
        <f t="shared" si="134"/>
        <v>ASSN--Event 9--20009</v>
      </c>
      <c r="J732" s="27" t="str">
        <f t="shared" si="130"/>
        <v>BAR0375054400100</v>
      </c>
      <c r="K732" s="27" t="str">
        <f t="shared" si="131"/>
        <v>BAR0375054Event 9</v>
      </c>
      <c r="L732" s="1" t="str">
        <f t="shared" si="136"/>
        <v>BAR03VPSA</v>
      </c>
      <c r="M732" s="1">
        <v>75054</v>
      </c>
      <c r="N732" s="1">
        <v>400100</v>
      </c>
      <c r="O732" s="1">
        <v>20009</v>
      </c>
      <c r="P732" s="1">
        <v>300</v>
      </c>
      <c r="Q732" s="1">
        <v>9999</v>
      </c>
      <c r="R732" s="1">
        <v>12</v>
      </c>
      <c r="S732" s="1">
        <v>9999</v>
      </c>
      <c r="V732"/>
      <c r="W732" t="s">
        <v>944</v>
      </c>
      <c r="X732" t="str">
        <f t="shared" si="137"/>
        <v>n/a</v>
      </c>
      <c r="Y732" t="str">
        <f t="shared" si="138"/>
        <v>n/a</v>
      </c>
      <c r="AA732" s="1"/>
      <c r="AB732" s="1" t="s">
        <v>934</v>
      </c>
      <c r="AD732" s="1" t="str">
        <f t="shared" si="132"/>
        <v>BAR037505420009</v>
      </c>
    </row>
    <row r="733" spans="1:30" x14ac:dyDescent="0.25">
      <c r="A733" s="1" t="str">
        <f>D733&amp;M733&amp;P733&amp;N733&amp;MasterData_[[#This Row],[Program Code]]</f>
        <v>BAR037505430040010220009</v>
      </c>
      <c r="B733" s="1" t="str">
        <f t="shared" si="135"/>
        <v>BAR037505430020009</v>
      </c>
      <c r="D733" s="14" t="s">
        <v>282</v>
      </c>
      <c r="E733" s="15" t="s">
        <v>286</v>
      </c>
      <c r="F733" s="7">
        <f t="shared" si="133"/>
        <v>20009</v>
      </c>
      <c r="G733" s="1" t="s">
        <v>758</v>
      </c>
      <c r="H733" s="1" t="str">
        <f t="shared" si="134"/>
        <v>ASSN--Event 9--20009</v>
      </c>
      <c r="J733" s="27" t="str">
        <f t="shared" si="130"/>
        <v>BAR0375054400102</v>
      </c>
      <c r="K733" s="27" t="str">
        <f t="shared" si="131"/>
        <v>BAR0375054Event 9</v>
      </c>
      <c r="L733" s="1" t="str">
        <f t="shared" si="136"/>
        <v>BAR03VPSA</v>
      </c>
      <c r="M733" s="1">
        <v>75054</v>
      </c>
      <c r="N733" s="1">
        <v>400102</v>
      </c>
      <c r="O733" s="1">
        <v>20009</v>
      </c>
      <c r="P733" s="1">
        <v>300</v>
      </c>
      <c r="Q733" s="1">
        <v>9999</v>
      </c>
      <c r="R733" s="1">
        <v>12</v>
      </c>
      <c r="S733" s="1">
        <v>9999</v>
      </c>
      <c r="V733"/>
      <c r="W733" t="s">
        <v>944</v>
      </c>
      <c r="X733" t="str">
        <f t="shared" si="137"/>
        <v>n/a</v>
      </c>
      <c r="Y733" t="str">
        <f t="shared" si="138"/>
        <v>n/a</v>
      </c>
      <c r="AA733" s="1"/>
      <c r="AB733" s="1" t="s">
        <v>934</v>
      </c>
      <c r="AD733" s="1" t="str">
        <f t="shared" si="132"/>
        <v>BAR037505420009</v>
      </c>
    </row>
    <row r="734" spans="1:30" x14ac:dyDescent="0.25">
      <c r="A734" s="1" t="str">
        <f>D734&amp;M734&amp;P734&amp;N734&amp;MasterData_[[#This Row],[Program Code]]</f>
        <v>BAR037505430040010320009</v>
      </c>
      <c r="B734" s="1" t="str">
        <f t="shared" si="135"/>
        <v>BAR037505430020009</v>
      </c>
      <c r="D734" s="14" t="s">
        <v>282</v>
      </c>
      <c r="E734" s="15" t="s">
        <v>286</v>
      </c>
      <c r="F734" s="7">
        <f t="shared" si="133"/>
        <v>20009</v>
      </c>
      <c r="G734" s="1" t="s">
        <v>758</v>
      </c>
      <c r="H734" s="1" t="str">
        <f t="shared" si="134"/>
        <v>ASSN--Event 9--20009</v>
      </c>
      <c r="J734" s="27" t="str">
        <f t="shared" si="130"/>
        <v>BAR0375054400103</v>
      </c>
      <c r="K734" s="27" t="str">
        <f t="shared" si="131"/>
        <v>BAR0375054Event 9</v>
      </c>
      <c r="L734" s="1" t="str">
        <f t="shared" si="136"/>
        <v>BAR03VPSA</v>
      </c>
      <c r="M734" s="1">
        <v>75054</v>
      </c>
      <c r="N734" s="1">
        <v>400103</v>
      </c>
      <c r="O734" s="1">
        <v>20009</v>
      </c>
      <c r="P734" s="1">
        <v>300</v>
      </c>
      <c r="Q734" s="1">
        <v>9999</v>
      </c>
      <c r="R734" s="1">
        <v>12</v>
      </c>
      <c r="S734" s="1">
        <v>9999</v>
      </c>
      <c r="V734"/>
      <c r="W734" t="s">
        <v>944</v>
      </c>
      <c r="X734" t="str">
        <f t="shared" si="137"/>
        <v>n/a</v>
      </c>
      <c r="Y734" t="str">
        <f t="shared" si="138"/>
        <v>n/a</v>
      </c>
      <c r="AA734" s="1"/>
      <c r="AB734" s="1" t="s">
        <v>934</v>
      </c>
      <c r="AD734" s="1" t="str">
        <f t="shared" si="132"/>
        <v>BAR037505420009</v>
      </c>
    </row>
    <row r="735" spans="1:30" x14ac:dyDescent="0.25">
      <c r="A735" s="1" t="str">
        <f>D735&amp;M735&amp;P735&amp;N735&amp;MasterData_[[#This Row],[Program Code]]</f>
        <v>BAR037505430040002020010</v>
      </c>
      <c r="B735" s="1" t="str">
        <f t="shared" si="135"/>
        <v>BAR037505430020010</v>
      </c>
      <c r="D735" s="14" t="s">
        <v>282</v>
      </c>
      <c r="E735" s="15" t="s">
        <v>286</v>
      </c>
      <c r="F735" s="7">
        <f t="shared" si="133"/>
        <v>20010</v>
      </c>
      <c r="G735" s="1" t="s">
        <v>759</v>
      </c>
      <c r="H735" s="1" t="str">
        <f t="shared" si="134"/>
        <v>ASSN--Event 10--20010</v>
      </c>
      <c r="J735" s="27" t="str">
        <f t="shared" si="130"/>
        <v>BAR0375054400020</v>
      </c>
      <c r="K735" s="27" t="str">
        <f t="shared" si="131"/>
        <v>BAR0375054Event 10</v>
      </c>
      <c r="L735" s="1" t="str">
        <f t="shared" si="136"/>
        <v>BAR03VPSA</v>
      </c>
      <c r="M735" s="1">
        <v>75054</v>
      </c>
      <c r="N735" s="1">
        <v>400020</v>
      </c>
      <c r="O735" s="1">
        <v>20010</v>
      </c>
      <c r="P735" s="1">
        <v>300</v>
      </c>
      <c r="Q735" s="1">
        <v>9999</v>
      </c>
      <c r="R735" s="1">
        <v>12</v>
      </c>
      <c r="S735" s="1">
        <v>9999</v>
      </c>
      <c r="V735"/>
      <c r="W735" t="s">
        <v>944</v>
      </c>
      <c r="X735" t="str">
        <f t="shared" si="137"/>
        <v>n/a</v>
      </c>
      <c r="Y735" t="str">
        <f t="shared" si="138"/>
        <v>n/a</v>
      </c>
      <c r="AA735" s="1"/>
      <c r="AB735" s="1" t="s">
        <v>934</v>
      </c>
      <c r="AD735" s="1" t="str">
        <f t="shared" si="132"/>
        <v>BAR037505420010</v>
      </c>
    </row>
    <row r="736" spans="1:30" x14ac:dyDescent="0.25">
      <c r="A736" s="1" t="str">
        <f>D736&amp;M736&amp;P736&amp;N736&amp;MasterData_[[#This Row],[Program Code]]</f>
        <v>BAR037505430040000220100</v>
      </c>
      <c r="B736" s="1" t="str">
        <f t="shared" si="135"/>
        <v>BAR037505430020100</v>
      </c>
      <c r="D736" s="14" t="s">
        <v>282</v>
      </c>
      <c r="E736" s="15" t="s">
        <v>286</v>
      </c>
      <c r="F736" s="7">
        <f t="shared" si="133"/>
        <v>20100</v>
      </c>
      <c r="G736" s="1" t="s">
        <v>760</v>
      </c>
      <c r="H736" s="1" t="str">
        <f t="shared" si="134"/>
        <v>ASSN--Co-Sponsorships--20100</v>
      </c>
      <c r="J736" s="27" t="str">
        <f t="shared" si="130"/>
        <v>BAR0375054400002</v>
      </c>
      <c r="K736" s="27" t="str">
        <f t="shared" si="131"/>
        <v>BAR0375054Co-Sponsorships</v>
      </c>
      <c r="L736" s="1" t="str">
        <f t="shared" si="136"/>
        <v>BAR03VPSA</v>
      </c>
      <c r="M736" s="1">
        <v>75054</v>
      </c>
      <c r="N736" s="1">
        <v>400002</v>
      </c>
      <c r="O736" s="1">
        <v>20100</v>
      </c>
      <c r="P736" s="1">
        <v>300</v>
      </c>
      <c r="Q736" s="1">
        <v>9999</v>
      </c>
      <c r="R736" s="1">
        <v>12</v>
      </c>
      <c r="S736" s="1">
        <v>9999</v>
      </c>
      <c r="V736"/>
      <c r="W736" t="s">
        <v>944</v>
      </c>
      <c r="X736" t="str">
        <f t="shared" si="137"/>
        <v>n/a</v>
      </c>
      <c r="Y736" t="str">
        <f t="shared" si="138"/>
        <v>n/a</v>
      </c>
      <c r="AA736" s="1"/>
      <c r="AB736" s="1" t="s">
        <v>934</v>
      </c>
      <c r="AD736" s="1" t="str">
        <f t="shared" si="132"/>
        <v>BAR037505420100</v>
      </c>
    </row>
    <row r="737" spans="1:30" x14ac:dyDescent="0.25">
      <c r="A737" s="1" t="str">
        <f>D737&amp;M737&amp;P737&amp;N737&amp;MasterData_[[#This Row],[Program Code]]</f>
        <v>BAR037505430040000420100</v>
      </c>
      <c r="B737" s="1" t="str">
        <f t="shared" si="135"/>
        <v>BAR037505430020100</v>
      </c>
      <c r="D737" s="14" t="s">
        <v>282</v>
      </c>
      <c r="E737" s="15" t="s">
        <v>286</v>
      </c>
      <c r="F737" s="7">
        <f t="shared" si="133"/>
        <v>20100</v>
      </c>
      <c r="G737" s="1" t="s">
        <v>760</v>
      </c>
      <c r="H737" s="1" t="str">
        <f t="shared" si="134"/>
        <v>ASSN--Co-Sponsorships--20100</v>
      </c>
      <c r="J737" s="27" t="str">
        <f t="shared" si="130"/>
        <v>BAR0375054400004</v>
      </c>
      <c r="K737" s="27" t="str">
        <f t="shared" si="131"/>
        <v>BAR0375054Co-Sponsorships</v>
      </c>
      <c r="L737" s="1" t="str">
        <f t="shared" si="136"/>
        <v>BAR03VPSA</v>
      </c>
      <c r="M737" s="1">
        <v>75054</v>
      </c>
      <c r="N737" s="1">
        <v>400004</v>
      </c>
      <c r="O737" s="1">
        <v>20100</v>
      </c>
      <c r="P737" s="1">
        <v>300</v>
      </c>
      <c r="Q737" s="1">
        <v>9999</v>
      </c>
      <c r="R737" s="1">
        <v>12</v>
      </c>
      <c r="S737" s="1">
        <v>9999</v>
      </c>
      <c r="V737"/>
      <c r="W737" t="s">
        <v>944</v>
      </c>
      <c r="X737" t="str">
        <f t="shared" si="137"/>
        <v>n/a</v>
      </c>
      <c r="Y737" t="str">
        <f t="shared" si="138"/>
        <v>n/a</v>
      </c>
      <c r="AA737" s="1"/>
      <c r="AB737" s="1" t="s">
        <v>934</v>
      </c>
      <c r="AD737" s="1" t="str">
        <f t="shared" si="132"/>
        <v>BAR037505420100</v>
      </c>
    </row>
    <row r="738" spans="1:30" x14ac:dyDescent="0.25">
      <c r="A738" s="1" t="str">
        <f>D738&amp;M738&amp;P738&amp;N738&amp;MasterData_[[#This Row],[Program Code]]</f>
        <v>BAR037505430040000520100</v>
      </c>
      <c r="B738" s="1" t="str">
        <f t="shared" si="135"/>
        <v>BAR037505430020100</v>
      </c>
      <c r="D738" s="14" t="s">
        <v>282</v>
      </c>
      <c r="E738" s="15" t="s">
        <v>286</v>
      </c>
      <c r="F738" s="7">
        <f t="shared" si="133"/>
        <v>20100</v>
      </c>
      <c r="G738" s="1" t="s">
        <v>760</v>
      </c>
      <c r="H738" s="1" t="str">
        <f t="shared" si="134"/>
        <v>ASSN--Co-Sponsorships--20100</v>
      </c>
      <c r="J738" s="27" t="str">
        <f t="shared" si="130"/>
        <v>BAR0375054400005</v>
      </c>
      <c r="K738" s="27" t="str">
        <f t="shared" si="131"/>
        <v>BAR0375054Co-Sponsorships</v>
      </c>
      <c r="L738" s="1" t="str">
        <f t="shared" si="136"/>
        <v>BAR03VPSA</v>
      </c>
      <c r="M738" s="1">
        <v>75054</v>
      </c>
      <c r="N738" s="1">
        <v>400005</v>
      </c>
      <c r="O738" s="1">
        <v>20100</v>
      </c>
      <c r="P738" s="1">
        <v>300</v>
      </c>
      <c r="Q738" s="1">
        <v>9999</v>
      </c>
      <c r="R738" s="1">
        <v>12</v>
      </c>
      <c r="S738" s="1">
        <v>9999</v>
      </c>
      <c r="V738"/>
      <c r="W738" t="s">
        <v>944</v>
      </c>
      <c r="X738" t="str">
        <f t="shared" si="137"/>
        <v>n/a</v>
      </c>
      <c r="Y738" t="str">
        <f t="shared" si="138"/>
        <v>n/a</v>
      </c>
      <c r="AA738" s="1"/>
      <c r="AB738" s="1" t="s">
        <v>934</v>
      </c>
      <c r="AD738" s="1" t="str">
        <f t="shared" si="132"/>
        <v>BAR037505420100</v>
      </c>
    </row>
    <row r="739" spans="1:30" x14ac:dyDescent="0.25">
      <c r="A739" s="1" t="str">
        <f>D739&amp;M739&amp;P739&amp;N739&amp;MasterData_[[#This Row],[Program Code]]</f>
        <v>BAR037505430040000820100</v>
      </c>
      <c r="B739" s="1" t="str">
        <f t="shared" si="135"/>
        <v>BAR037505430020100</v>
      </c>
      <c r="D739" s="14" t="s">
        <v>282</v>
      </c>
      <c r="E739" s="15" t="s">
        <v>286</v>
      </c>
      <c r="F739" s="7">
        <f t="shared" si="133"/>
        <v>20100</v>
      </c>
      <c r="G739" s="1" t="s">
        <v>760</v>
      </c>
      <c r="H739" s="1" t="str">
        <f t="shared" si="134"/>
        <v>ASSN--Co-Sponsorships--20100</v>
      </c>
      <c r="J739" s="27" t="str">
        <f t="shared" si="130"/>
        <v>BAR0375054400008</v>
      </c>
      <c r="K739" s="27" t="str">
        <f t="shared" si="131"/>
        <v>BAR0375054Co-Sponsorships</v>
      </c>
      <c r="L739" s="1" t="str">
        <f t="shared" si="136"/>
        <v>BAR03VPSA</v>
      </c>
      <c r="M739" s="1">
        <v>75054</v>
      </c>
      <c r="N739" s="1">
        <v>400008</v>
      </c>
      <c r="O739" s="1">
        <v>20100</v>
      </c>
      <c r="P739" s="1">
        <v>300</v>
      </c>
      <c r="Q739" s="1">
        <v>9999</v>
      </c>
      <c r="R739" s="1">
        <v>12</v>
      </c>
      <c r="S739" s="1">
        <v>9999</v>
      </c>
      <c r="V739"/>
      <c r="W739" t="s">
        <v>944</v>
      </c>
      <c r="X739" t="str">
        <f t="shared" si="137"/>
        <v>n/a</v>
      </c>
      <c r="Y739" t="str">
        <f t="shared" si="138"/>
        <v>n/a</v>
      </c>
      <c r="AA739" s="1"/>
      <c r="AB739" s="1" t="s">
        <v>934</v>
      </c>
      <c r="AD739" s="1" t="str">
        <f t="shared" si="132"/>
        <v>BAR037505420100</v>
      </c>
    </row>
    <row r="740" spans="1:30" x14ac:dyDescent="0.25">
      <c r="A740" s="1" t="str">
        <f>D740&amp;M740&amp;P740&amp;N740&amp;MasterData_[[#This Row],[Program Code]]</f>
        <v>BAR037505430040001020100</v>
      </c>
      <c r="B740" s="1" t="str">
        <f t="shared" si="135"/>
        <v>BAR037505430020100</v>
      </c>
      <c r="D740" s="14" t="s">
        <v>282</v>
      </c>
      <c r="E740" s="15" t="s">
        <v>286</v>
      </c>
      <c r="F740" s="7">
        <f t="shared" si="133"/>
        <v>20100</v>
      </c>
      <c r="G740" s="1" t="s">
        <v>760</v>
      </c>
      <c r="H740" s="1" t="str">
        <f t="shared" si="134"/>
        <v>ASSN--Co-Sponsorships--20100</v>
      </c>
      <c r="J740" s="27" t="str">
        <f t="shared" si="130"/>
        <v>BAR0375054400010</v>
      </c>
      <c r="K740" s="27" t="str">
        <f t="shared" si="131"/>
        <v>BAR0375054Co-Sponsorships</v>
      </c>
      <c r="L740" s="1" t="str">
        <f t="shared" si="136"/>
        <v>BAR03VPSA</v>
      </c>
      <c r="M740" s="1">
        <v>75054</v>
      </c>
      <c r="N740" s="1">
        <v>400010</v>
      </c>
      <c r="O740" s="1">
        <v>20100</v>
      </c>
      <c r="P740" s="1">
        <v>300</v>
      </c>
      <c r="Q740" s="1">
        <v>9999</v>
      </c>
      <c r="R740" s="1">
        <v>12</v>
      </c>
      <c r="S740" s="1">
        <v>9999</v>
      </c>
      <c r="V740"/>
      <c r="W740" t="s">
        <v>944</v>
      </c>
      <c r="X740" t="str">
        <f t="shared" si="137"/>
        <v>n/a</v>
      </c>
      <c r="Y740" t="str">
        <f t="shared" si="138"/>
        <v>n/a</v>
      </c>
      <c r="AA740" s="1"/>
      <c r="AB740" s="1" t="s">
        <v>934</v>
      </c>
      <c r="AD740" s="1" t="str">
        <f t="shared" si="132"/>
        <v>BAR037505420100</v>
      </c>
    </row>
    <row r="741" spans="1:30" x14ac:dyDescent="0.25">
      <c r="A741" s="1" t="str">
        <f>D741&amp;M741&amp;P741&amp;N741&amp;MasterData_[[#This Row],[Program Code]]</f>
        <v>BAR037505430040001220100</v>
      </c>
      <c r="B741" s="1" t="str">
        <f t="shared" si="135"/>
        <v>BAR037505430020100</v>
      </c>
      <c r="D741" s="14" t="s">
        <v>282</v>
      </c>
      <c r="E741" s="15" t="s">
        <v>286</v>
      </c>
      <c r="F741" s="7">
        <f t="shared" si="133"/>
        <v>20100</v>
      </c>
      <c r="G741" s="1" t="s">
        <v>760</v>
      </c>
      <c r="H741" s="1" t="str">
        <f t="shared" si="134"/>
        <v>ASSN--Co-Sponsorships--20100</v>
      </c>
      <c r="J741" s="27" t="str">
        <f t="shared" si="130"/>
        <v>BAR0375054400012</v>
      </c>
      <c r="K741" s="27" t="str">
        <f t="shared" si="131"/>
        <v>BAR0375054Co-Sponsorships</v>
      </c>
      <c r="L741" s="1" t="str">
        <f t="shared" si="136"/>
        <v>BAR03VPSA</v>
      </c>
      <c r="M741" s="1">
        <v>75054</v>
      </c>
      <c r="N741" s="1">
        <v>400012</v>
      </c>
      <c r="O741" s="1">
        <v>20100</v>
      </c>
      <c r="P741" s="1">
        <v>300</v>
      </c>
      <c r="Q741" s="1">
        <v>9999</v>
      </c>
      <c r="R741" s="1">
        <v>12</v>
      </c>
      <c r="S741" s="1">
        <v>9999</v>
      </c>
      <c r="V741"/>
      <c r="W741" t="s">
        <v>944</v>
      </c>
      <c r="X741" t="str">
        <f t="shared" si="137"/>
        <v>n/a</v>
      </c>
      <c r="Y741" t="str">
        <f t="shared" si="138"/>
        <v>n/a</v>
      </c>
      <c r="AA741" s="1"/>
      <c r="AB741" s="1" t="s">
        <v>934</v>
      </c>
      <c r="AD741" s="1" t="str">
        <f t="shared" si="132"/>
        <v>BAR037505420100</v>
      </c>
    </row>
    <row r="742" spans="1:30" x14ac:dyDescent="0.25">
      <c r="A742" s="1" t="str">
        <f>D742&amp;M742&amp;P742&amp;N742&amp;MasterData_[[#This Row],[Program Code]]</f>
        <v>BAR037505430040001320100</v>
      </c>
      <c r="B742" s="1" t="str">
        <f t="shared" si="135"/>
        <v>BAR037505430020100</v>
      </c>
      <c r="D742" s="14" t="s">
        <v>282</v>
      </c>
      <c r="E742" s="15" t="s">
        <v>286</v>
      </c>
      <c r="F742" s="7">
        <f t="shared" si="133"/>
        <v>20100</v>
      </c>
      <c r="G742" s="1" t="s">
        <v>760</v>
      </c>
      <c r="H742" s="1" t="str">
        <f t="shared" si="134"/>
        <v>ASSN--Co-Sponsorships--20100</v>
      </c>
      <c r="J742" s="27" t="str">
        <f t="shared" si="130"/>
        <v>BAR0375054400013</v>
      </c>
      <c r="K742" s="27" t="str">
        <f t="shared" si="131"/>
        <v>BAR0375054Co-Sponsorships</v>
      </c>
      <c r="L742" s="1" t="str">
        <f t="shared" si="136"/>
        <v>BAR03VPSA</v>
      </c>
      <c r="M742" s="1">
        <v>75054</v>
      </c>
      <c r="N742" s="1">
        <v>400013</v>
      </c>
      <c r="O742" s="1">
        <v>20100</v>
      </c>
      <c r="P742" s="1">
        <v>300</v>
      </c>
      <c r="Q742" s="1">
        <v>9999</v>
      </c>
      <c r="R742" s="1">
        <v>12</v>
      </c>
      <c r="S742" s="1">
        <v>9999</v>
      </c>
      <c r="V742"/>
      <c r="W742" t="s">
        <v>944</v>
      </c>
      <c r="X742" t="str">
        <f t="shared" si="137"/>
        <v>n/a</v>
      </c>
      <c r="Y742" t="str">
        <f t="shared" si="138"/>
        <v>n/a</v>
      </c>
      <c r="AA742" s="1"/>
      <c r="AB742" s="1" t="s">
        <v>934</v>
      </c>
      <c r="AD742" s="1" t="str">
        <f t="shared" si="132"/>
        <v>BAR037505420100</v>
      </c>
    </row>
    <row r="743" spans="1:30" x14ac:dyDescent="0.25">
      <c r="A743" s="1" t="str">
        <f>D743&amp;M743&amp;P743&amp;N743&amp;MasterData_[[#This Row],[Program Code]]</f>
        <v>BAR037505430040001420100</v>
      </c>
      <c r="B743" s="1" t="str">
        <f t="shared" si="135"/>
        <v>BAR037505430020100</v>
      </c>
      <c r="D743" s="14" t="s">
        <v>282</v>
      </c>
      <c r="E743" s="15" t="s">
        <v>286</v>
      </c>
      <c r="F743" s="7">
        <f t="shared" si="133"/>
        <v>20100</v>
      </c>
      <c r="G743" s="1" t="s">
        <v>760</v>
      </c>
      <c r="H743" s="1" t="str">
        <f t="shared" si="134"/>
        <v>ASSN--Co-Sponsorships--20100</v>
      </c>
      <c r="J743" s="27" t="str">
        <f t="shared" si="130"/>
        <v>BAR0375054400014</v>
      </c>
      <c r="K743" s="27" t="str">
        <f t="shared" si="131"/>
        <v>BAR0375054Co-Sponsorships</v>
      </c>
      <c r="L743" s="1" t="str">
        <f t="shared" si="136"/>
        <v>BAR03VPSA</v>
      </c>
      <c r="M743" s="1">
        <v>75054</v>
      </c>
      <c r="N743" s="1">
        <v>400014</v>
      </c>
      <c r="O743" s="1">
        <v>20100</v>
      </c>
      <c r="P743" s="1">
        <v>300</v>
      </c>
      <c r="Q743" s="1">
        <v>9999</v>
      </c>
      <c r="R743" s="1">
        <v>12</v>
      </c>
      <c r="S743" s="1">
        <v>9999</v>
      </c>
      <c r="V743"/>
      <c r="W743" t="s">
        <v>944</v>
      </c>
      <c r="X743" t="str">
        <f t="shared" si="137"/>
        <v>n/a</v>
      </c>
      <c r="Y743" t="str">
        <f t="shared" si="138"/>
        <v>n/a</v>
      </c>
      <c r="AA743" s="1"/>
      <c r="AB743" s="1" t="s">
        <v>934</v>
      </c>
      <c r="AD743" s="1" t="str">
        <f t="shared" si="132"/>
        <v>BAR037505420100</v>
      </c>
    </row>
    <row r="744" spans="1:30" x14ac:dyDescent="0.25">
      <c r="A744" s="1" t="str">
        <f>D744&amp;M744&amp;P744&amp;N744&amp;MasterData_[[#This Row],[Program Code]]</f>
        <v>BAR037505430040001520100</v>
      </c>
      <c r="B744" s="1" t="str">
        <f t="shared" si="135"/>
        <v>BAR037505430020100</v>
      </c>
      <c r="D744" s="14" t="s">
        <v>282</v>
      </c>
      <c r="E744" s="15" t="s">
        <v>286</v>
      </c>
      <c r="F744" s="7">
        <f t="shared" si="133"/>
        <v>20100</v>
      </c>
      <c r="G744" s="1" t="s">
        <v>760</v>
      </c>
      <c r="H744" s="1" t="str">
        <f t="shared" si="134"/>
        <v>ASSN--Co-Sponsorships--20100</v>
      </c>
      <c r="J744" s="27" t="str">
        <f t="shared" si="130"/>
        <v>BAR0375054400015</v>
      </c>
      <c r="K744" s="27" t="str">
        <f t="shared" si="131"/>
        <v>BAR0375054Co-Sponsorships</v>
      </c>
      <c r="L744" s="1" t="str">
        <f t="shared" si="136"/>
        <v>BAR03VPSA</v>
      </c>
      <c r="M744" s="1">
        <v>75054</v>
      </c>
      <c r="N744" s="1">
        <v>400015</v>
      </c>
      <c r="O744" s="1">
        <v>20100</v>
      </c>
      <c r="P744" s="1">
        <v>300</v>
      </c>
      <c r="Q744" s="1">
        <v>9999</v>
      </c>
      <c r="R744" s="1">
        <v>12</v>
      </c>
      <c r="S744" s="1">
        <v>9999</v>
      </c>
      <c r="V744"/>
      <c r="W744" t="s">
        <v>944</v>
      </c>
      <c r="X744" t="str">
        <f t="shared" si="137"/>
        <v>n/a</v>
      </c>
      <c r="Y744" t="str">
        <f t="shared" si="138"/>
        <v>n/a</v>
      </c>
      <c r="AA744" s="1"/>
      <c r="AB744" s="1" t="s">
        <v>934</v>
      </c>
      <c r="AD744" s="1" t="str">
        <f t="shared" si="132"/>
        <v>BAR037505420100</v>
      </c>
    </row>
    <row r="745" spans="1:30" x14ac:dyDescent="0.25">
      <c r="A745" s="1" t="str">
        <f>D745&amp;M745&amp;P745&amp;N745&amp;MasterData_[[#This Row],[Program Code]]</f>
        <v>BAR037505430040001620100</v>
      </c>
      <c r="B745" s="1" t="str">
        <f t="shared" si="135"/>
        <v>BAR037505430020100</v>
      </c>
      <c r="D745" s="14" t="s">
        <v>282</v>
      </c>
      <c r="E745" s="15" t="s">
        <v>286</v>
      </c>
      <c r="F745" s="7">
        <f t="shared" si="133"/>
        <v>20100</v>
      </c>
      <c r="G745" s="1" t="s">
        <v>760</v>
      </c>
      <c r="H745" s="1" t="str">
        <f t="shared" si="134"/>
        <v>ASSN--Co-Sponsorships--20100</v>
      </c>
      <c r="J745" s="27" t="str">
        <f t="shared" ref="J745:J808" si="139">D745&amp;M745&amp;N745</f>
        <v>BAR0375054400016</v>
      </c>
      <c r="K745" s="27" t="str">
        <f t="shared" ref="K745:K808" si="140">D745&amp;M745&amp;G745</f>
        <v>BAR0375054Co-Sponsorships</v>
      </c>
      <c r="L745" s="1" t="str">
        <f t="shared" si="136"/>
        <v>BAR03VPSA</v>
      </c>
      <c r="M745" s="1">
        <v>75054</v>
      </c>
      <c r="N745" s="1">
        <v>400016</v>
      </c>
      <c r="O745" s="1">
        <v>20100</v>
      </c>
      <c r="P745" s="1">
        <v>300</v>
      </c>
      <c r="Q745" s="1">
        <v>9999</v>
      </c>
      <c r="R745" s="1">
        <v>12</v>
      </c>
      <c r="S745" s="1">
        <v>9999</v>
      </c>
      <c r="V745"/>
      <c r="W745" t="s">
        <v>944</v>
      </c>
      <c r="X745" t="str">
        <f t="shared" si="137"/>
        <v>n/a</v>
      </c>
      <c r="Y745" t="str">
        <f t="shared" si="138"/>
        <v>n/a</v>
      </c>
      <c r="AA745" s="1"/>
      <c r="AB745" s="1" t="s">
        <v>934</v>
      </c>
      <c r="AD745" s="1" t="str">
        <f t="shared" ref="AD745:AD808" si="141">D745&amp;M745&amp;O745</f>
        <v>BAR037505420100</v>
      </c>
    </row>
    <row r="746" spans="1:30" x14ac:dyDescent="0.25">
      <c r="A746" s="1" t="str">
        <f>D746&amp;M746&amp;P746&amp;N746&amp;MasterData_[[#This Row],[Program Code]]</f>
        <v>BAR037505430040001720100</v>
      </c>
      <c r="B746" s="1" t="str">
        <f t="shared" si="135"/>
        <v>BAR037505430020100</v>
      </c>
      <c r="D746" s="14" t="s">
        <v>282</v>
      </c>
      <c r="E746" s="15" t="s">
        <v>286</v>
      </c>
      <c r="F746" s="7">
        <f t="shared" si="133"/>
        <v>20100</v>
      </c>
      <c r="G746" s="1" t="s">
        <v>760</v>
      </c>
      <c r="H746" s="1" t="str">
        <f t="shared" si="134"/>
        <v>ASSN--Co-Sponsorships--20100</v>
      </c>
      <c r="J746" s="27" t="str">
        <f t="shared" si="139"/>
        <v>BAR0375054400017</v>
      </c>
      <c r="K746" s="27" t="str">
        <f t="shared" si="140"/>
        <v>BAR0375054Co-Sponsorships</v>
      </c>
      <c r="L746" s="1" t="str">
        <f t="shared" si="136"/>
        <v>BAR03VPSA</v>
      </c>
      <c r="M746" s="1">
        <v>75054</v>
      </c>
      <c r="N746" s="1">
        <v>400017</v>
      </c>
      <c r="O746" s="1">
        <v>20100</v>
      </c>
      <c r="P746" s="1">
        <v>300</v>
      </c>
      <c r="Q746" s="1">
        <v>9999</v>
      </c>
      <c r="R746" s="1">
        <v>12</v>
      </c>
      <c r="S746" s="1">
        <v>9999</v>
      </c>
      <c r="V746"/>
      <c r="W746" t="s">
        <v>944</v>
      </c>
      <c r="X746" t="str">
        <f t="shared" si="137"/>
        <v>n/a</v>
      </c>
      <c r="Y746" t="str">
        <f t="shared" si="138"/>
        <v>n/a</v>
      </c>
      <c r="AA746" s="1"/>
      <c r="AB746" s="1" t="s">
        <v>934</v>
      </c>
      <c r="AD746" s="1" t="str">
        <f t="shared" si="141"/>
        <v>BAR037505420100</v>
      </c>
    </row>
    <row r="747" spans="1:30" x14ac:dyDescent="0.25">
      <c r="A747" s="1" t="str">
        <f>D747&amp;M747&amp;P747&amp;N747&amp;MasterData_[[#This Row],[Program Code]]</f>
        <v>BAR037505430040001820100</v>
      </c>
      <c r="B747" s="1" t="str">
        <f t="shared" si="135"/>
        <v>BAR037505430020100</v>
      </c>
      <c r="D747" s="14" t="s">
        <v>282</v>
      </c>
      <c r="E747" s="15" t="s">
        <v>286</v>
      </c>
      <c r="F747" s="7">
        <f t="shared" si="133"/>
        <v>20100</v>
      </c>
      <c r="G747" s="1" t="s">
        <v>760</v>
      </c>
      <c r="H747" s="1" t="str">
        <f t="shared" si="134"/>
        <v>ASSN--Co-Sponsorships--20100</v>
      </c>
      <c r="J747" s="27" t="str">
        <f t="shared" si="139"/>
        <v>BAR0375054400018</v>
      </c>
      <c r="K747" s="27" t="str">
        <f t="shared" si="140"/>
        <v>BAR0375054Co-Sponsorships</v>
      </c>
      <c r="L747" s="1" t="str">
        <f t="shared" si="136"/>
        <v>BAR03VPSA</v>
      </c>
      <c r="M747" s="1">
        <v>75054</v>
      </c>
      <c r="N747" s="1">
        <v>400018</v>
      </c>
      <c r="O747" s="1">
        <v>20100</v>
      </c>
      <c r="P747" s="1">
        <v>300</v>
      </c>
      <c r="Q747" s="1">
        <v>9999</v>
      </c>
      <c r="R747" s="1">
        <v>12</v>
      </c>
      <c r="S747" s="1">
        <v>9999</v>
      </c>
      <c r="V747"/>
      <c r="W747" t="s">
        <v>944</v>
      </c>
      <c r="X747" t="str">
        <f t="shared" si="137"/>
        <v>n/a</v>
      </c>
      <c r="Y747" t="str">
        <f t="shared" si="138"/>
        <v>n/a</v>
      </c>
      <c r="AA747" s="1"/>
      <c r="AB747" s="1" t="s">
        <v>934</v>
      </c>
      <c r="AD747" s="1" t="str">
        <f t="shared" si="141"/>
        <v>BAR037505420100</v>
      </c>
    </row>
    <row r="748" spans="1:30" x14ac:dyDescent="0.25">
      <c r="A748" s="1" t="str">
        <f>D748&amp;M748&amp;P748&amp;N748&amp;MasterData_[[#This Row],[Program Code]]</f>
        <v>BAR037505430040001920100</v>
      </c>
      <c r="B748" s="1" t="str">
        <f t="shared" si="135"/>
        <v>BAR037505430020100</v>
      </c>
      <c r="D748" s="14" t="s">
        <v>282</v>
      </c>
      <c r="E748" s="15" t="s">
        <v>286</v>
      </c>
      <c r="F748" s="7">
        <f t="shared" si="133"/>
        <v>20100</v>
      </c>
      <c r="G748" s="1" t="s">
        <v>760</v>
      </c>
      <c r="H748" s="1" t="str">
        <f t="shared" si="134"/>
        <v>ASSN--Co-Sponsorships--20100</v>
      </c>
      <c r="J748" s="27" t="str">
        <f t="shared" si="139"/>
        <v>BAR0375054400019</v>
      </c>
      <c r="K748" s="27" t="str">
        <f t="shared" si="140"/>
        <v>BAR0375054Co-Sponsorships</v>
      </c>
      <c r="L748" s="1" t="str">
        <f t="shared" si="136"/>
        <v>BAR03VPSA</v>
      </c>
      <c r="M748" s="1">
        <v>75054</v>
      </c>
      <c r="N748" s="1">
        <v>400019</v>
      </c>
      <c r="O748" s="1">
        <v>20100</v>
      </c>
      <c r="P748" s="1">
        <v>300</v>
      </c>
      <c r="Q748" s="1">
        <v>9999</v>
      </c>
      <c r="R748" s="1">
        <v>12</v>
      </c>
      <c r="S748" s="1">
        <v>9999</v>
      </c>
      <c r="V748"/>
      <c r="W748" t="s">
        <v>944</v>
      </c>
      <c r="X748" t="str">
        <f t="shared" si="137"/>
        <v>n/a</v>
      </c>
      <c r="Y748" t="str">
        <f t="shared" si="138"/>
        <v>n/a</v>
      </c>
      <c r="AA748" s="1"/>
      <c r="AB748" s="1" t="s">
        <v>934</v>
      </c>
      <c r="AD748" s="1" t="str">
        <f t="shared" si="141"/>
        <v>BAR037505420100</v>
      </c>
    </row>
    <row r="749" spans="1:30" x14ac:dyDescent="0.25">
      <c r="A749" s="1" t="str">
        <f>D749&amp;M749&amp;P749&amp;N749&amp;MasterData_[[#This Row],[Program Code]]</f>
        <v>BAR037505430040002020100</v>
      </c>
      <c r="B749" s="1" t="str">
        <f t="shared" si="135"/>
        <v>BAR037505430020100</v>
      </c>
      <c r="D749" s="14" t="s">
        <v>282</v>
      </c>
      <c r="E749" s="15" t="s">
        <v>286</v>
      </c>
      <c r="F749" s="7">
        <f t="shared" si="133"/>
        <v>20100</v>
      </c>
      <c r="G749" s="1" t="s">
        <v>760</v>
      </c>
      <c r="H749" s="1" t="str">
        <f t="shared" si="134"/>
        <v>ASSN--Co-Sponsorships--20100</v>
      </c>
      <c r="J749" s="27" t="str">
        <f t="shared" si="139"/>
        <v>BAR0375054400020</v>
      </c>
      <c r="K749" s="27" t="str">
        <f t="shared" si="140"/>
        <v>BAR0375054Co-Sponsorships</v>
      </c>
      <c r="L749" s="1" t="str">
        <f t="shared" si="136"/>
        <v>BAR03VPSA</v>
      </c>
      <c r="M749" s="1">
        <v>75054</v>
      </c>
      <c r="N749" s="1">
        <v>400020</v>
      </c>
      <c r="O749" s="1">
        <v>20100</v>
      </c>
      <c r="P749" s="1">
        <v>300</v>
      </c>
      <c r="Q749" s="1">
        <v>9999</v>
      </c>
      <c r="R749" s="1">
        <v>12</v>
      </c>
      <c r="S749" s="1">
        <v>9999</v>
      </c>
      <c r="V749"/>
      <c r="W749" t="s">
        <v>944</v>
      </c>
      <c r="X749" t="str">
        <f t="shared" si="137"/>
        <v>n/a</v>
      </c>
      <c r="Y749" t="str">
        <f t="shared" si="138"/>
        <v>n/a</v>
      </c>
      <c r="AA749" s="1"/>
      <c r="AB749" s="1" t="s">
        <v>934</v>
      </c>
      <c r="AD749" s="1" t="str">
        <f t="shared" si="141"/>
        <v>BAR037505420100</v>
      </c>
    </row>
    <row r="750" spans="1:30" x14ac:dyDescent="0.25">
      <c r="A750" s="1" t="str">
        <f>D750&amp;M750&amp;P750&amp;N750&amp;MasterData_[[#This Row],[Program Code]]</f>
        <v>BAR037505430040002120100</v>
      </c>
      <c r="B750" s="1" t="str">
        <f t="shared" si="135"/>
        <v>BAR037505430020100</v>
      </c>
      <c r="D750" s="14" t="s">
        <v>282</v>
      </c>
      <c r="E750" s="15" t="s">
        <v>286</v>
      </c>
      <c r="F750" s="7">
        <f t="shared" ref="F750:F813" si="142">O750</f>
        <v>20100</v>
      </c>
      <c r="G750" s="1" t="s">
        <v>760</v>
      </c>
      <c r="H750" s="1" t="str">
        <f t="shared" ref="H750:H813" si="143">"ASSN"&amp;"--"&amp;G750&amp;"--"&amp;F750</f>
        <v>ASSN--Co-Sponsorships--20100</v>
      </c>
      <c r="J750" s="27" t="str">
        <f t="shared" si="139"/>
        <v>BAR0375054400021</v>
      </c>
      <c r="K750" s="27" t="str">
        <f t="shared" si="140"/>
        <v>BAR0375054Co-Sponsorships</v>
      </c>
      <c r="L750" s="1" t="str">
        <f t="shared" si="136"/>
        <v>BAR03VPSA</v>
      </c>
      <c r="M750" s="1">
        <v>75054</v>
      </c>
      <c r="N750" s="1">
        <v>400021</v>
      </c>
      <c r="O750" s="1">
        <v>20100</v>
      </c>
      <c r="P750" s="1">
        <v>300</v>
      </c>
      <c r="Q750" s="1">
        <v>9999</v>
      </c>
      <c r="R750" s="1">
        <v>12</v>
      </c>
      <c r="S750" s="1">
        <v>9999</v>
      </c>
      <c r="V750"/>
      <c r="W750" t="s">
        <v>944</v>
      </c>
      <c r="X750" t="str">
        <f t="shared" si="137"/>
        <v>n/a</v>
      </c>
      <c r="Y750" t="str">
        <f t="shared" si="138"/>
        <v>n/a</v>
      </c>
      <c r="AA750" s="1"/>
      <c r="AB750" s="1" t="s">
        <v>934</v>
      </c>
      <c r="AD750" s="1" t="str">
        <f t="shared" si="141"/>
        <v>BAR037505420100</v>
      </c>
    </row>
    <row r="751" spans="1:30" x14ac:dyDescent="0.25">
      <c r="A751" s="1" t="str">
        <f>D751&amp;M751&amp;P751&amp;N751&amp;MasterData_[[#This Row],[Program Code]]</f>
        <v>BAR037505430040002220100</v>
      </c>
      <c r="B751" s="1" t="str">
        <f t="shared" si="135"/>
        <v>BAR037505430020100</v>
      </c>
      <c r="D751" s="14" t="s">
        <v>282</v>
      </c>
      <c r="E751" s="15" t="s">
        <v>286</v>
      </c>
      <c r="F751" s="7">
        <f t="shared" si="142"/>
        <v>20100</v>
      </c>
      <c r="G751" s="1" t="s">
        <v>760</v>
      </c>
      <c r="H751" s="1" t="str">
        <f t="shared" si="143"/>
        <v>ASSN--Co-Sponsorships--20100</v>
      </c>
      <c r="J751" s="27" t="str">
        <f t="shared" si="139"/>
        <v>BAR0375054400022</v>
      </c>
      <c r="K751" s="27" t="str">
        <f t="shared" si="140"/>
        <v>BAR0375054Co-Sponsorships</v>
      </c>
      <c r="L751" s="1" t="str">
        <f t="shared" si="136"/>
        <v>BAR03VPSA</v>
      </c>
      <c r="M751" s="1">
        <v>75054</v>
      </c>
      <c r="N751" s="1">
        <v>400022</v>
      </c>
      <c r="O751" s="1">
        <v>20100</v>
      </c>
      <c r="P751" s="1">
        <v>300</v>
      </c>
      <c r="Q751" s="1">
        <v>9999</v>
      </c>
      <c r="R751" s="1">
        <v>12</v>
      </c>
      <c r="S751" s="1">
        <v>9999</v>
      </c>
      <c r="V751"/>
      <c r="W751" t="s">
        <v>944</v>
      </c>
      <c r="X751" t="str">
        <f t="shared" si="137"/>
        <v>n/a</v>
      </c>
      <c r="Y751" t="str">
        <f t="shared" si="138"/>
        <v>n/a</v>
      </c>
      <c r="AA751" s="1"/>
      <c r="AB751" s="1" t="s">
        <v>934</v>
      </c>
      <c r="AD751" s="1" t="str">
        <f t="shared" si="141"/>
        <v>BAR037505420100</v>
      </c>
    </row>
    <row r="752" spans="1:30" x14ac:dyDescent="0.25">
      <c r="A752" s="1" t="str">
        <f>D752&amp;M752&amp;P752&amp;N752&amp;MasterData_[[#This Row],[Program Code]]</f>
        <v>BAR037505430040002320100</v>
      </c>
      <c r="B752" s="1" t="str">
        <f t="shared" si="135"/>
        <v>BAR037505430020100</v>
      </c>
      <c r="D752" s="14" t="s">
        <v>282</v>
      </c>
      <c r="E752" s="15" t="s">
        <v>286</v>
      </c>
      <c r="F752" s="7">
        <f t="shared" si="142"/>
        <v>20100</v>
      </c>
      <c r="G752" s="1" t="s">
        <v>760</v>
      </c>
      <c r="H752" s="1" t="str">
        <f t="shared" si="143"/>
        <v>ASSN--Co-Sponsorships--20100</v>
      </c>
      <c r="J752" s="27" t="str">
        <f t="shared" si="139"/>
        <v>BAR0375054400023</v>
      </c>
      <c r="K752" s="27" t="str">
        <f t="shared" si="140"/>
        <v>BAR0375054Co-Sponsorships</v>
      </c>
      <c r="L752" s="1" t="str">
        <f t="shared" si="136"/>
        <v>BAR03VPSA</v>
      </c>
      <c r="M752" s="1">
        <v>75054</v>
      </c>
      <c r="N752" s="1">
        <v>400023</v>
      </c>
      <c r="O752" s="1">
        <v>20100</v>
      </c>
      <c r="P752" s="1">
        <v>300</v>
      </c>
      <c r="Q752" s="1">
        <v>9999</v>
      </c>
      <c r="R752" s="1">
        <v>12</v>
      </c>
      <c r="S752" s="1">
        <v>9999</v>
      </c>
      <c r="V752"/>
      <c r="W752" t="s">
        <v>944</v>
      </c>
      <c r="X752" t="str">
        <f t="shared" si="137"/>
        <v>n/a</v>
      </c>
      <c r="Y752" t="str">
        <f t="shared" si="138"/>
        <v>n/a</v>
      </c>
      <c r="AA752" s="1"/>
      <c r="AB752" s="1" t="s">
        <v>934</v>
      </c>
      <c r="AD752" s="1" t="str">
        <f t="shared" si="141"/>
        <v>BAR037505420100</v>
      </c>
    </row>
    <row r="753" spans="1:30" x14ac:dyDescent="0.25">
      <c r="A753" s="1" t="str">
        <f>D753&amp;M753&amp;P753&amp;N753&amp;MasterData_[[#This Row],[Program Code]]</f>
        <v>BAR037505430040002420100</v>
      </c>
      <c r="B753" s="1" t="str">
        <f t="shared" si="135"/>
        <v>BAR037505430020100</v>
      </c>
      <c r="D753" s="14" t="s">
        <v>282</v>
      </c>
      <c r="E753" s="15" t="s">
        <v>286</v>
      </c>
      <c r="F753" s="7">
        <f t="shared" si="142"/>
        <v>20100</v>
      </c>
      <c r="G753" s="1" t="s">
        <v>760</v>
      </c>
      <c r="H753" s="1" t="str">
        <f t="shared" si="143"/>
        <v>ASSN--Co-Sponsorships--20100</v>
      </c>
      <c r="J753" s="27" t="str">
        <f t="shared" si="139"/>
        <v>BAR0375054400024</v>
      </c>
      <c r="K753" s="27" t="str">
        <f t="shared" si="140"/>
        <v>BAR0375054Co-Sponsorships</v>
      </c>
      <c r="L753" s="1" t="str">
        <f t="shared" si="136"/>
        <v>BAR03VPSA</v>
      </c>
      <c r="M753" s="1">
        <v>75054</v>
      </c>
      <c r="N753" s="1">
        <v>400024</v>
      </c>
      <c r="O753" s="1">
        <v>20100</v>
      </c>
      <c r="P753" s="1">
        <v>300</v>
      </c>
      <c r="Q753" s="1">
        <v>9999</v>
      </c>
      <c r="R753" s="1">
        <v>12</v>
      </c>
      <c r="S753" s="1">
        <v>9999</v>
      </c>
      <c r="V753"/>
      <c r="W753" t="s">
        <v>944</v>
      </c>
      <c r="X753" t="str">
        <f t="shared" si="137"/>
        <v>n/a</v>
      </c>
      <c r="Y753" t="str">
        <f t="shared" si="138"/>
        <v>n/a</v>
      </c>
      <c r="AA753" s="1"/>
      <c r="AB753" s="1" t="s">
        <v>934</v>
      </c>
      <c r="AD753" s="1" t="str">
        <f t="shared" si="141"/>
        <v>BAR037505420100</v>
      </c>
    </row>
    <row r="754" spans="1:30" x14ac:dyDescent="0.25">
      <c r="A754" s="1" t="str">
        <f>D754&amp;M754&amp;P754&amp;N754&amp;MasterData_[[#This Row],[Program Code]]</f>
        <v>BAR037505430040002520100</v>
      </c>
      <c r="B754" s="1" t="str">
        <f t="shared" si="135"/>
        <v>BAR037505430020100</v>
      </c>
      <c r="D754" s="14" t="s">
        <v>282</v>
      </c>
      <c r="E754" s="15" t="s">
        <v>286</v>
      </c>
      <c r="F754" s="7">
        <f t="shared" si="142"/>
        <v>20100</v>
      </c>
      <c r="G754" s="1" t="s">
        <v>760</v>
      </c>
      <c r="H754" s="1" t="str">
        <f t="shared" si="143"/>
        <v>ASSN--Co-Sponsorships--20100</v>
      </c>
      <c r="J754" s="27" t="str">
        <f t="shared" si="139"/>
        <v>BAR0375054400025</v>
      </c>
      <c r="K754" s="27" t="str">
        <f t="shared" si="140"/>
        <v>BAR0375054Co-Sponsorships</v>
      </c>
      <c r="L754" s="1" t="str">
        <f t="shared" si="136"/>
        <v>BAR03VPSA</v>
      </c>
      <c r="M754" s="1">
        <v>75054</v>
      </c>
      <c r="N754" s="1">
        <v>400025</v>
      </c>
      <c r="O754" s="1">
        <v>20100</v>
      </c>
      <c r="P754" s="1">
        <v>300</v>
      </c>
      <c r="Q754" s="1">
        <v>9999</v>
      </c>
      <c r="R754" s="1">
        <v>12</v>
      </c>
      <c r="S754" s="1">
        <v>9999</v>
      </c>
      <c r="V754"/>
      <c r="W754" t="s">
        <v>944</v>
      </c>
      <c r="X754" t="str">
        <f t="shared" si="137"/>
        <v>n/a</v>
      </c>
      <c r="Y754" t="str">
        <f t="shared" si="138"/>
        <v>n/a</v>
      </c>
      <c r="AA754" s="1"/>
      <c r="AB754" s="1" t="s">
        <v>934</v>
      </c>
      <c r="AD754" s="1" t="str">
        <f t="shared" si="141"/>
        <v>BAR037505420100</v>
      </c>
    </row>
    <row r="755" spans="1:30" x14ac:dyDescent="0.25">
      <c r="A755" s="1" t="str">
        <f>D755&amp;M755&amp;P755&amp;N755&amp;MasterData_[[#This Row],[Program Code]]</f>
        <v>BAR037505430040002720100</v>
      </c>
      <c r="B755" s="1" t="str">
        <f t="shared" si="135"/>
        <v>BAR037505430020100</v>
      </c>
      <c r="D755" s="14" t="s">
        <v>282</v>
      </c>
      <c r="E755" s="15" t="s">
        <v>286</v>
      </c>
      <c r="F755" s="7">
        <f t="shared" si="142"/>
        <v>20100</v>
      </c>
      <c r="G755" s="1" t="s">
        <v>760</v>
      </c>
      <c r="H755" s="1" t="str">
        <f t="shared" si="143"/>
        <v>ASSN--Co-Sponsorships--20100</v>
      </c>
      <c r="J755" s="27" t="str">
        <f t="shared" si="139"/>
        <v>BAR0375054400027</v>
      </c>
      <c r="K755" s="27" t="str">
        <f t="shared" si="140"/>
        <v>BAR0375054Co-Sponsorships</v>
      </c>
      <c r="L755" s="1" t="str">
        <f t="shared" si="136"/>
        <v>BAR03VPSA</v>
      </c>
      <c r="M755" s="1">
        <v>75054</v>
      </c>
      <c r="N755" s="1">
        <v>400027</v>
      </c>
      <c r="O755" s="1">
        <v>20100</v>
      </c>
      <c r="P755" s="1">
        <v>300</v>
      </c>
      <c r="Q755" s="1">
        <v>9999</v>
      </c>
      <c r="R755" s="1">
        <v>12</v>
      </c>
      <c r="S755" s="1">
        <v>9999</v>
      </c>
      <c r="V755"/>
      <c r="W755" t="s">
        <v>944</v>
      </c>
      <c r="X755" t="str">
        <f t="shared" si="137"/>
        <v>n/a</v>
      </c>
      <c r="Y755" t="str">
        <f t="shared" si="138"/>
        <v>n/a</v>
      </c>
      <c r="AA755" s="1"/>
      <c r="AB755" s="1" t="s">
        <v>934</v>
      </c>
      <c r="AD755" s="1" t="str">
        <f t="shared" si="141"/>
        <v>BAR037505420100</v>
      </c>
    </row>
    <row r="756" spans="1:30" x14ac:dyDescent="0.25">
      <c r="A756" s="1" t="str">
        <f>D756&amp;M756&amp;P756&amp;N756&amp;MasterData_[[#This Row],[Program Code]]</f>
        <v>BAR037505430040002820100</v>
      </c>
      <c r="B756" s="1" t="str">
        <f t="shared" si="135"/>
        <v>BAR037505430020100</v>
      </c>
      <c r="D756" s="14" t="s">
        <v>282</v>
      </c>
      <c r="E756" s="15" t="s">
        <v>286</v>
      </c>
      <c r="F756" s="7">
        <f t="shared" si="142"/>
        <v>20100</v>
      </c>
      <c r="G756" s="1" t="s">
        <v>760</v>
      </c>
      <c r="H756" s="1" t="str">
        <f t="shared" si="143"/>
        <v>ASSN--Co-Sponsorships--20100</v>
      </c>
      <c r="J756" s="27" t="str">
        <f t="shared" si="139"/>
        <v>BAR0375054400028</v>
      </c>
      <c r="K756" s="27" t="str">
        <f t="shared" si="140"/>
        <v>BAR0375054Co-Sponsorships</v>
      </c>
      <c r="L756" s="1" t="str">
        <f t="shared" si="136"/>
        <v>BAR03VPSA</v>
      </c>
      <c r="M756" s="1">
        <v>75054</v>
      </c>
      <c r="N756" s="1">
        <v>400028</v>
      </c>
      <c r="O756" s="1">
        <v>20100</v>
      </c>
      <c r="P756" s="1">
        <v>300</v>
      </c>
      <c r="Q756" s="1">
        <v>9999</v>
      </c>
      <c r="R756" s="1">
        <v>12</v>
      </c>
      <c r="S756" s="1">
        <v>9999</v>
      </c>
      <c r="V756"/>
      <c r="W756" t="s">
        <v>944</v>
      </c>
      <c r="X756" t="str">
        <f t="shared" si="137"/>
        <v>n/a</v>
      </c>
      <c r="Y756" t="str">
        <f t="shared" si="138"/>
        <v>n/a</v>
      </c>
      <c r="AA756" s="1"/>
      <c r="AB756" s="1" t="s">
        <v>934</v>
      </c>
      <c r="AD756" s="1" t="str">
        <f t="shared" si="141"/>
        <v>BAR037505420100</v>
      </c>
    </row>
    <row r="757" spans="1:30" x14ac:dyDescent="0.25">
      <c r="A757" s="1" t="str">
        <f>D757&amp;M757&amp;P757&amp;N757&amp;MasterData_[[#This Row],[Program Code]]</f>
        <v>BAR037505430040003020100</v>
      </c>
      <c r="B757" s="1" t="str">
        <f t="shared" si="135"/>
        <v>BAR037505430020100</v>
      </c>
      <c r="D757" s="14" t="s">
        <v>282</v>
      </c>
      <c r="E757" s="15" t="s">
        <v>286</v>
      </c>
      <c r="F757" s="7">
        <f t="shared" si="142"/>
        <v>20100</v>
      </c>
      <c r="G757" s="1" t="s">
        <v>760</v>
      </c>
      <c r="H757" s="1" t="str">
        <f t="shared" si="143"/>
        <v>ASSN--Co-Sponsorships--20100</v>
      </c>
      <c r="J757" s="27" t="str">
        <f t="shared" si="139"/>
        <v>BAR0375054400030</v>
      </c>
      <c r="K757" s="27" t="str">
        <f t="shared" si="140"/>
        <v>BAR0375054Co-Sponsorships</v>
      </c>
      <c r="L757" s="1" t="str">
        <f t="shared" si="136"/>
        <v>BAR03VPSA</v>
      </c>
      <c r="M757" s="1">
        <v>75054</v>
      </c>
      <c r="N757" s="1">
        <v>400030</v>
      </c>
      <c r="O757" s="1">
        <v>20100</v>
      </c>
      <c r="P757" s="1">
        <v>300</v>
      </c>
      <c r="Q757" s="1">
        <v>9999</v>
      </c>
      <c r="R757" s="1">
        <v>12</v>
      </c>
      <c r="S757" s="1">
        <v>9999</v>
      </c>
      <c r="V757"/>
      <c r="W757" t="s">
        <v>944</v>
      </c>
      <c r="X757" t="str">
        <f t="shared" si="137"/>
        <v>n/a</v>
      </c>
      <c r="Y757" t="str">
        <f t="shared" si="138"/>
        <v>n/a</v>
      </c>
      <c r="AA757" s="1"/>
      <c r="AB757" s="1" t="s">
        <v>934</v>
      </c>
      <c r="AD757" s="1" t="str">
        <f t="shared" si="141"/>
        <v>BAR037505420100</v>
      </c>
    </row>
    <row r="758" spans="1:30" x14ac:dyDescent="0.25">
      <c r="A758" s="1" t="str">
        <f>D758&amp;M758&amp;P758&amp;N758&amp;MasterData_[[#This Row],[Program Code]]</f>
        <v>BAR037505430040003120100</v>
      </c>
      <c r="B758" s="1" t="str">
        <f t="shared" si="135"/>
        <v>BAR037505430020100</v>
      </c>
      <c r="D758" s="14" t="s">
        <v>282</v>
      </c>
      <c r="E758" s="15" t="s">
        <v>286</v>
      </c>
      <c r="F758" s="7">
        <f t="shared" si="142"/>
        <v>20100</v>
      </c>
      <c r="G758" s="1" t="s">
        <v>760</v>
      </c>
      <c r="H758" s="1" t="str">
        <f t="shared" si="143"/>
        <v>ASSN--Co-Sponsorships--20100</v>
      </c>
      <c r="J758" s="27" t="str">
        <f t="shared" si="139"/>
        <v>BAR0375054400031</v>
      </c>
      <c r="K758" s="27" t="str">
        <f t="shared" si="140"/>
        <v>BAR0375054Co-Sponsorships</v>
      </c>
      <c r="L758" s="1" t="str">
        <f t="shared" si="136"/>
        <v>BAR03VPSA</v>
      </c>
      <c r="M758" s="1">
        <v>75054</v>
      </c>
      <c r="N758" s="1">
        <v>400031</v>
      </c>
      <c r="O758" s="1">
        <v>20100</v>
      </c>
      <c r="P758" s="1">
        <v>300</v>
      </c>
      <c r="Q758" s="1">
        <v>9999</v>
      </c>
      <c r="R758" s="1">
        <v>12</v>
      </c>
      <c r="S758" s="1">
        <v>9999</v>
      </c>
      <c r="V758"/>
      <c r="W758" t="s">
        <v>944</v>
      </c>
      <c r="X758" t="str">
        <f t="shared" si="137"/>
        <v>n/a</v>
      </c>
      <c r="Y758" t="str">
        <f t="shared" si="138"/>
        <v>n/a</v>
      </c>
      <c r="AA758" s="1"/>
      <c r="AB758" s="1" t="s">
        <v>934</v>
      </c>
      <c r="AD758" s="1" t="str">
        <f t="shared" si="141"/>
        <v>BAR037505420100</v>
      </c>
    </row>
    <row r="759" spans="1:30" x14ac:dyDescent="0.25">
      <c r="A759" s="1" t="str">
        <f>D759&amp;M759&amp;P759&amp;N759&amp;MasterData_[[#This Row],[Program Code]]</f>
        <v>BAR037505430040003220100</v>
      </c>
      <c r="B759" s="1" t="str">
        <f t="shared" si="135"/>
        <v>BAR037505430020100</v>
      </c>
      <c r="D759" s="14" t="s">
        <v>282</v>
      </c>
      <c r="E759" s="15" t="s">
        <v>286</v>
      </c>
      <c r="F759" s="7">
        <f t="shared" si="142"/>
        <v>20100</v>
      </c>
      <c r="G759" s="1" t="s">
        <v>760</v>
      </c>
      <c r="H759" s="1" t="str">
        <f t="shared" si="143"/>
        <v>ASSN--Co-Sponsorships--20100</v>
      </c>
      <c r="J759" s="27" t="str">
        <f t="shared" si="139"/>
        <v>BAR0375054400032</v>
      </c>
      <c r="K759" s="27" t="str">
        <f t="shared" si="140"/>
        <v>BAR0375054Co-Sponsorships</v>
      </c>
      <c r="L759" s="1" t="str">
        <f t="shared" si="136"/>
        <v>BAR03VPSA</v>
      </c>
      <c r="M759" s="1">
        <v>75054</v>
      </c>
      <c r="N759" s="1">
        <v>400032</v>
      </c>
      <c r="O759" s="1">
        <v>20100</v>
      </c>
      <c r="P759" s="1">
        <v>300</v>
      </c>
      <c r="Q759" s="1">
        <v>9999</v>
      </c>
      <c r="R759" s="1">
        <v>12</v>
      </c>
      <c r="S759" s="1">
        <v>9999</v>
      </c>
      <c r="V759"/>
      <c r="W759" t="s">
        <v>944</v>
      </c>
      <c r="X759" t="str">
        <f t="shared" si="137"/>
        <v>n/a</v>
      </c>
      <c r="Y759" t="str">
        <f t="shared" si="138"/>
        <v>n/a</v>
      </c>
      <c r="AA759" s="1"/>
      <c r="AB759" s="1" t="s">
        <v>934</v>
      </c>
      <c r="AD759" s="1" t="str">
        <f t="shared" si="141"/>
        <v>BAR037505420100</v>
      </c>
    </row>
    <row r="760" spans="1:30" x14ac:dyDescent="0.25">
      <c r="A760" s="1" t="str">
        <f>D760&amp;M760&amp;P760&amp;N760&amp;MasterData_[[#This Row],[Program Code]]</f>
        <v>BAR037505430040003320100</v>
      </c>
      <c r="B760" s="1" t="str">
        <f t="shared" si="135"/>
        <v>BAR037505430020100</v>
      </c>
      <c r="D760" s="14" t="s">
        <v>282</v>
      </c>
      <c r="E760" s="15" t="s">
        <v>286</v>
      </c>
      <c r="F760" s="7">
        <f t="shared" si="142"/>
        <v>20100</v>
      </c>
      <c r="G760" s="1" t="s">
        <v>760</v>
      </c>
      <c r="H760" s="1" t="str">
        <f t="shared" si="143"/>
        <v>ASSN--Co-Sponsorships--20100</v>
      </c>
      <c r="J760" s="27" t="str">
        <f t="shared" si="139"/>
        <v>BAR0375054400033</v>
      </c>
      <c r="K760" s="27" t="str">
        <f t="shared" si="140"/>
        <v>BAR0375054Co-Sponsorships</v>
      </c>
      <c r="L760" s="1" t="str">
        <f t="shared" si="136"/>
        <v>BAR03VPSA</v>
      </c>
      <c r="M760" s="1">
        <v>75054</v>
      </c>
      <c r="N760" s="1">
        <v>400033</v>
      </c>
      <c r="O760" s="1">
        <v>20100</v>
      </c>
      <c r="P760" s="1">
        <v>300</v>
      </c>
      <c r="Q760" s="1">
        <v>9999</v>
      </c>
      <c r="R760" s="1">
        <v>12</v>
      </c>
      <c r="S760" s="1">
        <v>9999</v>
      </c>
      <c r="V760"/>
      <c r="W760" t="s">
        <v>944</v>
      </c>
      <c r="X760" t="str">
        <f t="shared" si="137"/>
        <v>n/a</v>
      </c>
      <c r="Y760" t="str">
        <f t="shared" si="138"/>
        <v>n/a</v>
      </c>
      <c r="AA760" s="1"/>
      <c r="AB760" s="1" t="s">
        <v>934</v>
      </c>
      <c r="AD760" s="1" t="str">
        <f t="shared" si="141"/>
        <v>BAR037505420100</v>
      </c>
    </row>
    <row r="761" spans="1:30" x14ac:dyDescent="0.25">
      <c r="A761" s="1" t="str">
        <f>D761&amp;M761&amp;P761&amp;N761&amp;MasterData_[[#This Row],[Program Code]]</f>
        <v>BAR037505430040003420100</v>
      </c>
      <c r="B761" s="1" t="str">
        <f t="shared" si="135"/>
        <v>BAR037505430020100</v>
      </c>
      <c r="D761" s="14" t="s">
        <v>282</v>
      </c>
      <c r="E761" s="15" t="s">
        <v>286</v>
      </c>
      <c r="F761" s="7">
        <f t="shared" si="142"/>
        <v>20100</v>
      </c>
      <c r="G761" s="1" t="s">
        <v>760</v>
      </c>
      <c r="H761" s="1" t="str">
        <f t="shared" si="143"/>
        <v>ASSN--Co-Sponsorships--20100</v>
      </c>
      <c r="J761" s="27" t="str">
        <f t="shared" si="139"/>
        <v>BAR0375054400034</v>
      </c>
      <c r="K761" s="27" t="str">
        <f t="shared" si="140"/>
        <v>BAR0375054Co-Sponsorships</v>
      </c>
      <c r="L761" s="1" t="str">
        <f t="shared" si="136"/>
        <v>BAR03VPSA</v>
      </c>
      <c r="M761" s="1">
        <v>75054</v>
      </c>
      <c r="N761" s="1">
        <v>400034</v>
      </c>
      <c r="O761" s="1">
        <v>20100</v>
      </c>
      <c r="P761" s="1">
        <v>300</v>
      </c>
      <c r="Q761" s="1">
        <v>9999</v>
      </c>
      <c r="R761" s="1">
        <v>12</v>
      </c>
      <c r="S761" s="1">
        <v>9999</v>
      </c>
      <c r="V761"/>
      <c r="W761" t="s">
        <v>944</v>
      </c>
      <c r="X761" t="str">
        <f t="shared" si="137"/>
        <v>n/a</v>
      </c>
      <c r="Y761" t="str">
        <f t="shared" si="138"/>
        <v>n/a</v>
      </c>
      <c r="AA761" s="1"/>
      <c r="AB761" s="1" t="s">
        <v>934</v>
      </c>
      <c r="AD761" s="1" t="str">
        <f t="shared" si="141"/>
        <v>BAR037505420100</v>
      </c>
    </row>
    <row r="762" spans="1:30" x14ac:dyDescent="0.25">
      <c r="A762" s="1" t="str">
        <f>D762&amp;M762&amp;P762&amp;N762&amp;MasterData_[[#This Row],[Program Code]]</f>
        <v>BAR037505430040003520100</v>
      </c>
      <c r="B762" s="1" t="str">
        <f t="shared" si="135"/>
        <v>BAR037505430020100</v>
      </c>
      <c r="D762" s="14" t="s">
        <v>282</v>
      </c>
      <c r="E762" s="15" t="s">
        <v>286</v>
      </c>
      <c r="F762" s="7">
        <f t="shared" si="142"/>
        <v>20100</v>
      </c>
      <c r="G762" s="1" t="s">
        <v>760</v>
      </c>
      <c r="H762" s="1" t="str">
        <f t="shared" si="143"/>
        <v>ASSN--Co-Sponsorships--20100</v>
      </c>
      <c r="J762" s="27" t="str">
        <f t="shared" si="139"/>
        <v>BAR0375054400035</v>
      </c>
      <c r="K762" s="27" t="str">
        <f t="shared" si="140"/>
        <v>BAR0375054Co-Sponsorships</v>
      </c>
      <c r="L762" s="1" t="str">
        <f t="shared" si="136"/>
        <v>BAR03VPSA</v>
      </c>
      <c r="M762" s="1">
        <v>75054</v>
      </c>
      <c r="N762" s="1">
        <v>400035</v>
      </c>
      <c r="O762" s="1">
        <v>20100</v>
      </c>
      <c r="P762" s="1">
        <v>300</v>
      </c>
      <c r="Q762" s="1">
        <v>9999</v>
      </c>
      <c r="R762" s="1">
        <v>12</v>
      </c>
      <c r="S762" s="1">
        <v>9999</v>
      </c>
      <c r="V762"/>
      <c r="W762" t="s">
        <v>944</v>
      </c>
      <c r="X762" t="str">
        <f t="shared" si="137"/>
        <v>n/a</v>
      </c>
      <c r="Y762" t="str">
        <f t="shared" si="138"/>
        <v>n/a</v>
      </c>
      <c r="AA762" s="1"/>
      <c r="AB762" s="1" t="s">
        <v>934</v>
      </c>
      <c r="AD762" s="1" t="str">
        <f t="shared" si="141"/>
        <v>BAR037505420100</v>
      </c>
    </row>
    <row r="763" spans="1:30" x14ac:dyDescent="0.25">
      <c r="A763" s="1" t="str">
        <f>D763&amp;M763&amp;P763&amp;N763&amp;MasterData_[[#This Row],[Program Code]]</f>
        <v>BAR037505430040003620100</v>
      </c>
      <c r="B763" s="1" t="str">
        <f t="shared" si="135"/>
        <v>BAR037505430020100</v>
      </c>
      <c r="D763" s="14" t="s">
        <v>282</v>
      </c>
      <c r="E763" s="15" t="s">
        <v>286</v>
      </c>
      <c r="F763" s="7">
        <f t="shared" si="142"/>
        <v>20100</v>
      </c>
      <c r="G763" s="1" t="s">
        <v>760</v>
      </c>
      <c r="H763" s="1" t="str">
        <f t="shared" si="143"/>
        <v>ASSN--Co-Sponsorships--20100</v>
      </c>
      <c r="J763" s="27" t="str">
        <f t="shared" si="139"/>
        <v>BAR0375054400036</v>
      </c>
      <c r="K763" s="27" t="str">
        <f t="shared" si="140"/>
        <v>BAR0375054Co-Sponsorships</v>
      </c>
      <c r="L763" s="1" t="str">
        <f t="shared" si="136"/>
        <v>BAR03VPSA</v>
      </c>
      <c r="M763" s="1">
        <v>75054</v>
      </c>
      <c r="N763" s="1">
        <v>400036</v>
      </c>
      <c r="O763" s="1">
        <v>20100</v>
      </c>
      <c r="P763" s="1">
        <v>300</v>
      </c>
      <c r="Q763" s="1">
        <v>9999</v>
      </c>
      <c r="R763" s="1">
        <v>12</v>
      </c>
      <c r="S763" s="1">
        <v>9999</v>
      </c>
      <c r="V763"/>
      <c r="W763" t="s">
        <v>944</v>
      </c>
      <c r="X763" t="str">
        <f t="shared" si="137"/>
        <v>n/a</v>
      </c>
      <c r="Y763" t="str">
        <f t="shared" si="138"/>
        <v>n/a</v>
      </c>
      <c r="AA763" s="1"/>
      <c r="AB763" s="1" t="s">
        <v>934</v>
      </c>
      <c r="AD763" s="1" t="str">
        <f t="shared" si="141"/>
        <v>BAR037505420100</v>
      </c>
    </row>
    <row r="764" spans="1:30" x14ac:dyDescent="0.25">
      <c r="A764" s="1" t="str">
        <f>D764&amp;M764&amp;P764&amp;N764&amp;MasterData_[[#This Row],[Program Code]]</f>
        <v>BAR037505430040003720100</v>
      </c>
      <c r="B764" s="1" t="str">
        <f t="shared" si="135"/>
        <v>BAR037505430020100</v>
      </c>
      <c r="D764" s="14" t="s">
        <v>282</v>
      </c>
      <c r="E764" s="15" t="s">
        <v>286</v>
      </c>
      <c r="F764" s="7">
        <f t="shared" si="142"/>
        <v>20100</v>
      </c>
      <c r="G764" s="1" t="s">
        <v>760</v>
      </c>
      <c r="H764" s="1" t="str">
        <f t="shared" si="143"/>
        <v>ASSN--Co-Sponsorships--20100</v>
      </c>
      <c r="J764" s="27" t="str">
        <f t="shared" si="139"/>
        <v>BAR0375054400037</v>
      </c>
      <c r="K764" s="27" t="str">
        <f t="shared" si="140"/>
        <v>BAR0375054Co-Sponsorships</v>
      </c>
      <c r="L764" s="1" t="str">
        <f t="shared" si="136"/>
        <v>BAR03VPSA</v>
      </c>
      <c r="M764" s="1">
        <v>75054</v>
      </c>
      <c r="N764" s="1">
        <v>400037</v>
      </c>
      <c r="O764" s="1">
        <v>20100</v>
      </c>
      <c r="P764" s="1">
        <v>300</v>
      </c>
      <c r="Q764" s="1">
        <v>9999</v>
      </c>
      <c r="R764" s="1">
        <v>12</v>
      </c>
      <c r="S764" s="1">
        <v>9999</v>
      </c>
      <c r="V764"/>
      <c r="W764" t="s">
        <v>944</v>
      </c>
      <c r="X764" t="str">
        <f t="shared" si="137"/>
        <v>n/a</v>
      </c>
      <c r="Y764" t="str">
        <f t="shared" si="138"/>
        <v>n/a</v>
      </c>
      <c r="AA764" s="1"/>
      <c r="AB764" s="1" t="s">
        <v>934</v>
      </c>
      <c r="AD764" s="1" t="str">
        <f t="shared" si="141"/>
        <v>BAR037505420100</v>
      </c>
    </row>
    <row r="765" spans="1:30" x14ac:dyDescent="0.25">
      <c r="A765" s="1" t="str">
        <f>D765&amp;M765&amp;P765&amp;N765&amp;MasterData_[[#This Row],[Program Code]]</f>
        <v>BAR037505430040003820100</v>
      </c>
      <c r="B765" s="1" t="str">
        <f t="shared" si="135"/>
        <v>BAR037505430020100</v>
      </c>
      <c r="D765" s="14" t="s">
        <v>282</v>
      </c>
      <c r="E765" s="15" t="s">
        <v>286</v>
      </c>
      <c r="F765" s="7">
        <f t="shared" si="142"/>
        <v>20100</v>
      </c>
      <c r="G765" s="1" t="s">
        <v>760</v>
      </c>
      <c r="H765" s="1" t="str">
        <f t="shared" si="143"/>
        <v>ASSN--Co-Sponsorships--20100</v>
      </c>
      <c r="J765" s="27" t="str">
        <f t="shared" si="139"/>
        <v>BAR0375054400038</v>
      </c>
      <c r="K765" s="27" t="str">
        <f t="shared" si="140"/>
        <v>BAR0375054Co-Sponsorships</v>
      </c>
      <c r="L765" s="1" t="str">
        <f t="shared" si="136"/>
        <v>BAR03VPSA</v>
      </c>
      <c r="M765" s="1">
        <v>75054</v>
      </c>
      <c r="N765" s="1">
        <v>400038</v>
      </c>
      <c r="O765" s="1">
        <v>20100</v>
      </c>
      <c r="P765" s="1">
        <v>300</v>
      </c>
      <c r="Q765" s="1">
        <v>9999</v>
      </c>
      <c r="R765" s="1">
        <v>12</v>
      </c>
      <c r="S765" s="1">
        <v>9999</v>
      </c>
      <c r="V765"/>
      <c r="W765" t="s">
        <v>944</v>
      </c>
      <c r="X765" t="str">
        <f t="shared" si="137"/>
        <v>n/a</v>
      </c>
      <c r="Y765" t="str">
        <f t="shared" si="138"/>
        <v>n/a</v>
      </c>
      <c r="AA765" s="1"/>
      <c r="AB765" s="1" t="s">
        <v>934</v>
      </c>
      <c r="AD765" s="1" t="str">
        <f t="shared" si="141"/>
        <v>BAR037505420100</v>
      </c>
    </row>
    <row r="766" spans="1:30" x14ac:dyDescent="0.25">
      <c r="A766" s="1" t="str">
        <f>D766&amp;M766&amp;P766&amp;N766&amp;MasterData_[[#This Row],[Program Code]]</f>
        <v>BAR037505430040003920100</v>
      </c>
      <c r="B766" s="1" t="str">
        <f t="shared" si="135"/>
        <v>BAR037505430020100</v>
      </c>
      <c r="D766" s="14" t="s">
        <v>282</v>
      </c>
      <c r="E766" s="15" t="s">
        <v>286</v>
      </c>
      <c r="F766" s="7">
        <f t="shared" si="142"/>
        <v>20100</v>
      </c>
      <c r="G766" s="1" t="s">
        <v>760</v>
      </c>
      <c r="H766" s="1" t="str">
        <f t="shared" si="143"/>
        <v>ASSN--Co-Sponsorships--20100</v>
      </c>
      <c r="J766" s="27" t="str">
        <f t="shared" si="139"/>
        <v>BAR0375054400039</v>
      </c>
      <c r="K766" s="27" t="str">
        <f t="shared" si="140"/>
        <v>BAR0375054Co-Sponsorships</v>
      </c>
      <c r="L766" s="1" t="str">
        <f t="shared" si="136"/>
        <v>BAR03VPSA</v>
      </c>
      <c r="M766" s="1">
        <v>75054</v>
      </c>
      <c r="N766" s="1">
        <v>400039</v>
      </c>
      <c r="O766" s="1">
        <v>20100</v>
      </c>
      <c r="P766" s="1">
        <v>300</v>
      </c>
      <c r="Q766" s="1">
        <v>9999</v>
      </c>
      <c r="R766" s="1">
        <v>12</v>
      </c>
      <c r="S766" s="1">
        <v>9999</v>
      </c>
      <c r="V766"/>
      <c r="W766" t="s">
        <v>944</v>
      </c>
      <c r="X766" t="str">
        <f t="shared" si="137"/>
        <v>n/a</v>
      </c>
      <c r="Y766" t="str">
        <f t="shared" si="138"/>
        <v>n/a</v>
      </c>
      <c r="AA766" s="1"/>
      <c r="AB766" s="1" t="s">
        <v>934</v>
      </c>
      <c r="AD766" s="1" t="str">
        <f t="shared" si="141"/>
        <v>BAR037505420100</v>
      </c>
    </row>
    <row r="767" spans="1:30" x14ac:dyDescent="0.25">
      <c r="A767" s="1" t="str">
        <f>D767&amp;M767&amp;P767&amp;N767&amp;MasterData_[[#This Row],[Program Code]]</f>
        <v>BAR037505430040004120100</v>
      </c>
      <c r="B767" s="1" t="str">
        <f t="shared" si="135"/>
        <v>BAR037505430020100</v>
      </c>
      <c r="D767" s="14" t="s">
        <v>282</v>
      </c>
      <c r="E767" s="15" t="s">
        <v>286</v>
      </c>
      <c r="F767" s="7">
        <f t="shared" si="142"/>
        <v>20100</v>
      </c>
      <c r="G767" s="1" t="s">
        <v>760</v>
      </c>
      <c r="H767" s="1" t="str">
        <f t="shared" si="143"/>
        <v>ASSN--Co-Sponsorships--20100</v>
      </c>
      <c r="J767" s="27" t="str">
        <f t="shared" si="139"/>
        <v>BAR0375054400041</v>
      </c>
      <c r="K767" s="27" t="str">
        <f t="shared" si="140"/>
        <v>BAR0375054Co-Sponsorships</v>
      </c>
      <c r="L767" s="1" t="str">
        <f t="shared" si="136"/>
        <v>BAR03VPSA</v>
      </c>
      <c r="M767" s="1">
        <v>75054</v>
      </c>
      <c r="N767" s="1">
        <v>400041</v>
      </c>
      <c r="O767" s="1">
        <v>20100</v>
      </c>
      <c r="P767" s="1">
        <v>300</v>
      </c>
      <c r="Q767" s="1">
        <v>9999</v>
      </c>
      <c r="R767" s="1">
        <v>12</v>
      </c>
      <c r="S767" s="1">
        <v>9999</v>
      </c>
      <c r="V767"/>
      <c r="W767" t="s">
        <v>944</v>
      </c>
      <c r="X767" t="str">
        <f t="shared" si="137"/>
        <v>n/a</v>
      </c>
      <c r="Y767" t="str">
        <f t="shared" si="138"/>
        <v>n/a</v>
      </c>
      <c r="AA767" s="1"/>
      <c r="AB767" s="1" t="s">
        <v>934</v>
      </c>
      <c r="AD767" s="1" t="str">
        <f t="shared" si="141"/>
        <v>BAR037505420100</v>
      </c>
    </row>
    <row r="768" spans="1:30" x14ac:dyDescent="0.25">
      <c r="A768" s="1" t="str">
        <f>D768&amp;M768&amp;P768&amp;N768&amp;MasterData_[[#This Row],[Program Code]]</f>
        <v>BAR037505430040004220100</v>
      </c>
      <c r="B768" s="1" t="str">
        <f t="shared" si="135"/>
        <v>BAR037505430020100</v>
      </c>
      <c r="D768" s="14" t="s">
        <v>282</v>
      </c>
      <c r="E768" s="15" t="s">
        <v>286</v>
      </c>
      <c r="F768" s="7">
        <f t="shared" si="142"/>
        <v>20100</v>
      </c>
      <c r="G768" s="1" t="s">
        <v>760</v>
      </c>
      <c r="H768" s="1" t="str">
        <f t="shared" si="143"/>
        <v>ASSN--Co-Sponsorships--20100</v>
      </c>
      <c r="J768" s="27" t="str">
        <f t="shared" si="139"/>
        <v>BAR0375054400042</v>
      </c>
      <c r="K768" s="27" t="str">
        <f t="shared" si="140"/>
        <v>BAR0375054Co-Sponsorships</v>
      </c>
      <c r="L768" s="1" t="str">
        <f t="shared" si="136"/>
        <v>BAR03VPSA</v>
      </c>
      <c r="M768" s="1">
        <v>75054</v>
      </c>
      <c r="N768" s="1">
        <v>400042</v>
      </c>
      <c r="O768" s="1">
        <v>20100</v>
      </c>
      <c r="P768" s="1">
        <v>300</v>
      </c>
      <c r="Q768" s="1">
        <v>9999</v>
      </c>
      <c r="R768" s="1">
        <v>12</v>
      </c>
      <c r="S768" s="1">
        <v>9999</v>
      </c>
      <c r="V768"/>
      <c r="W768" t="s">
        <v>944</v>
      </c>
      <c r="X768" t="str">
        <f t="shared" si="137"/>
        <v>n/a</v>
      </c>
      <c r="Y768" t="str">
        <f t="shared" si="138"/>
        <v>n/a</v>
      </c>
      <c r="AA768" s="1"/>
      <c r="AB768" s="1" t="s">
        <v>934</v>
      </c>
      <c r="AD768" s="1" t="str">
        <f t="shared" si="141"/>
        <v>BAR037505420100</v>
      </c>
    </row>
    <row r="769" spans="1:30" x14ac:dyDescent="0.25">
      <c r="A769" s="1" t="str">
        <f>D769&amp;M769&amp;P769&amp;N769&amp;MasterData_[[#This Row],[Program Code]]</f>
        <v>BAR037505430040004320100</v>
      </c>
      <c r="B769" s="1" t="str">
        <f t="shared" si="135"/>
        <v>BAR037505430020100</v>
      </c>
      <c r="D769" s="14" t="s">
        <v>282</v>
      </c>
      <c r="E769" s="15" t="s">
        <v>286</v>
      </c>
      <c r="F769" s="7">
        <f t="shared" si="142"/>
        <v>20100</v>
      </c>
      <c r="G769" s="1" t="s">
        <v>760</v>
      </c>
      <c r="H769" s="1" t="str">
        <f t="shared" si="143"/>
        <v>ASSN--Co-Sponsorships--20100</v>
      </c>
      <c r="J769" s="27" t="str">
        <f t="shared" si="139"/>
        <v>BAR0375054400043</v>
      </c>
      <c r="K769" s="27" t="str">
        <f t="shared" si="140"/>
        <v>BAR0375054Co-Sponsorships</v>
      </c>
      <c r="L769" s="1" t="str">
        <f t="shared" si="136"/>
        <v>BAR03VPSA</v>
      </c>
      <c r="M769" s="1">
        <v>75054</v>
      </c>
      <c r="N769" s="1">
        <v>400043</v>
      </c>
      <c r="O769" s="1">
        <v>20100</v>
      </c>
      <c r="P769" s="1">
        <v>300</v>
      </c>
      <c r="Q769" s="1">
        <v>9999</v>
      </c>
      <c r="R769" s="1">
        <v>12</v>
      </c>
      <c r="S769" s="1">
        <v>9999</v>
      </c>
      <c r="V769"/>
      <c r="W769" t="s">
        <v>944</v>
      </c>
      <c r="X769" t="str">
        <f t="shared" si="137"/>
        <v>n/a</v>
      </c>
      <c r="Y769" t="str">
        <f t="shared" si="138"/>
        <v>n/a</v>
      </c>
      <c r="AA769" s="1"/>
      <c r="AB769" s="1" t="s">
        <v>934</v>
      </c>
      <c r="AD769" s="1" t="str">
        <f t="shared" si="141"/>
        <v>BAR037505420100</v>
      </c>
    </row>
    <row r="770" spans="1:30" x14ac:dyDescent="0.25">
      <c r="A770" s="1" t="str">
        <f>D770&amp;M770&amp;P770&amp;N770&amp;MasterData_[[#This Row],[Program Code]]</f>
        <v>BAR037505430040004420100</v>
      </c>
      <c r="B770" s="1" t="str">
        <f t="shared" ref="B770:B833" si="144">D770&amp;M770&amp;P770&amp;O770</f>
        <v>BAR037505430020100</v>
      </c>
      <c r="D770" s="14" t="s">
        <v>282</v>
      </c>
      <c r="E770" s="15" t="s">
        <v>286</v>
      </c>
      <c r="F770" s="7">
        <f t="shared" si="142"/>
        <v>20100</v>
      </c>
      <c r="G770" s="1" t="s">
        <v>760</v>
      </c>
      <c r="H770" s="1" t="str">
        <f t="shared" si="143"/>
        <v>ASSN--Co-Sponsorships--20100</v>
      </c>
      <c r="J770" s="27" t="str">
        <f t="shared" si="139"/>
        <v>BAR0375054400044</v>
      </c>
      <c r="K770" s="27" t="str">
        <f t="shared" si="140"/>
        <v>BAR0375054Co-Sponsorships</v>
      </c>
      <c r="L770" s="1" t="str">
        <f t="shared" ref="L770:L833" si="145">D770&amp;E770</f>
        <v>BAR03VPSA</v>
      </c>
      <c r="M770" s="1">
        <v>75054</v>
      </c>
      <c r="N770" s="1">
        <v>400044</v>
      </c>
      <c r="O770" s="1">
        <v>20100</v>
      </c>
      <c r="P770" s="1">
        <v>300</v>
      </c>
      <c r="Q770" s="1">
        <v>9999</v>
      </c>
      <c r="R770" s="1">
        <v>12</v>
      </c>
      <c r="S770" s="1">
        <v>9999</v>
      </c>
      <c r="V770"/>
      <c r="W770" t="s">
        <v>944</v>
      </c>
      <c r="X770" t="str">
        <f t="shared" si="137"/>
        <v>n/a</v>
      </c>
      <c r="Y770" t="str">
        <f t="shared" si="138"/>
        <v>n/a</v>
      </c>
      <c r="AA770" s="1"/>
      <c r="AB770" s="1" t="s">
        <v>934</v>
      </c>
      <c r="AD770" s="1" t="str">
        <f t="shared" si="141"/>
        <v>BAR037505420100</v>
      </c>
    </row>
    <row r="771" spans="1:30" x14ac:dyDescent="0.25">
      <c r="A771" s="1" t="str">
        <f>D771&amp;M771&amp;P771&amp;N771&amp;MasterData_[[#This Row],[Program Code]]</f>
        <v>BAR037505430040004520100</v>
      </c>
      <c r="B771" s="1" t="str">
        <f t="shared" si="144"/>
        <v>BAR037505430020100</v>
      </c>
      <c r="D771" s="14" t="s">
        <v>282</v>
      </c>
      <c r="E771" s="15" t="s">
        <v>286</v>
      </c>
      <c r="F771" s="7">
        <f t="shared" si="142"/>
        <v>20100</v>
      </c>
      <c r="G771" s="1" t="s">
        <v>760</v>
      </c>
      <c r="H771" s="1" t="str">
        <f t="shared" si="143"/>
        <v>ASSN--Co-Sponsorships--20100</v>
      </c>
      <c r="J771" s="27" t="str">
        <f t="shared" si="139"/>
        <v>BAR0375054400045</v>
      </c>
      <c r="K771" s="27" t="str">
        <f t="shared" si="140"/>
        <v>BAR0375054Co-Sponsorships</v>
      </c>
      <c r="L771" s="1" t="str">
        <f t="shared" si="145"/>
        <v>BAR03VPSA</v>
      </c>
      <c r="M771" s="1">
        <v>75054</v>
      </c>
      <c r="N771" s="1">
        <v>400045</v>
      </c>
      <c r="O771" s="1">
        <v>20100</v>
      </c>
      <c r="P771" s="1">
        <v>300</v>
      </c>
      <c r="Q771" s="1">
        <v>9999</v>
      </c>
      <c r="R771" s="1">
        <v>12</v>
      </c>
      <c r="S771" s="1">
        <v>9999</v>
      </c>
      <c r="V771"/>
      <c r="W771" t="s">
        <v>944</v>
      </c>
      <c r="X771" t="str">
        <f t="shared" ref="X771:X834" si="146">IF(U771="", "n/a",T771)</f>
        <v>n/a</v>
      </c>
      <c r="Y771" t="str">
        <f t="shared" ref="Y771:Y834" si="147">IF(U771="","n/a",U771)</f>
        <v>n/a</v>
      </c>
      <c r="AA771" s="1"/>
      <c r="AB771" s="1" t="s">
        <v>934</v>
      </c>
      <c r="AD771" s="1" t="str">
        <f t="shared" si="141"/>
        <v>BAR037505420100</v>
      </c>
    </row>
    <row r="772" spans="1:30" x14ac:dyDescent="0.25">
      <c r="A772" s="1" t="str">
        <f>D772&amp;M772&amp;P772&amp;N772&amp;MasterData_[[#This Row],[Program Code]]</f>
        <v>BAR037505430040005920100</v>
      </c>
      <c r="B772" s="1" t="str">
        <f t="shared" si="144"/>
        <v>BAR037505430020100</v>
      </c>
      <c r="D772" s="14" t="s">
        <v>282</v>
      </c>
      <c r="E772" s="15" t="s">
        <v>286</v>
      </c>
      <c r="F772" s="7">
        <f t="shared" si="142"/>
        <v>20100</v>
      </c>
      <c r="G772" s="1" t="s">
        <v>760</v>
      </c>
      <c r="H772" s="1" t="str">
        <f t="shared" si="143"/>
        <v>ASSN--Co-Sponsorships--20100</v>
      </c>
      <c r="J772" s="27" t="str">
        <f t="shared" si="139"/>
        <v>BAR0375054400059</v>
      </c>
      <c r="K772" s="27" t="str">
        <f t="shared" si="140"/>
        <v>BAR0375054Co-Sponsorships</v>
      </c>
      <c r="L772" s="1" t="str">
        <f t="shared" si="145"/>
        <v>BAR03VPSA</v>
      </c>
      <c r="M772" s="1">
        <v>75054</v>
      </c>
      <c r="N772" s="1">
        <v>400059</v>
      </c>
      <c r="O772" s="1">
        <v>20100</v>
      </c>
      <c r="P772" s="1">
        <v>300</v>
      </c>
      <c r="Q772" s="1">
        <v>9999</v>
      </c>
      <c r="R772" s="1">
        <v>12</v>
      </c>
      <c r="S772" s="1">
        <v>9999</v>
      </c>
      <c r="V772"/>
      <c r="W772" t="s">
        <v>944</v>
      </c>
      <c r="X772" t="str">
        <f t="shared" si="146"/>
        <v>n/a</v>
      </c>
      <c r="Y772" t="str">
        <f t="shared" si="147"/>
        <v>n/a</v>
      </c>
      <c r="AA772" s="1"/>
      <c r="AB772" s="1" t="s">
        <v>934</v>
      </c>
      <c r="AD772" s="1" t="str">
        <f t="shared" si="141"/>
        <v>BAR037505420100</v>
      </c>
    </row>
    <row r="773" spans="1:30" x14ac:dyDescent="0.25">
      <c r="A773" s="1" t="str">
        <f>D773&amp;M773&amp;P773&amp;N773&amp;MasterData_[[#This Row],[Program Code]]</f>
        <v>BAR037505430040006020100</v>
      </c>
      <c r="B773" s="1" t="str">
        <f t="shared" si="144"/>
        <v>BAR037505430020100</v>
      </c>
      <c r="D773" s="14" t="s">
        <v>282</v>
      </c>
      <c r="E773" s="15" t="s">
        <v>286</v>
      </c>
      <c r="F773" s="7">
        <f t="shared" si="142"/>
        <v>20100</v>
      </c>
      <c r="G773" s="1" t="s">
        <v>760</v>
      </c>
      <c r="H773" s="1" t="str">
        <f t="shared" si="143"/>
        <v>ASSN--Co-Sponsorships--20100</v>
      </c>
      <c r="J773" s="27" t="str">
        <f t="shared" si="139"/>
        <v>BAR0375054400060</v>
      </c>
      <c r="K773" s="27" t="str">
        <f t="shared" si="140"/>
        <v>BAR0375054Co-Sponsorships</v>
      </c>
      <c r="L773" s="1" t="str">
        <f t="shared" si="145"/>
        <v>BAR03VPSA</v>
      </c>
      <c r="M773" s="1">
        <v>75054</v>
      </c>
      <c r="N773" s="1">
        <v>400060</v>
      </c>
      <c r="O773" s="1">
        <v>20100</v>
      </c>
      <c r="P773" s="1">
        <v>300</v>
      </c>
      <c r="Q773" s="1">
        <v>9999</v>
      </c>
      <c r="R773" s="1">
        <v>12</v>
      </c>
      <c r="S773" s="1">
        <v>9999</v>
      </c>
      <c r="V773"/>
      <c r="W773" t="s">
        <v>944</v>
      </c>
      <c r="X773" t="str">
        <f t="shared" si="146"/>
        <v>n/a</v>
      </c>
      <c r="Y773" t="str">
        <f t="shared" si="147"/>
        <v>n/a</v>
      </c>
      <c r="AA773" s="1"/>
      <c r="AB773" s="1" t="s">
        <v>934</v>
      </c>
      <c r="AD773" s="1" t="str">
        <f t="shared" si="141"/>
        <v>BAR037505420100</v>
      </c>
    </row>
    <row r="774" spans="1:30" x14ac:dyDescent="0.25">
      <c r="A774" s="1" t="str">
        <f>D774&amp;M774&amp;P774&amp;N774&amp;MasterData_[[#This Row],[Program Code]]</f>
        <v>BAR037505430040006320100</v>
      </c>
      <c r="B774" s="1" t="str">
        <f t="shared" si="144"/>
        <v>BAR037505430020100</v>
      </c>
      <c r="D774" s="14" t="s">
        <v>282</v>
      </c>
      <c r="E774" s="15" t="s">
        <v>286</v>
      </c>
      <c r="F774" s="7">
        <f t="shared" si="142"/>
        <v>20100</v>
      </c>
      <c r="G774" s="1" t="s">
        <v>760</v>
      </c>
      <c r="H774" s="1" t="str">
        <f t="shared" si="143"/>
        <v>ASSN--Co-Sponsorships--20100</v>
      </c>
      <c r="J774" s="27" t="str">
        <f t="shared" si="139"/>
        <v>BAR0375054400063</v>
      </c>
      <c r="K774" s="27" t="str">
        <f t="shared" si="140"/>
        <v>BAR0375054Co-Sponsorships</v>
      </c>
      <c r="L774" s="1" t="str">
        <f t="shared" si="145"/>
        <v>BAR03VPSA</v>
      </c>
      <c r="M774" s="1">
        <v>75054</v>
      </c>
      <c r="N774" s="1">
        <v>400063</v>
      </c>
      <c r="O774" s="1">
        <v>20100</v>
      </c>
      <c r="P774" s="1">
        <v>300</v>
      </c>
      <c r="Q774" s="1">
        <v>9999</v>
      </c>
      <c r="R774" s="1">
        <v>12</v>
      </c>
      <c r="S774" s="1">
        <v>9999</v>
      </c>
      <c r="V774"/>
      <c r="W774" t="s">
        <v>944</v>
      </c>
      <c r="X774" t="str">
        <f t="shared" si="146"/>
        <v>n/a</v>
      </c>
      <c r="Y774" t="str">
        <f t="shared" si="147"/>
        <v>n/a</v>
      </c>
      <c r="AA774" s="1"/>
      <c r="AB774" s="1" t="s">
        <v>934</v>
      </c>
      <c r="AD774" s="1" t="str">
        <f t="shared" si="141"/>
        <v>BAR037505420100</v>
      </c>
    </row>
    <row r="775" spans="1:30" x14ac:dyDescent="0.25">
      <c r="A775" s="1" t="str">
        <f>D775&amp;M775&amp;P775&amp;N775&amp;MasterData_[[#This Row],[Program Code]]</f>
        <v>BAR037505430040006420100</v>
      </c>
      <c r="B775" s="1" t="str">
        <f t="shared" si="144"/>
        <v>BAR037505430020100</v>
      </c>
      <c r="D775" s="14" t="s">
        <v>282</v>
      </c>
      <c r="E775" s="15" t="s">
        <v>286</v>
      </c>
      <c r="F775" s="7">
        <f t="shared" si="142"/>
        <v>20100</v>
      </c>
      <c r="G775" s="1" t="s">
        <v>760</v>
      </c>
      <c r="H775" s="1" t="str">
        <f t="shared" si="143"/>
        <v>ASSN--Co-Sponsorships--20100</v>
      </c>
      <c r="J775" s="27" t="str">
        <f t="shared" si="139"/>
        <v>BAR0375054400064</v>
      </c>
      <c r="K775" s="27" t="str">
        <f t="shared" si="140"/>
        <v>BAR0375054Co-Sponsorships</v>
      </c>
      <c r="L775" s="1" t="str">
        <f t="shared" si="145"/>
        <v>BAR03VPSA</v>
      </c>
      <c r="M775" s="1">
        <v>75054</v>
      </c>
      <c r="N775" s="1">
        <v>400064</v>
      </c>
      <c r="O775" s="1">
        <v>20100</v>
      </c>
      <c r="P775" s="1">
        <v>300</v>
      </c>
      <c r="Q775" s="1">
        <v>9999</v>
      </c>
      <c r="R775" s="1">
        <v>12</v>
      </c>
      <c r="S775" s="1">
        <v>9999</v>
      </c>
      <c r="V775"/>
      <c r="W775" t="s">
        <v>944</v>
      </c>
      <c r="X775" t="str">
        <f t="shared" si="146"/>
        <v>n/a</v>
      </c>
      <c r="Y775" t="str">
        <f t="shared" si="147"/>
        <v>n/a</v>
      </c>
      <c r="AA775" s="1"/>
      <c r="AB775" s="1" t="s">
        <v>934</v>
      </c>
      <c r="AD775" s="1" t="str">
        <f t="shared" si="141"/>
        <v>BAR037505420100</v>
      </c>
    </row>
    <row r="776" spans="1:30" x14ac:dyDescent="0.25">
      <c r="A776" s="1" t="str">
        <f>D776&amp;M776&amp;P776&amp;N776&amp;MasterData_[[#This Row],[Program Code]]</f>
        <v>BAR037505430040006520100</v>
      </c>
      <c r="B776" s="1" t="str">
        <f t="shared" si="144"/>
        <v>BAR037505430020100</v>
      </c>
      <c r="D776" s="14" t="s">
        <v>282</v>
      </c>
      <c r="E776" s="15" t="s">
        <v>286</v>
      </c>
      <c r="F776" s="7">
        <f t="shared" si="142"/>
        <v>20100</v>
      </c>
      <c r="G776" s="1" t="s">
        <v>760</v>
      </c>
      <c r="H776" s="1" t="str">
        <f t="shared" si="143"/>
        <v>ASSN--Co-Sponsorships--20100</v>
      </c>
      <c r="J776" s="27" t="str">
        <f t="shared" si="139"/>
        <v>BAR0375054400065</v>
      </c>
      <c r="K776" s="27" t="str">
        <f t="shared" si="140"/>
        <v>BAR0375054Co-Sponsorships</v>
      </c>
      <c r="L776" s="1" t="str">
        <f t="shared" si="145"/>
        <v>BAR03VPSA</v>
      </c>
      <c r="M776" s="1">
        <v>75054</v>
      </c>
      <c r="N776" s="1">
        <v>400065</v>
      </c>
      <c r="O776" s="1">
        <v>20100</v>
      </c>
      <c r="P776" s="1">
        <v>300</v>
      </c>
      <c r="Q776" s="1">
        <v>9999</v>
      </c>
      <c r="R776" s="1">
        <v>12</v>
      </c>
      <c r="S776" s="1">
        <v>9999</v>
      </c>
      <c r="V776"/>
      <c r="W776" t="s">
        <v>944</v>
      </c>
      <c r="X776" t="str">
        <f t="shared" si="146"/>
        <v>n/a</v>
      </c>
      <c r="Y776" t="str">
        <f t="shared" si="147"/>
        <v>n/a</v>
      </c>
      <c r="AA776" s="1"/>
      <c r="AB776" s="1" t="s">
        <v>934</v>
      </c>
      <c r="AD776" s="1" t="str">
        <f t="shared" si="141"/>
        <v>BAR037505420100</v>
      </c>
    </row>
    <row r="777" spans="1:30" x14ac:dyDescent="0.25">
      <c r="A777" s="1" t="str">
        <f>D777&amp;M777&amp;P777&amp;N777&amp;MasterData_[[#This Row],[Program Code]]</f>
        <v>BAR037505430040006620100</v>
      </c>
      <c r="B777" s="1" t="str">
        <f t="shared" si="144"/>
        <v>BAR037505430020100</v>
      </c>
      <c r="D777" s="14" t="s">
        <v>282</v>
      </c>
      <c r="E777" s="15" t="s">
        <v>286</v>
      </c>
      <c r="F777" s="7">
        <f t="shared" si="142"/>
        <v>20100</v>
      </c>
      <c r="G777" s="1" t="s">
        <v>760</v>
      </c>
      <c r="H777" s="1" t="str">
        <f t="shared" si="143"/>
        <v>ASSN--Co-Sponsorships--20100</v>
      </c>
      <c r="J777" s="27" t="str">
        <f t="shared" si="139"/>
        <v>BAR0375054400066</v>
      </c>
      <c r="K777" s="27" t="str">
        <f t="shared" si="140"/>
        <v>BAR0375054Co-Sponsorships</v>
      </c>
      <c r="L777" s="1" t="str">
        <f t="shared" si="145"/>
        <v>BAR03VPSA</v>
      </c>
      <c r="M777" s="1">
        <v>75054</v>
      </c>
      <c r="N777" s="1">
        <v>400066</v>
      </c>
      <c r="O777" s="1">
        <v>20100</v>
      </c>
      <c r="P777" s="1">
        <v>300</v>
      </c>
      <c r="Q777" s="1">
        <v>9999</v>
      </c>
      <c r="R777" s="1">
        <v>12</v>
      </c>
      <c r="S777" s="1">
        <v>9999</v>
      </c>
      <c r="V777"/>
      <c r="W777" t="s">
        <v>944</v>
      </c>
      <c r="X777" t="str">
        <f t="shared" si="146"/>
        <v>n/a</v>
      </c>
      <c r="Y777" t="str">
        <f t="shared" si="147"/>
        <v>n/a</v>
      </c>
      <c r="AA777" s="1"/>
      <c r="AB777" s="1" t="s">
        <v>934</v>
      </c>
      <c r="AD777" s="1" t="str">
        <f t="shared" si="141"/>
        <v>BAR037505420100</v>
      </c>
    </row>
    <row r="778" spans="1:30" x14ac:dyDescent="0.25">
      <c r="A778" s="1" t="str">
        <f>D778&amp;M778&amp;P778&amp;N778&amp;MasterData_[[#This Row],[Program Code]]</f>
        <v>BAR037505430040006720100</v>
      </c>
      <c r="B778" s="1" t="str">
        <f t="shared" si="144"/>
        <v>BAR037505430020100</v>
      </c>
      <c r="D778" s="14" t="s">
        <v>282</v>
      </c>
      <c r="E778" s="15" t="s">
        <v>286</v>
      </c>
      <c r="F778" s="7">
        <f t="shared" si="142"/>
        <v>20100</v>
      </c>
      <c r="G778" s="1" t="s">
        <v>760</v>
      </c>
      <c r="H778" s="1" t="str">
        <f t="shared" si="143"/>
        <v>ASSN--Co-Sponsorships--20100</v>
      </c>
      <c r="J778" s="27" t="str">
        <f t="shared" si="139"/>
        <v>BAR0375054400067</v>
      </c>
      <c r="K778" s="27" t="str">
        <f t="shared" si="140"/>
        <v>BAR0375054Co-Sponsorships</v>
      </c>
      <c r="L778" s="1" t="str">
        <f t="shared" si="145"/>
        <v>BAR03VPSA</v>
      </c>
      <c r="M778" s="1">
        <v>75054</v>
      </c>
      <c r="N778" s="1">
        <v>400067</v>
      </c>
      <c r="O778" s="1">
        <v>20100</v>
      </c>
      <c r="P778" s="1">
        <v>300</v>
      </c>
      <c r="Q778" s="1">
        <v>9999</v>
      </c>
      <c r="R778" s="1">
        <v>12</v>
      </c>
      <c r="S778" s="1">
        <v>9999</v>
      </c>
      <c r="V778"/>
      <c r="W778" t="s">
        <v>944</v>
      </c>
      <c r="X778" t="str">
        <f t="shared" si="146"/>
        <v>n/a</v>
      </c>
      <c r="Y778" t="str">
        <f t="shared" si="147"/>
        <v>n/a</v>
      </c>
      <c r="AA778" s="1"/>
      <c r="AB778" s="1" t="s">
        <v>934</v>
      </c>
      <c r="AD778" s="1" t="str">
        <f t="shared" si="141"/>
        <v>BAR037505420100</v>
      </c>
    </row>
    <row r="779" spans="1:30" x14ac:dyDescent="0.25">
      <c r="A779" s="1" t="str">
        <f>D779&amp;M779&amp;P779&amp;N779&amp;MasterData_[[#This Row],[Program Code]]</f>
        <v>BAR037505430040006820100</v>
      </c>
      <c r="B779" s="1" t="str">
        <f t="shared" si="144"/>
        <v>BAR037505430020100</v>
      </c>
      <c r="D779" s="14" t="s">
        <v>282</v>
      </c>
      <c r="E779" s="15" t="s">
        <v>286</v>
      </c>
      <c r="F779" s="7">
        <f t="shared" si="142"/>
        <v>20100</v>
      </c>
      <c r="G779" s="1" t="s">
        <v>760</v>
      </c>
      <c r="H779" s="1" t="str">
        <f t="shared" si="143"/>
        <v>ASSN--Co-Sponsorships--20100</v>
      </c>
      <c r="J779" s="27" t="str">
        <f t="shared" si="139"/>
        <v>BAR0375054400068</v>
      </c>
      <c r="K779" s="27" t="str">
        <f t="shared" si="140"/>
        <v>BAR0375054Co-Sponsorships</v>
      </c>
      <c r="L779" s="1" t="str">
        <f t="shared" si="145"/>
        <v>BAR03VPSA</v>
      </c>
      <c r="M779" s="1">
        <v>75054</v>
      </c>
      <c r="N779" s="1">
        <v>400068</v>
      </c>
      <c r="O779" s="1">
        <v>20100</v>
      </c>
      <c r="P779" s="1">
        <v>300</v>
      </c>
      <c r="Q779" s="1">
        <v>9999</v>
      </c>
      <c r="R779" s="1">
        <v>12</v>
      </c>
      <c r="S779" s="1">
        <v>9999</v>
      </c>
      <c r="V779"/>
      <c r="W779" t="s">
        <v>944</v>
      </c>
      <c r="X779" t="str">
        <f t="shared" si="146"/>
        <v>n/a</v>
      </c>
      <c r="Y779" t="str">
        <f t="shared" si="147"/>
        <v>n/a</v>
      </c>
      <c r="AA779" s="1"/>
      <c r="AB779" s="1" t="s">
        <v>934</v>
      </c>
      <c r="AD779" s="1" t="str">
        <f t="shared" si="141"/>
        <v>BAR037505420100</v>
      </c>
    </row>
    <row r="780" spans="1:30" x14ac:dyDescent="0.25">
      <c r="A780" s="1" t="str">
        <f>D780&amp;M780&amp;P780&amp;N780&amp;MasterData_[[#This Row],[Program Code]]</f>
        <v>BAR037505430040006920100</v>
      </c>
      <c r="B780" s="1" t="str">
        <f t="shared" si="144"/>
        <v>BAR037505430020100</v>
      </c>
      <c r="D780" s="14" t="s">
        <v>282</v>
      </c>
      <c r="E780" s="15" t="s">
        <v>286</v>
      </c>
      <c r="F780" s="7">
        <f t="shared" si="142"/>
        <v>20100</v>
      </c>
      <c r="G780" s="1" t="s">
        <v>760</v>
      </c>
      <c r="H780" s="1" t="str">
        <f t="shared" si="143"/>
        <v>ASSN--Co-Sponsorships--20100</v>
      </c>
      <c r="J780" s="27" t="str">
        <f t="shared" si="139"/>
        <v>BAR0375054400069</v>
      </c>
      <c r="K780" s="27" t="str">
        <f t="shared" si="140"/>
        <v>BAR0375054Co-Sponsorships</v>
      </c>
      <c r="L780" s="1" t="str">
        <f t="shared" si="145"/>
        <v>BAR03VPSA</v>
      </c>
      <c r="M780" s="1">
        <v>75054</v>
      </c>
      <c r="N780" s="1">
        <v>400069</v>
      </c>
      <c r="O780" s="1">
        <v>20100</v>
      </c>
      <c r="P780" s="1">
        <v>300</v>
      </c>
      <c r="Q780" s="1">
        <v>9999</v>
      </c>
      <c r="R780" s="1">
        <v>12</v>
      </c>
      <c r="S780" s="1">
        <v>9999</v>
      </c>
      <c r="V780"/>
      <c r="W780" t="s">
        <v>944</v>
      </c>
      <c r="X780" t="str">
        <f t="shared" si="146"/>
        <v>n/a</v>
      </c>
      <c r="Y780" t="str">
        <f t="shared" si="147"/>
        <v>n/a</v>
      </c>
      <c r="AA780" s="1"/>
      <c r="AB780" s="1" t="s">
        <v>934</v>
      </c>
      <c r="AD780" s="1" t="str">
        <f t="shared" si="141"/>
        <v>BAR037505420100</v>
      </c>
    </row>
    <row r="781" spans="1:30" x14ac:dyDescent="0.25">
      <c r="A781" s="1" t="str">
        <f>D781&amp;M781&amp;P781&amp;N781&amp;MasterData_[[#This Row],[Program Code]]</f>
        <v>BAR037505430040007020100</v>
      </c>
      <c r="B781" s="1" t="str">
        <f t="shared" si="144"/>
        <v>BAR037505430020100</v>
      </c>
      <c r="D781" s="14" t="s">
        <v>282</v>
      </c>
      <c r="E781" s="15" t="s">
        <v>286</v>
      </c>
      <c r="F781" s="7">
        <f t="shared" si="142"/>
        <v>20100</v>
      </c>
      <c r="G781" s="1" t="s">
        <v>760</v>
      </c>
      <c r="H781" s="1" t="str">
        <f t="shared" si="143"/>
        <v>ASSN--Co-Sponsorships--20100</v>
      </c>
      <c r="J781" s="27" t="str">
        <f t="shared" si="139"/>
        <v>BAR0375054400070</v>
      </c>
      <c r="K781" s="27" t="str">
        <f t="shared" si="140"/>
        <v>BAR0375054Co-Sponsorships</v>
      </c>
      <c r="L781" s="1" t="str">
        <f t="shared" si="145"/>
        <v>BAR03VPSA</v>
      </c>
      <c r="M781" s="1">
        <v>75054</v>
      </c>
      <c r="N781" s="1">
        <v>400070</v>
      </c>
      <c r="O781" s="1">
        <v>20100</v>
      </c>
      <c r="P781" s="1">
        <v>300</v>
      </c>
      <c r="Q781" s="1">
        <v>9999</v>
      </c>
      <c r="R781" s="1">
        <v>12</v>
      </c>
      <c r="S781" s="1">
        <v>9999</v>
      </c>
      <c r="V781"/>
      <c r="W781" t="s">
        <v>944</v>
      </c>
      <c r="X781" t="str">
        <f t="shared" si="146"/>
        <v>n/a</v>
      </c>
      <c r="Y781" t="str">
        <f t="shared" si="147"/>
        <v>n/a</v>
      </c>
      <c r="AA781" s="1"/>
      <c r="AB781" s="1" t="s">
        <v>934</v>
      </c>
      <c r="AD781" s="1" t="str">
        <f t="shared" si="141"/>
        <v>BAR037505420100</v>
      </c>
    </row>
    <row r="782" spans="1:30" x14ac:dyDescent="0.25">
      <c r="A782" s="1" t="str">
        <f>D782&amp;M782&amp;P782&amp;N782&amp;MasterData_[[#This Row],[Program Code]]</f>
        <v>BAR037505430040007220100</v>
      </c>
      <c r="B782" s="1" t="str">
        <f t="shared" si="144"/>
        <v>BAR037505430020100</v>
      </c>
      <c r="D782" s="14" t="s">
        <v>282</v>
      </c>
      <c r="E782" s="15" t="s">
        <v>286</v>
      </c>
      <c r="F782" s="7">
        <f t="shared" si="142"/>
        <v>20100</v>
      </c>
      <c r="G782" s="1" t="s">
        <v>760</v>
      </c>
      <c r="H782" s="1" t="str">
        <f t="shared" si="143"/>
        <v>ASSN--Co-Sponsorships--20100</v>
      </c>
      <c r="J782" s="27" t="str">
        <f t="shared" si="139"/>
        <v>BAR0375054400072</v>
      </c>
      <c r="K782" s="27" t="str">
        <f t="shared" si="140"/>
        <v>BAR0375054Co-Sponsorships</v>
      </c>
      <c r="L782" s="1" t="str">
        <f t="shared" si="145"/>
        <v>BAR03VPSA</v>
      </c>
      <c r="M782" s="1">
        <v>75054</v>
      </c>
      <c r="N782" s="1">
        <v>400072</v>
      </c>
      <c r="O782" s="1">
        <v>20100</v>
      </c>
      <c r="P782" s="1">
        <v>300</v>
      </c>
      <c r="Q782" s="1">
        <v>9999</v>
      </c>
      <c r="R782" s="1">
        <v>12</v>
      </c>
      <c r="S782" s="1">
        <v>9999</v>
      </c>
      <c r="V782"/>
      <c r="W782" t="s">
        <v>944</v>
      </c>
      <c r="X782" t="str">
        <f t="shared" si="146"/>
        <v>n/a</v>
      </c>
      <c r="Y782" t="str">
        <f t="shared" si="147"/>
        <v>n/a</v>
      </c>
      <c r="AA782" s="1"/>
      <c r="AB782" s="1" t="s">
        <v>934</v>
      </c>
      <c r="AD782" s="1" t="str">
        <f t="shared" si="141"/>
        <v>BAR037505420100</v>
      </c>
    </row>
    <row r="783" spans="1:30" x14ac:dyDescent="0.25">
      <c r="A783" s="1" t="str">
        <f>D783&amp;M783&amp;P783&amp;N783&amp;MasterData_[[#This Row],[Program Code]]</f>
        <v>BAR037505430040007320100</v>
      </c>
      <c r="B783" s="1" t="str">
        <f t="shared" si="144"/>
        <v>BAR037505430020100</v>
      </c>
      <c r="D783" s="14" t="s">
        <v>282</v>
      </c>
      <c r="E783" s="15" t="s">
        <v>286</v>
      </c>
      <c r="F783" s="7">
        <f t="shared" si="142"/>
        <v>20100</v>
      </c>
      <c r="G783" s="1" t="s">
        <v>760</v>
      </c>
      <c r="H783" s="1" t="str">
        <f t="shared" si="143"/>
        <v>ASSN--Co-Sponsorships--20100</v>
      </c>
      <c r="J783" s="27" t="str">
        <f t="shared" si="139"/>
        <v>BAR0375054400073</v>
      </c>
      <c r="K783" s="27" t="str">
        <f t="shared" si="140"/>
        <v>BAR0375054Co-Sponsorships</v>
      </c>
      <c r="L783" s="1" t="str">
        <f t="shared" si="145"/>
        <v>BAR03VPSA</v>
      </c>
      <c r="M783" s="1">
        <v>75054</v>
      </c>
      <c r="N783" s="1">
        <v>400073</v>
      </c>
      <c r="O783" s="1">
        <v>20100</v>
      </c>
      <c r="P783" s="1">
        <v>300</v>
      </c>
      <c r="Q783" s="1">
        <v>9999</v>
      </c>
      <c r="R783" s="1">
        <v>12</v>
      </c>
      <c r="S783" s="1">
        <v>9999</v>
      </c>
      <c r="V783"/>
      <c r="W783" t="s">
        <v>944</v>
      </c>
      <c r="X783" t="str">
        <f t="shared" si="146"/>
        <v>n/a</v>
      </c>
      <c r="Y783" t="str">
        <f t="shared" si="147"/>
        <v>n/a</v>
      </c>
      <c r="AA783" s="1"/>
      <c r="AB783" s="1" t="s">
        <v>934</v>
      </c>
      <c r="AD783" s="1" t="str">
        <f t="shared" si="141"/>
        <v>BAR037505420100</v>
      </c>
    </row>
    <row r="784" spans="1:30" x14ac:dyDescent="0.25">
      <c r="A784" s="1" t="str">
        <f>D784&amp;M784&amp;P784&amp;N784&amp;MasterData_[[#This Row],[Program Code]]</f>
        <v>BAR037505430040007420100</v>
      </c>
      <c r="B784" s="1" t="str">
        <f t="shared" si="144"/>
        <v>BAR037505430020100</v>
      </c>
      <c r="D784" s="14" t="s">
        <v>282</v>
      </c>
      <c r="E784" s="15" t="s">
        <v>286</v>
      </c>
      <c r="F784" s="7">
        <f t="shared" si="142"/>
        <v>20100</v>
      </c>
      <c r="G784" s="1" t="s">
        <v>760</v>
      </c>
      <c r="H784" s="1" t="str">
        <f t="shared" si="143"/>
        <v>ASSN--Co-Sponsorships--20100</v>
      </c>
      <c r="J784" s="27" t="str">
        <f t="shared" si="139"/>
        <v>BAR0375054400074</v>
      </c>
      <c r="K784" s="27" t="str">
        <f t="shared" si="140"/>
        <v>BAR0375054Co-Sponsorships</v>
      </c>
      <c r="L784" s="1" t="str">
        <f t="shared" si="145"/>
        <v>BAR03VPSA</v>
      </c>
      <c r="M784" s="1">
        <v>75054</v>
      </c>
      <c r="N784" s="1">
        <v>400074</v>
      </c>
      <c r="O784" s="1">
        <v>20100</v>
      </c>
      <c r="P784" s="1">
        <v>300</v>
      </c>
      <c r="Q784" s="1">
        <v>9999</v>
      </c>
      <c r="R784" s="1">
        <v>12</v>
      </c>
      <c r="S784" s="1">
        <v>9999</v>
      </c>
      <c r="V784"/>
      <c r="W784" t="s">
        <v>944</v>
      </c>
      <c r="X784" t="str">
        <f t="shared" si="146"/>
        <v>n/a</v>
      </c>
      <c r="Y784" t="str">
        <f t="shared" si="147"/>
        <v>n/a</v>
      </c>
      <c r="AA784" s="1"/>
      <c r="AB784" s="1" t="s">
        <v>934</v>
      </c>
      <c r="AD784" s="1" t="str">
        <f t="shared" si="141"/>
        <v>BAR037505420100</v>
      </c>
    </row>
    <row r="785" spans="1:30" x14ac:dyDescent="0.25">
      <c r="A785" s="1" t="str">
        <f>D785&amp;M785&amp;P785&amp;N785&amp;MasterData_[[#This Row],[Program Code]]</f>
        <v>BAR037505430040007520100</v>
      </c>
      <c r="B785" s="1" t="str">
        <f t="shared" si="144"/>
        <v>BAR037505430020100</v>
      </c>
      <c r="D785" s="14" t="s">
        <v>282</v>
      </c>
      <c r="E785" s="15" t="s">
        <v>286</v>
      </c>
      <c r="F785" s="7">
        <f t="shared" si="142"/>
        <v>20100</v>
      </c>
      <c r="G785" s="1" t="s">
        <v>760</v>
      </c>
      <c r="H785" s="1" t="str">
        <f t="shared" si="143"/>
        <v>ASSN--Co-Sponsorships--20100</v>
      </c>
      <c r="J785" s="27" t="str">
        <f t="shared" si="139"/>
        <v>BAR0375054400075</v>
      </c>
      <c r="K785" s="27" t="str">
        <f t="shared" si="140"/>
        <v>BAR0375054Co-Sponsorships</v>
      </c>
      <c r="L785" s="1" t="str">
        <f t="shared" si="145"/>
        <v>BAR03VPSA</v>
      </c>
      <c r="M785" s="1">
        <v>75054</v>
      </c>
      <c r="N785" s="1">
        <v>400075</v>
      </c>
      <c r="O785" s="1">
        <v>20100</v>
      </c>
      <c r="P785" s="1">
        <v>300</v>
      </c>
      <c r="Q785" s="1">
        <v>9999</v>
      </c>
      <c r="R785" s="1">
        <v>12</v>
      </c>
      <c r="S785" s="1">
        <v>9999</v>
      </c>
      <c r="V785"/>
      <c r="W785" t="s">
        <v>944</v>
      </c>
      <c r="X785" t="str">
        <f t="shared" si="146"/>
        <v>n/a</v>
      </c>
      <c r="Y785" t="str">
        <f t="shared" si="147"/>
        <v>n/a</v>
      </c>
      <c r="AA785" s="1"/>
      <c r="AB785" s="1" t="s">
        <v>934</v>
      </c>
      <c r="AD785" s="1" t="str">
        <f t="shared" si="141"/>
        <v>BAR037505420100</v>
      </c>
    </row>
    <row r="786" spans="1:30" x14ac:dyDescent="0.25">
      <c r="A786" s="1" t="str">
        <f>D786&amp;M786&amp;P786&amp;N786&amp;MasterData_[[#This Row],[Program Code]]</f>
        <v>BAR037505430040007620100</v>
      </c>
      <c r="B786" s="1" t="str">
        <f t="shared" si="144"/>
        <v>BAR037505430020100</v>
      </c>
      <c r="D786" s="14" t="s">
        <v>282</v>
      </c>
      <c r="E786" s="15" t="s">
        <v>286</v>
      </c>
      <c r="F786" s="7">
        <f t="shared" si="142"/>
        <v>20100</v>
      </c>
      <c r="G786" s="1" t="s">
        <v>760</v>
      </c>
      <c r="H786" s="1" t="str">
        <f t="shared" si="143"/>
        <v>ASSN--Co-Sponsorships--20100</v>
      </c>
      <c r="J786" s="27" t="str">
        <f t="shared" si="139"/>
        <v>BAR0375054400076</v>
      </c>
      <c r="K786" s="27" t="str">
        <f t="shared" si="140"/>
        <v>BAR0375054Co-Sponsorships</v>
      </c>
      <c r="L786" s="1" t="str">
        <f t="shared" si="145"/>
        <v>BAR03VPSA</v>
      </c>
      <c r="M786" s="1">
        <v>75054</v>
      </c>
      <c r="N786" s="1">
        <v>400076</v>
      </c>
      <c r="O786" s="1">
        <v>20100</v>
      </c>
      <c r="P786" s="1">
        <v>300</v>
      </c>
      <c r="Q786" s="1">
        <v>9999</v>
      </c>
      <c r="R786" s="1">
        <v>12</v>
      </c>
      <c r="S786" s="1">
        <v>9999</v>
      </c>
      <c r="V786"/>
      <c r="W786" t="s">
        <v>944</v>
      </c>
      <c r="X786" t="str">
        <f t="shared" si="146"/>
        <v>n/a</v>
      </c>
      <c r="Y786" t="str">
        <f t="shared" si="147"/>
        <v>n/a</v>
      </c>
      <c r="AA786" s="1"/>
      <c r="AB786" s="1" t="s">
        <v>934</v>
      </c>
      <c r="AD786" s="1" t="str">
        <f t="shared" si="141"/>
        <v>BAR037505420100</v>
      </c>
    </row>
    <row r="787" spans="1:30" x14ac:dyDescent="0.25">
      <c r="A787" s="1" t="str">
        <f>D787&amp;M787&amp;P787&amp;N787&amp;MasterData_[[#This Row],[Program Code]]</f>
        <v>BAR037505430040007920100</v>
      </c>
      <c r="B787" s="1" t="str">
        <f t="shared" si="144"/>
        <v>BAR037505430020100</v>
      </c>
      <c r="D787" s="14" t="s">
        <v>282</v>
      </c>
      <c r="E787" s="15" t="s">
        <v>286</v>
      </c>
      <c r="F787" s="7">
        <f t="shared" si="142"/>
        <v>20100</v>
      </c>
      <c r="G787" s="1" t="s">
        <v>760</v>
      </c>
      <c r="H787" s="1" t="str">
        <f t="shared" si="143"/>
        <v>ASSN--Co-Sponsorships--20100</v>
      </c>
      <c r="J787" s="27" t="str">
        <f t="shared" si="139"/>
        <v>BAR0375054400079</v>
      </c>
      <c r="K787" s="27" t="str">
        <f t="shared" si="140"/>
        <v>BAR0375054Co-Sponsorships</v>
      </c>
      <c r="L787" s="1" t="str">
        <f t="shared" si="145"/>
        <v>BAR03VPSA</v>
      </c>
      <c r="M787" s="1">
        <v>75054</v>
      </c>
      <c r="N787" s="1">
        <v>400079</v>
      </c>
      <c r="O787" s="1">
        <v>20100</v>
      </c>
      <c r="P787" s="1">
        <v>300</v>
      </c>
      <c r="Q787" s="1">
        <v>9999</v>
      </c>
      <c r="R787" s="1">
        <v>12</v>
      </c>
      <c r="S787" s="1">
        <v>9999</v>
      </c>
      <c r="V787"/>
      <c r="W787" t="s">
        <v>944</v>
      </c>
      <c r="X787" t="str">
        <f t="shared" si="146"/>
        <v>n/a</v>
      </c>
      <c r="Y787" t="str">
        <f t="shared" si="147"/>
        <v>n/a</v>
      </c>
      <c r="AA787" s="1"/>
      <c r="AB787" s="1" t="s">
        <v>934</v>
      </c>
      <c r="AD787" s="1" t="str">
        <f t="shared" si="141"/>
        <v>BAR037505420100</v>
      </c>
    </row>
    <row r="788" spans="1:30" x14ac:dyDescent="0.25">
      <c r="A788" s="1" t="str">
        <f>D788&amp;M788&amp;P788&amp;N788&amp;MasterData_[[#This Row],[Program Code]]</f>
        <v>BAR037505430040008020100</v>
      </c>
      <c r="B788" s="1" t="str">
        <f t="shared" si="144"/>
        <v>BAR037505430020100</v>
      </c>
      <c r="D788" s="14" t="s">
        <v>282</v>
      </c>
      <c r="E788" s="15" t="s">
        <v>286</v>
      </c>
      <c r="F788" s="7">
        <f t="shared" si="142"/>
        <v>20100</v>
      </c>
      <c r="G788" s="1" t="s">
        <v>760</v>
      </c>
      <c r="H788" s="1" t="str">
        <f t="shared" si="143"/>
        <v>ASSN--Co-Sponsorships--20100</v>
      </c>
      <c r="J788" s="27" t="str">
        <f t="shared" si="139"/>
        <v>BAR0375054400080</v>
      </c>
      <c r="K788" s="27" t="str">
        <f t="shared" si="140"/>
        <v>BAR0375054Co-Sponsorships</v>
      </c>
      <c r="L788" s="1" t="str">
        <f t="shared" si="145"/>
        <v>BAR03VPSA</v>
      </c>
      <c r="M788" s="1">
        <v>75054</v>
      </c>
      <c r="N788" s="1">
        <v>400080</v>
      </c>
      <c r="O788" s="1">
        <v>20100</v>
      </c>
      <c r="P788" s="1">
        <v>300</v>
      </c>
      <c r="Q788" s="1">
        <v>9999</v>
      </c>
      <c r="R788" s="1">
        <v>12</v>
      </c>
      <c r="S788" s="1">
        <v>9999</v>
      </c>
      <c r="V788"/>
      <c r="W788" t="s">
        <v>944</v>
      </c>
      <c r="X788" t="str">
        <f t="shared" si="146"/>
        <v>n/a</v>
      </c>
      <c r="Y788" t="str">
        <f t="shared" si="147"/>
        <v>n/a</v>
      </c>
      <c r="AA788" s="1"/>
      <c r="AB788" s="1" t="s">
        <v>934</v>
      </c>
      <c r="AD788" s="1" t="str">
        <f t="shared" si="141"/>
        <v>BAR037505420100</v>
      </c>
    </row>
    <row r="789" spans="1:30" x14ac:dyDescent="0.25">
      <c r="A789" s="1" t="str">
        <f>D789&amp;M789&amp;P789&amp;N789&amp;MasterData_[[#This Row],[Program Code]]</f>
        <v>BAR037505430040008120100</v>
      </c>
      <c r="B789" s="1" t="str">
        <f t="shared" si="144"/>
        <v>BAR037505430020100</v>
      </c>
      <c r="D789" s="14" t="s">
        <v>282</v>
      </c>
      <c r="E789" s="15" t="s">
        <v>286</v>
      </c>
      <c r="F789" s="7">
        <f t="shared" si="142"/>
        <v>20100</v>
      </c>
      <c r="G789" s="1" t="s">
        <v>760</v>
      </c>
      <c r="H789" s="1" t="str">
        <f t="shared" si="143"/>
        <v>ASSN--Co-Sponsorships--20100</v>
      </c>
      <c r="J789" s="27" t="str">
        <f t="shared" si="139"/>
        <v>BAR0375054400081</v>
      </c>
      <c r="K789" s="27" t="str">
        <f t="shared" si="140"/>
        <v>BAR0375054Co-Sponsorships</v>
      </c>
      <c r="L789" s="1" t="str">
        <f t="shared" si="145"/>
        <v>BAR03VPSA</v>
      </c>
      <c r="M789" s="1">
        <v>75054</v>
      </c>
      <c r="N789" s="1">
        <v>400081</v>
      </c>
      <c r="O789" s="1">
        <v>20100</v>
      </c>
      <c r="P789" s="1">
        <v>300</v>
      </c>
      <c r="Q789" s="1">
        <v>9999</v>
      </c>
      <c r="R789" s="1">
        <v>12</v>
      </c>
      <c r="S789" s="1">
        <v>9999</v>
      </c>
      <c r="V789"/>
      <c r="W789" t="s">
        <v>944</v>
      </c>
      <c r="X789" t="str">
        <f t="shared" si="146"/>
        <v>n/a</v>
      </c>
      <c r="Y789" t="str">
        <f t="shared" si="147"/>
        <v>n/a</v>
      </c>
      <c r="AA789" s="1"/>
      <c r="AB789" s="1" t="s">
        <v>934</v>
      </c>
      <c r="AD789" s="1" t="str">
        <f t="shared" si="141"/>
        <v>BAR037505420100</v>
      </c>
    </row>
    <row r="790" spans="1:30" x14ac:dyDescent="0.25">
      <c r="A790" s="1" t="str">
        <f>D790&amp;M790&amp;P790&amp;N790&amp;MasterData_[[#This Row],[Program Code]]</f>
        <v>BAR037505430040008320100</v>
      </c>
      <c r="B790" s="1" t="str">
        <f t="shared" si="144"/>
        <v>BAR037505430020100</v>
      </c>
      <c r="D790" s="14" t="s">
        <v>282</v>
      </c>
      <c r="E790" s="15" t="s">
        <v>286</v>
      </c>
      <c r="F790" s="7">
        <f t="shared" si="142"/>
        <v>20100</v>
      </c>
      <c r="G790" s="1" t="s">
        <v>760</v>
      </c>
      <c r="H790" s="1" t="str">
        <f t="shared" si="143"/>
        <v>ASSN--Co-Sponsorships--20100</v>
      </c>
      <c r="J790" s="27" t="str">
        <f t="shared" si="139"/>
        <v>BAR0375054400083</v>
      </c>
      <c r="K790" s="27" t="str">
        <f t="shared" si="140"/>
        <v>BAR0375054Co-Sponsorships</v>
      </c>
      <c r="L790" s="1" t="str">
        <f t="shared" si="145"/>
        <v>BAR03VPSA</v>
      </c>
      <c r="M790" s="1">
        <v>75054</v>
      </c>
      <c r="N790" s="1">
        <v>400083</v>
      </c>
      <c r="O790" s="1">
        <v>20100</v>
      </c>
      <c r="P790" s="1">
        <v>300</v>
      </c>
      <c r="Q790" s="1">
        <v>9999</v>
      </c>
      <c r="R790" s="1">
        <v>12</v>
      </c>
      <c r="S790" s="1">
        <v>9999</v>
      </c>
      <c r="V790"/>
      <c r="W790" t="s">
        <v>944</v>
      </c>
      <c r="X790" t="str">
        <f t="shared" si="146"/>
        <v>n/a</v>
      </c>
      <c r="Y790" t="str">
        <f t="shared" si="147"/>
        <v>n/a</v>
      </c>
      <c r="AA790" s="1"/>
      <c r="AB790" s="1" t="s">
        <v>934</v>
      </c>
      <c r="AD790" s="1" t="str">
        <f t="shared" si="141"/>
        <v>BAR037505420100</v>
      </c>
    </row>
    <row r="791" spans="1:30" x14ac:dyDescent="0.25">
      <c r="A791" s="1" t="str">
        <f>D791&amp;M791&amp;P791&amp;N791&amp;MasterData_[[#This Row],[Program Code]]</f>
        <v>BAR037505430040008420100</v>
      </c>
      <c r="B791" s="1" t="str">
        <f t="shared" si="144"/>
        <v>BAR037505430020100</v>
      </c>
      <c r="D791" s="14" t="s">
        <v>282</v>
      </c>
      <c r="E791" s="15" t="s">
        <v>286</v>
      </c>
      <c r="F791" s="7">
        <f t="shared" si="142"/>
        <v>20100</v>
      </c>
      <c r="G791" s="1" t="s">
        <v>760</v>
      </c>
      <c r="H791" s="1" t="str">
        <f t="shared" si="143"/>
        <v>ASSN--Co-Sponsorships--20100</v>
      </c>
      <c r="J791" s="27" t="str">
        <f t="shared" si="139"/>
        <v>BAR0375054400084</v>
      </c>
      <c r="K791" s="27" t="str">
        <f t="shared" si="140"/>
        <v>BAR0375054Co-Sponsorships</v>
      </c>
      <c r="L791" s="1" t="str">
        <f t="shared" si="145"/>
        <v>BAR03VPSA</v>
      </c>
      <c r="M791" s="1">
        <v>75054</v>
      </c>
      <c r="N791" s="1">
        <v>400084</v>
      </c>
      <c r="O791" s="1">
        <v>20100</v>
      </c>
      <c r="P791" s="1">
        <v>300</v>
      </c>
      <c r="Q791" s="1">
        <v>9999</v>
      </c>
      <c r="R791" s="1">
        <v>12</v>
      </c>
      <c r="S791" s="1">
        <v>9999</v>
      </c>
      <c r="V791"/>
      <c r="W791" t="s">
        <v>944</v>
      </c>
      <c r="X791" t="str">
        <f t="shared" si="146"/>
        <v>n/a</v>
      </c>
      <c r="Y791" t="str">
        <f t="shared" si="147"/>
        <v>n/a</v>
      </c>
      <c r="AA791" s="1"/>
      <c r="AB791" s="1" t="s">
        <v>934</v>
      </c>
      <c r="AD791" s="1" t="str">
        <f t="shared" si="141"/>
        <v>BAR037505420100</v>
      </c>
    </row>
    <row r="792" spans="1:30" x14ac:dyDescent="0.25">
      <c r="A792" s="1" t="str">
        <f>D792&amp;M792&amp;P792&amp;N792&amp;MasterData_[[#This Row],[Program Code]]</f>
        <v>BAR037505430040008520100</v>
      </c>
      <c r="B792" s="1" t="str">
        <f t="shared" si="144"/>
        <v>BAR037505430020100</v>
      </c>
      <c r="D792" s="14" t="s">
        <v>282</v>
      </c>
      <c r="E792" s="15" t="s">
        <v>286</v>
      </c>
      <c r="F792" s="7">
        <f t="shared" si="142"/>
        <v>20100</v>
      </c>
      <c r="G792" s="1" t="s">
        <v>760</v>
      </c>
      <c r="H792" s="1" t="str">
        <f t="shared" si="143"/>
        <v>ASSN--Co-Sponsorships--20100</v>
      </c>
      <c r="J792" s="27" t="str">
        <f t="shared" si="139"/>
        <v>BAR0375054400085</v>
      </c>
      <c r="K792" s="27" t="str">
        <f t="shared" si="140"/>
        <v>BAR0375054Co-Sponsorships</v>
      </c>
      <c r="L792" s="1" t="str">
        <f t="shared" si="145"/>
        <v>BAR03VPSA</v>
      </c>
      <c r="M792" s="1">
        <v>75054</v>
      </c>
      <c r="N792" s="1">
        <v>400085</v>
      </c>
      <c r="O792" s="1">
        <v>20100</v>
      </c>
      <c r="P792" s="1">
        <v>300</v>
      </c>
      <c r="Q792" s="1">
        <v>9999</v>
      </c>
      <c r="R792" s="1">
        <v>12</v>
      </c>
      <c r="S792" s="1">
        <v>9999</v>
      </c>
      <c r="V792"/>
      <c r="W792" t="s">
        <v>944</v>
      </c>
      <c r="X792" t="str">
        <f t="shared" si="146"/>
        <v>n/a</v>
      </c>
      <c r="Y792" t="str">
        <f t="shared" si="147"/>
        <v>n/a</v>
      </c>
      <c r="AA792" s="1"/>
      <c r="AB792" s="1" t="s">
        <v>934</v>
      </c>
      <c r="AD792" s="1" t="str">
        <f t="shared" si="141"/>
        <v>BAR037505420100</v>
      </c>
    </row>
    <row r="793" spans="1:30" x14ac:dyDescent="0.25">
      <c r="A793" s="1" t="str">
        <f>D793&amp;M793&amp;P793&amp;N793&amp;MasterData_[[#This Row],[Program Code]]</f>
        <v>BAR037505430040008620100</v>
      </c>
      <c r="B793" s="1" t="str">
        <f t="shared" si="144"/>
        <v>BAR037505430020100</v>
      </c>
      <c r="D793" s="14" t="s">
        <v>282</v>
      </c>
      <c r="E793" s="15" t="s">
        <v>286</v>
      </c>
      <c r="F793" s="7">
        <f t="shared" si="142"/>
        <v>20100</v>
      </c>
      <c r="G793" s="1" t="s">
        <v>760</v>
      </c>
      <c r="H793" s="1" t="str">
        <f t="shared" si="143"/>
        <v>ASSN--Co-Sponsorships--20100</v>
      </c>
      <c r="J793" s="27" t="str">
        <f t="shared" si="139"/>
        <v>BAR0375054400086</v>
      </c>
      <c r="K793" s="27" t="str">
        <f t="shared" si="140"/>
        <v>BAR0375054Co-Sponsorships</v>
      </c>
      <c r="L793" s="1" t="str">
        <f t="shared" si="145"/>
        <v>BAR03VPSA</v>
      </c>
      <c r="M793" s="1">
        <v>75054</v>
      </c>
      <c r="N793" s="1">
        <v>400086</v>
      </c>
      <c r="O793" s="1">
        <v>20100</v>
      </c>
      <c r="P793" s="1">
        <v>300</v>
      </c>
      <c r="Q793" s="1">
        <v>9999</v>
      </c>
      <c r="R793" s="1">
        <v>12</v>
      </c>
      <c r="S793" s="1">
        <v>9999</v>
      </c>
      <c r="V793"/>
      <c r="W793" t="s">
        <v>944</v>
      </c>
      <c r="X793" t="str">
        <f t="shared" si="146"/>
        <v>n/a</v>
      </c>
      <c r="Y793" t="str">
        <f t="shared" si="147"/>
        <v>n/a</v>
      </c>
      <c r="AA793" s="1"/>
      <c r="AB793" s="1" t="s">
        <v>934</v>
      </c>
      <c r="AD793" s="1" t="str">
        <f t="shared" si="141"/>
        <v>BAR037505420100</v>
      </c>
    </row>
    <row r="794" spans="1:30" x14ac:dyDescent="0.25">
      <c r="A794" s="1" t="str">
        <f>D794&amp;M794&amp;P794&amp;N794&amp;MasterData_[[#This Row],[Program Code]]</f>
        <v>BAR037505430040008720100</v>
      </c>
      <c r="B794" s="1" t="str">
        <f t="shared" si="144"/>
        <v>BAR037505430020100</v>
      </c>
      <c r="D794" s="14" t="s">
        <v>282</v>
      </c>
      <c r="E794" s="15" t="s">
        <v>286</v>
      </c>
      <c r="F794" s="7">
        <f t="shared" si="142"/>
        <v>20100</v>
      </c>
      <c r="G794" s="1" t="s">
        <v>760</v>
      </c>
      <c r="H794" s="1" t="str">
        <f t="shared" si="143"/>
        <v>ASSN--Co-Sponsorships--20100</v>
      </c>
      <c r="J794" s="27" t="str">
        <f t="shared" si="139"/>
        <v>BAR0375054400087</v>
      </c>
      <c r="K794" s="27" t="str">
        <f t="shared" si="140"/>
        <v>BAR0375054Co-Sponsorships</v>
      </c>
      <c r="L794" s="1" t="str">
        <f t="shared" si="145"/>
        <v>BAR03VPSA</v>
      </c>
      <c r="M794" s="1">
        <v>75054</v>
      </c>
      <c r="N794" s="1">
        <v>400087</v>
      </c>
      <c r="O794" s="1">
        <v>20100</v>
      </c>
      <c r="P794" s="1">
        <v>300</v>
      </c>
      <c r="Q794" s="1">
        <v>9999</v>
      </c>
      <c r="R794" s="1">
        <v>12</v>
      </c>
      <c r="S794" s="1">
        <v>9999</v>
      </c>
      <c r="V794"/>
      <c r="W794" t="s">
        <v>944</v>
      </c>
      <c r="X794" t="str">
        <f t="shared" si="146"/>
        <v>n/a</v>
      </c>
      <c r="Y794" t="str">
        <f t="shared" si="147"/>
        <v>n/a</v>
      </c>
      <c r="AA794" s="1"/>
      <c r="AB794" s="1" t="s">
        <v>934</v>
      </c>
      <c r="AD794" s="1" t="str">
        <f t="shared" si="141"/>
        <v>BAR037505420100</v>
      </c>
    </row>
    <row r="795" spans="1:30" x14ac:dyDescent="0.25">
      <c r="A795" s="1" t="str">
        <f>D795&amp;M795&amp;P795&amp;N795&amp;MasterData_[[#This Row],[Program Code]]</f>
        <v>BAR037505430040008820100</v>
      </c>
      <c r="B795" s="1" t="str">
        <f t="shared" si="144"/>
        <v>BAR037505430020100</v>
      </c>
      <c r="D795" s="14" t="s">
        <v>282</v>
      </c>
      <c r="E795" s="15" t="s">
        <v>286</v>
      </c>
      <c r="F795" s="7">
        <f t="shared" si="142"/>
        <v>20100</v>
      </c>
      <c r="G795" s="1" t="s">
        <v>760</v>
      </c>
      <c r="H795" s="1" t="str">
        <f t="shared" si="143"/>
        <v>ASSN--Co-Sponsorships--20100</v>
      </c>
      <c r="J795" s="27" t="str">
        <f t="shared" si="139"/>
        <v>BAR0375054400088</v>
      </c>
      <c r="K795" s="27" t="str">
        <f t="shared" si="140"/>
        <v>BAR0375054Co-Sponsorships</v>
      </c>
      <c r="L795" s="1" t="str">
        <f t="shared" si="145"/>
        <v>BAR03VPSA</v>
      </c>
      <c r="M795" s="1">
        <v>75054</v>
      </c>
      <c r="N795" s="1">
        <v>400088</v>
      </c>
      <c r="O795" s="1">
        <v>20100</v>
      </c>
      <c r="P795" s="1">
        <v>300</v>
      </c>
      <c r="Q795" s="1">
        <v>9999</v>
      </c>
      <c r="R795" s="1">
        <v>12</v>
      </c>
      <c r="S795" s="1">
        <v>9999</v>
      </c>
      <c r="V795"/>
      <c r="W795" t="s">
        <v>944</v>
      </c>
      <c r="X795" t="str">
        <f t="shared" si="146"/>
        <v>n/a</v>
      </c>
      <c r="Y795" t="str">
        <f t="shared" si="147"/>
        <v>n/a</v>
      </c>
      <c r="AA795" s="1"/>
      <c r="AB795" s="1" t="s">
        <v>934</v>
      </c>
      <c r="AD795" s="1" t="str">
        <f t="shared" si="141"/>
        <v>BAR037505420100</v>
      </c>
    </row>
    <row r="796" spans="1:30" x14ac:dyDescent="0.25">
      <c r="A796" s="1" t="str">
        <f>D796&amp;M796&amp;P796&amp;N796&amp;MasterData_[[#This Row],[Program Code]]</f>
        <v>BAR037505430040008920100</v>
      </c>
      <c r="B796" s="1" t="str">
        <f t="shared" si="144"/>
        <v>BAR037505430020100</v>
      </c>
      <c r="D796" s="14" t="s">
        <v>282</v>
      </c>
      <c r="E796" s="15" t="s">
        <v>286</v>
      </c>
      <c r="F796" s="7">
        <f t="shared" si="142"/>
        <v>20100</v>
      </c>
      <c r="G796" s="1" t="s">
        <v>760</v>
      </c>
      <c r="H796" s="1" t="str">
        <f t="shared" si="143"/>
        <v>ASSN--Co-Sponsorships--20100</v>
      </c>
      <c r="J796" s="27" t="str">
        <f t="shared" si="139"/>
        <v>BAR0375054400089</v>
      </c>
      <c r="K796" s="27" t="str">
        <f t="shared" si="140"/>
        <v>BAR0375054Co-Sponsorships</v>
      </c>
      <c r="L796" s="1" t="str">
        <f t="shared" si="145"/>
        <v>BAR03VPSA</v>
      </c>
      <c r="M796" s="1">
        <v>75054</v>
      </c>
      <c r="N796" s="1">
        <v>400089</v>
      </c>
      <c r="O796" s="1">
        <v>20100</v>
      </c>
      <c r="P796" s="1">
        <v>300</v>
      </c>
      <c r="Q796" s="1">
        <v>9999</v>
      </c>
      <c r="R796" s="1">
        <v>12</v>
      </c>
      <c r="S796" s="1">
        <v>9999</v>
      </c>
      <c r="V796"/>
      <c r="W796" t="s">
        <v>944</v>
      </c>
      <c r="X796" t="str">
        <f t="shared" si="146"/>
        <v>n/a</v>
      </c>
      <c r="Y796" t="str">
        <f t="shared" si="147"/>
        <v>n/a</v>
      </c>
      <c r="AA796" s="1"/>
      <c r="AB796" s="1" t="s">
        <v>934</v>
      </c>
      <c r="AD796" s="1" t="str">
        <f t="shared" si="141"/>
        <v>BAR037505420100</v>
      </c>
    </row>
    <row r="797" spans="1:30" x14ac:dyDescent="0.25">
      <c r="A797" s="1" t="str">
        <f>D797&amp;M797&amp;P797&amp;N797&amp;MasterData_[[#This Row],[Program Code]]</f>
        <v>BAR037505430040009020100</v>
      </c>
      <c r="B797" s="1" t="str">
        <f t="shared" si="144"/>
        <v>BAR037505430020100</v>
      </c>
      <c r="D797" s="14" t="s">
        <v>282</v>
      </c>
      <c r="E797" s="15" t="s">
        <v>286</v>
      </c>
      <c r="F797" s="7">
        <f t="shared" si="142"/>
        <v>20100</v>
      </c>
      <c r="G797" s="1" t="s">
        <v>760</v>
      </c>
      <c r="H797" s="1" t="str">
        <f t="shared" si="143"/>
        <v>ASSN--Co-Sponsorships--20100</v>
      </c>
      <c r="J797" s="27" t="str">
        <f t="shared" si="139"/>
        <v>BAR0375054400090</v>
      </c>
      <c r="K797" s="27" t="str">
        <f t="shared" si="140"/>
        <v>BAR0375054Co-Sponsorships</v>
      </c>
      <c r="L797" s="1" t="str">
        <f t="shared" si="145"/>
        <v>BAR03VPSA</v>
      </c>
      <c r="M797" s="1">
        <v>75054</v>
      </c>
      <c r="N797" s="1">
        <v>400090</v>
      </c>
      <c r="O797" s="1">
        <v>20100</v>
      </c>
      <c r="P797" s="1">
        <v>300</v>
      </c>
      <c r="Q797" s="1">
        <v>9999</v>
      </c>
      <c r="R797" s="1">
        <v>12</v>
      </c>
      <c r="S797" s="1">
        <v>9999</v>
      </c>
      <c r="V797"/>
      <c r="W797" t="s">
        <v>944</v>
      </c>
      <c r="X797" t="str">
        <f t="shared" si="146"/>
        <v>n/a</v>
      </c>
      <c r="Y797" t="str">
        <f t="shared" si="147"/>
        <v>n/a</v>
      </c>
      <c r="AA797" s="1"/>
      <c r="AB797" s="1" t="s">
        <v>934</v>
      </c>
      <c r="AD797" s="1" t="str">
        <f t="shared" si="141"/>
        <v>BAR037505420100</v>
      </c>
    </row>
    <row r="798" spans="1:30" x14ac:dyDescent="0.25">
      <c r="A798" s="1" t="str">
        <f>D798&amp;M798&amp;P798&amp;N798&amp;MasterData_[[#This Row],[Program Code]]</f>
        <v>BAR037505430040009120100</v>
      </c>
      <c r="B798" s="1" t="str">
        <f t="shared" si="144"/>
        <v>BAR037505430020100</v>
      </c>
      <c r="D798" s="14" t="s">
        <v>282</v>
      </c>
      <c r="E798" s="15" t="s">
        <v>286</v>
      </c>
      <c r="F798" s="7">
        <f t="shared" si="142"/>
        <v>20100</v>
      </c>
      <c r="G798" s="1" t="s">
        <v>760</v>
      </c>
      <c r="H798" s="1" t="str">
        <f t="shared" si="143"/>
        <v>ASSN--Co-Sponsorships--20100</v>
      </c>
      <c r="J798" s="27" t="str">
        <f t="shared" si="139"/>
        <v>BAR0375054400091</v>
      </c>
      <c r="K798" s="27" t="str">
        <f t="shared" si="140"/>
        <v>BAR0375054Co-Sponsorships</v>
      </c>
      <c r="L798" s="1" t="str">
        <f t="shared" si="145"/>
        <v>BAR03VPSA</v>
      </c>
      <c r="M798" s="1">
        <v>75054</v>
      </c>
      <c r="N798" s="1">
        <v>400091</v>
      </c>
      <c r="O798" s="1">
        <v>20100</v>
      </c>
      <c r="P798" s="1">
        <v>300</v>
      </c>
      <c r="Q798" s="1">
        <v>9999</v>
      </c>
      <c r="R798" s="1">
        <v>12</v>
      </c>
      <c r="S798" s="1">
        <v>9999</v>
      </c>
      <c r="V798"/>
      <c r="W798" t="s">
        <v>944</v>
      </c>
      <c r="X798" t="str">
        <f t="shared" si="146"/>
        <v>n/a</v>
      </c>
      <c r="Y798" t="str">
        <f t="shared" si="147"/>
        <v>n/a</v>
      </c>
      <c r="AA798" s="1"/>
      <c r="AB798" s="1" t="s">
        <v>934</v>
      </c>
      <c r="AD798" s="1" t="str">
        <f t="shared" si="141"/>
        <v>BAR037505420100</v>
      </c>
    </row>
    <row r="799" spans="1:30" x14ac:dyDescent="0.25">
      <c r="A799" s="1" t="str">
        <f>D799&amp;M799&amp;P799&amp;N799&amp;MasterData_[[#This Row],[Program Code]]</f>
        <v>BAR037505430040009320100</v>
      </c>
      <c r="B799" s="1" t="str">
        <f t="shared" si="144"/>
        <v>BAR037505430020100</v>
      </c>
      <c r="D799" s="14" t="s">
        <v>282</v>
      </c>
      <c r="E799" s="15" t="s">
        <v>286</v>
      </c>
      <c r="F799" s="7">
        <f t="shared" si="142"/>
        <v>20100</v>
      </c>
      <c r="G799" s="1" t="s">
        <v>760</v>
      </c>
      <c r="H799" s="1" t="str">
        <f t="shared" si="143"/>
        <v>ASSN--Co-Sponsorships--20100</v>
      </c>
      <c r="J799" s="27" t="str">
        <f t="shared" si="139"/>
        <v>BAR0375054400093</v>
      </c>
      <c r="K799" s="27" t="str">
        <f t="shared" si="140"/>
        <v>BAR0375054Co-Sponsorships</v>
      </c>
      <c r="L799" s="1" t="str">
        <f t="shared" si="145"/>
        <v>BAR03VPSA</v>
      </c>
      <c r="M799" s="1">
        <v>75054</v>
      </c>
      <c r="N799" s="1">
        <v>400093</v>
      </c>
      <c r="O799" s="1">
        <v>20100</v>
      </c>
      <c r="P799" s="1">
        <v>300</v>
      </c>
      <c r="Q799" s="1">
        <v>9999</v>
      </c>
      <c r="R799" s="1">
        <v>12</v>
      </c>
      <c r="S799" s="1">
        <v>9999</v>
      </c>
      <c r="V799"/>
      <c r="W799" t="s">
        <v>944</v>
      </c>
      <c r="X799" t="str">
        <f t="shared" si="146"/>
        <v>n/a</v>
      </c>
      <c r="Y799" t="str">
        <f t="shared" si="147"/>
        <v>n/a</v>
      </c>
      <c r="AA799" s="1"/>
      <c r="AB799" s="1" t="s">
        <v>934</v>
      </c>
      <c r="AD799" s="1" t="str">
        <f t="shared" si="141"/>
        <v>BAR037505420100</v>
      </c>
    </row>
    <row r="800" spans="1:30" x14ac:dyDescent="0.25">
      <c r="A800" s="1" t="str">
        <f>D800&amp;M800&amp;P800&amp;N800&amp;MasterData_[[#This Row],[Program Code]]</f>
        <v>BAR037505430040009420100</v>
      </c>
      <c r="B800" s="1" t="str">
        <f t="shared" si="144"/>
        <v>BAR037505430020100</v>
      </c>
      <c r="D800" s="14" t="s">
        <v>282</v>
      </c>
      <c r="E800" s="15" t="s">
        <v>286</v>
      </c>
      <c r="F800" s="7">
        <f t="shared" si="142"/>
        <v>20100</v>
      </c>
      <c r="G800" s="1" t="s">
        <v>760</v>
      </c>
      <c r="H800" s="1" t="str">
        <f t="shared" si="143"/>
        <v>ASSN--Co-Sponsorships--20100</v>
      </c>
      <c r="J800" s="27" t="str">
        <f t="shared" si="139"/>
        <v>BAR0375054400094</v>
      </c>
      <c r="K800" s="27" t="str">
        <f t="shared" si="140"/>
        <v>BAR0375054Co-Sponsorships</v>
      </c>
      <c r="L800" s="1" t="str">
        <f t="shared" si="145"/>
        <v>BAR03VPSA</v>
      </c>
      <c r="M800" s="1">
        <v>75054</v>
      </c>
      <c r="N800" s="1">
        <v>400094</v>
      </c>
      <c r="O800" s="1">
        <v>20100</v>
      </c>
      <c r="P800" s="1">
        <v>300</v>
      </c>
      <c r="Q800" s="1">
        <v>9999</v>
      </c>
      <c r="R800" s="1">
        <v>12</v>
      </c>
      <c r="S800" s="1">
        <v>9999</v>
      </c>
      <c r="V800"/>
      <c r="W800" t="s">
        <v>944</v>
      </c>
      <c r="X800" t="str">
        <f t="shared" si="146"/>
        <v>n/a</v>
      </c>
      <c r="Y800" t="str">
        <f t="shared" si="147"/>
        <v>n/a</v>
      </c>
      <c r="AA800" s="1"/>
      <c r="AB800" s="1" t="s">
        <v>934</v>
      </c>
      <c r="AD800" s="1" t="str">
        <f t="shared" si="141"/>
        <v>BAR037505420100</v>
      </c>
    </row>
    <row r="801" spans="1:30" x14ac:dyDescent="0.25">
      <c r="A801" s="1" t="str">
        <f>D801&amp;M801&amp;P801&amp;N801&amp;MasterData_[[#This Row],[Program Code]]</f>
        <v>BAR037505430040009720100</v>
      </c>
      <c r="B801" s="1" t="str">
        <f t="shared" si="144"/>
        <v>BAR037505430020100</v>
      </c>
      <c r="D801" s="14" t="s">
        <v>282</v>
      </c>
      <c r="E801" s="15" t="s">
        <v>286</v>
      </c>
      <c r="F801" s="7">
        <f t="shared" si="142"/>
        <v>20100</v>
      </c>
      <c r="G801" s="1" t="s">
        <v>760</v>
      </c>
      <c r="H801" s="1" t="str">
        <f t="shared" si="143"/>
        <v>ASSN--Co-Sponsorships--20100</v>
      </c>
      <c r="J801" s="27" t="str">
        <f t="shared" si="139"/>
        <v>BAR0375054400097</v>
      </c>
      <c r="K801" s="27" t="str">
        <f t="shared" si="140"/>
        <v>BAR0375054Co-Sponsorships</v>
      </c>
      <c r="L801" s="1" t="str">
        <f t="shared" si="145"/>
        <v>BAR03VPSA</v>
      </c>
      <c r="M801" s="1">
        <v>75054</v>
      </c>
      <c r="N801" s="1">
        <v>400097</v>
      </c>
      <c r="O801" s="1">
        <v>20100</v>
      </c>
      <c r="P801" s="1">
        <v>300</v>
      </c>
      <c r="Q801" s="1">
        <v>9999</v>
      </c>
      <c r="R801" s="1">
        <v>12</v>
      </c>
      <c r="S801" s="1">
        <v>9999</v>
      </c>
      <c r="V801"/>
      <c r="W801" t="s">
        <v>944</v>
      </c>
      <c r="X801" t="str">
        <f t="shared" si="146"/>
        <v>n/a</v>
      </c>
      <c r="Y801" t="str">
        <f t="shared" si="147"/>
        <v>n/a</v>
      </c>
      <c r="AA801" s="1"/>
      <c r="AB801" s="1" t="s">
        <v>934</v>
      </c>
      <c r="AD801" s="1" t="str">
        <f t="shared" si="141"/>
        <v>BAR037505420100</v>
      </c>
    </row>
    <row r="802" spans="1:30" x14ac:dyDescent="0.25">
      <c r="A802" s="1" t="str">
        <f>D802&amp;M802&amp;P802&amp;N802&amp;MasterData_[[#This Row],[Program Code]]</f>
        <v>BAR037505430040009820100</v>
      </c>
      <c r="B802" s="1" t="str">
        <f t="shared" si="144"/>
        <v>BAR037505430020100</v>
      </c>
      <c r="D802" s="14" t="s">
        <v>282</v>
      </c>
      <c r="E802" s="15" t="s">
        <v>286</v>
      </c>
      <c r="F802" s="7">
        <f t="shared" si="142"/>
        <v>20100</v>
      </c>
      <c r="G802" s="1" t="s">
        <v>760</v>
      </c>
      <c r="H802" s="1" t="str">
        <f t="shared" si="143"/>
        <v>ASSN--Co-Sponsorships--20100</v>
      </c>
      <c r="J802" s="27" t="str">
        <f t="shared" si="139"/>
        <v>BAR0375054400098</v>
      </c>
      <c r="K802" s="27" t="str">
        <f t="shared" si="140"/>
        <v>BAR0375054Co-Sponsorships</v>
      </c>
      <c r="L802" s="1" t="str">
        <f t="shared" si="145"/>
        <v>BAR03VPSA</v>
      </c>
      <c r="M802" s="1">
        <v>75054</v>
      </c>
      <c r="N802" s="1">
        <v>400098</v>
      </c>
      <c r="O802" s="1">
        <v>20100</v>
      </c>
      <c r="P802" s="1">
        <v>300</v>
      </c>
      <c r="Q802" s="1">
        <v>9999</v>
      </c>
      <c r="R802" s="1">
        <v>12</v>
      </c>
      <c r="S802" s="1">
        <v>9999</v>
      </c>
      <c r="V802"/>
      <c r="W802" t="s">
        <v>944</v>
      </c>
      <c r="X802" t="str">
        <f t="shared" si="146"/>
        <v>n/a</v>
      </c>
      <c r="Y802" t="str">
        <f t="shared" si="147"/>
        <v>n/a</v>
      </c>
      <c r="AA802" s="1"/>
      <c r="AB802" s="1" t="s">
        <v>934</v>
      </c>
      <c r="AD802" s="1" t="str">
        <f t="shared" si="141"/>
        <v>BAR037505420100</v>
      </c>
    </row>
    <row r="803" spans="1:30" x14ac:dyDescent="0.25">
      <c r="A803" s="1" t="str">
        <f>D803&amp;M803&amp;P803&amp;N803&amp;MasterData_[[#This Row],[Program Code]]</f>
        <v>BAR037505430040010020100</v>
      </c>
      <c r="B803" s="1" t="str">
        <f t="shared" si="144"/>
        <v>BAR037505430020100</v>
      </c>
      <c r="D803" s="14" t="s">
        <v>282</v>
      </c>
      <c r="E803" s="15" t="s">
        <v>286</v>
      </c>
      <c r="F803" s="7">
        <f t="shared" si="142"/>
        <v>20100</v>
      </c>
      <c r="G803" s="1" t="s">
        <v>760</v>
      </c>
      <c r="H803" s="1" t="str">
        <f t="shared" si="143"/>
        <v>ASSN--Co-Sponsorships--20100</v>
      </c>
      <c r="J803" s="27" t="str">
        <f t="shared" si="139"/>
        <v>BAR0375054400100</v>
      </c>
      <c r="K803" s="27" t="str">
        <f t="shared" si="140"/>
        <v>BAR0375054Co-Sponsorships</v>
      </c>
      <c r="L803" s="1" t="str">
        <f t="shared" si="145"/>
        <v>BAR03VPSA</v>
      </c>
      <c r="M803" s="1">
        <v>75054</v>
      </c>
      <c r="N803" s="1">
        <v>400100</v>
      </c>
      <c r="O803" s="1">
        <v>20100</v>
      </c>
      <c r="P803" s="1">
        <v>300</v>
      </c>
      <c r="Q803" s="1">
        <v>9999</v>
      </c>
      <c r="R803" s="1">
        <v>12</v>
      </c>
      <c r="S803" s="1">
        <v>9999</v>
      </c>
      <c r="V803"/>
      <c r="W803" t="s">
        <v>944</v>
      </c>
      <c r="X803" t="str">
        <f t="shared" si="146"/>
        <v>n/a</v>
      </c>
      <c r="Y803" t="str">
        <f t="shared" si="147"/>
        <v>n/a</v>
      </c>
      <c r="AA803" s="1"/>
      <c r="AB803" s="1" t="s">
        <v>934</v>
      </c>
      <c r="AD803" s="1" t="str">
        <f t="shared" si="141"/>
        <v>BAR037505420100</v>
      </c>
    </row>
    <row r="804" spans="1:30" x14ac:dyDescent="0.25">
      <c r="A804" s="1" t="str">
        <f>D804&amp;M804&amp;P804&amp;N804&amp;MasterData_[[#This Row],[Program Code]]</f>
        <v>BAR037505430040010120100</v>
      </c>
      <c r="B804" s="1" t="str">
        <f t="shared" si="144"/>
        <v>BAR037505430020100</v>
      </c>
      <c r="D804" s="14" t="s">
        <v>282</v>
      </c>
      <c r="E804" s="15" t="s">
        <v>286</v>
      </c>
      <c r="F804" s="7">
        <f t="shared" si="142"/>
        <v>20100</v>
      </c>
      <c r="G804" s="1" t="s">
        <v>760</v>
      </c>
      <c r="H804" s="1" t="str">
        <f t="shared" si="143"/>
        <v>ASSN--Co-Sponsorships--20100</v>
      </c>
      <c r="J804" s="27" t="str">
        <f t="shared" si="139"/>
        <v>BAR0375054400101</v>
      </c>
      <c r="K804" s="27" t="str">
        <f t="shared" si="140"/>
        <v>BAR0375054Co-Sponsorships</v>
      </c>
      <c r="L804" s="1" t="str">
        <f t="shared" si="145"/>
        <v>BAR03VPSA</v>
      </c>
      <c r="M804" s="1">
        <v>75054</v>
      </c>
      <c r="N804" s="1">
        <v>400101</v>
      </c>
      <c r="O804" s="1">
        <v>20100</v>
      </c>
      <c r="P804" s="1">
        <v>300</v>
      </c>
      <c r="Q804" s="1">
        <v>9999</v>
      </c>
      <c r="R804" s="1">
        <v>12</v>
      </c>
      <c r="S804" s="1">
        <v>9999</v>
      </c>
      <c r="V804"/>
      <c r="W804" t="s">
        <v>944</v>
      </c>
      <c r="X804" t="str">
        <f t="shared" si="146"/>
        <v>n/a</v>
      </c>
      <c r="Y804" t="str">
        <f t="shared" si="147"/>
        <v>n/a</v>
      </c>
      <c r="AA804" s="1"/>
      <c r="AB804" s="1" t="s">
        <v>934</v>
      </c>
      <c r="AD804" s="1" t="str">
        <f t="shared" si="141"/>
        <v>BAR037505420100</v>
      </c>
    </row>
    <row r="805" spans="1:30" x14ac:dyDescent="0.25">
      <c r="A805" s="1" t="str">
        <f>D805&amp;M805&amp;P805&amp;N805&amp;MasterData_[[#This Row],[Program Code]]</f>
        <v>BAR037505430040010220100</v>
      </c>
      <c r="B805" s="1" t="str">
        <f t="shared" si="144"/>
        <v>BAR037505430020100</v>
      </c>
      <c r="D805" s="14" t="s">
        <v>282</v>
      </c>
      <c r="E805" s="15" t="s">
        <v>286</v>
      </c>
      <c r="F805" s="7">
        <f t="shared" si="142"/>
        <v>20100</v>
      </c>
      <c r="G805" s="1" t="s">
        <v>760</v>
      </c>
      <c r="H805" s="1" t="str">
        <f t="shared" si="143"/>
        <v>ASSN--Co-Sponsorships--20100</v>
      </c>
      <c r="J805" s="27" t="str">
        <f t="shared" si="139"/>
        <v>BAR0375054400102</v>
      </c>
      <c r="K805" s="27" t="str">
        <f t="shared" si="140"/>
        <v>BAR0375054Co-Sponsorships</v>
      </c>
      <c r="L805" s="1" t="str">
        <f t="shared" si="145"/>
        <v>BAR03VPSA</v>
      </c>
      <c r="M805" s="1">
        <v>75054</v>
      </c>
      <c r="N805" s="1">
        <v>400102</v>
      </c>
      <c r="O805" s="1">
        <v>20100</v>
      </c>
      <c r="P805" s="1">
        <v>300</v>
      </c>
      <c r="Q805" s="1">
        <v>9999</v>
      </c>
      <c r="R805" s="1">
        <v>12</v>
      </c>
      <c r="S805" s="1">
        <v>9999</v>
      </c>
      <c r="V805"/>
      <c r="W805" t="s">
        <v>944</v>
      </c>
      <c r="X805" t="str">
        <f t="shared" si="146"/>
        <v>n/a</v>
      </c>
      <c r="Y805" t="str">
        <f t="shared" si="147"/>
        <v>n/a</v>
      </c>
      <c r="AA805" s="1"/>
      <c r="AB805" s="1" t="s">
        <v>934</v>
      </c>
      <c r="AD805" s="1" t="str">
        <f t="shared" si="141"/>
        <v>BAR037505420100</v>
      </c>
    </row>
    <row r="806" spans="1:30" x14ac:dyDescent="0.25">
      <c r="A806" s="1" t="str">
        <f>D806&amp;M806&amp;P806&amp;N806&amp;MasterData_[[#This Row],[Program Code]]</f>
        <v>BAR037505430040010320100</v>
      </c>
      <c r="B806" s="1" t="str">
        <f t="shared" si="144"/>
        <v>BAR037505430020100</v>
      </c>
      <c r="D806" s="14" t="s">
        <v>282</v>
      </c>
      <c r="E806" s="15" t="s">
        <v>286</v>
      </c>
      <c r="F806" s="7">
        <f t="shared" si="142"/>
        <v>20100</v>
      </c>
      <c r="G806" s="1" t="s">
        <v>760</v>
      </c>
      <c r="H806" s="1" t="str">
        <f t="shared" si="143"/>
        <v>ASSN--Co-Sponsorships--20100</v>
      </c>
      <c r="J806" s="27" t="str">
        <f t="shared" si="139"/>
        <v>BAR0375054400103</v>
      </c>
      <c r="K806" s="27" t="str">
        <f t="shared" si="140"/>
        <v>BAR0375054Co-Sponsorships</v>
      </c>
      <c r="L806" s="1" t="str">
        <f t="shared" si="145"/>
        <v>BAR03VPSA</v>
      </c>
      <c r="M806" s="1">
        <v>75054</v>
      </c>
      <c r="N806" s="1">
        <v>400103</v>
      </c>
      <c r="O806" s="1">
        <v>20100</v>
      </c>
      <c r="P806" s="1">
        <v>300</v>
      </c>
      <c r="Q806" s="1">
        <v>9999</v>
      </c>
      <c r="R806" s="1">
        <v>12</v>
      </c>
      <c r="S806" s="1">
        <v>9999</v>
      </c>
      <c r="V806"/>
      <c r="W806" t="s">
        <v>944</v>
      </c>
      <c r="X806" t="str">
        <f t="shared" si="146"/>
        <v>n/a</v>
      </c>
      <c r="Y806" t="str">
        <f t="shared" si="147"/>
        <v>n/a</v>
      </c>
      <c r="AA806" s="1"/>
      <c r="AB806" s="1" t="s">
        <v>934</v>
      </c>
      <c r="AD806" s="1" t="str">
        <f t="shared" si="141"/>
        <v>BAR037505420100</v>
      </c>
    </row>
    <row r="807" spans="1:30" x14ac:dyDescent="0.25">
      <c r="A807" s="1" t="str">
        <f>D807&amp;M807&amp;P807&amp;N807&amp;MasterData_[[#This Row],[Program Code]]</f>
        <v>BAR037505430040010420100</v>
      </c>
      <c r="B807" s="1" t="str">
        <f t="shared" si="144"/>
        <v>BAR037505430020100</v>
      </c>
      <c r="D807" s="14" t="s">
        <v>282</v>
      </c>
      <c r="E807" s="15" t="s">
        <v>286</v>
      </c>
      <c r="F807" s="7">
        <f t="shared" si="142"/>
        <v>20100</v>
      </c>
      <c r="G807" s="1" t="s">
        <v>760</v>
      </c>
      <c r="H807" s="1" t="str">
        <f t="shared" si="143"/>
        <v>ASSN--Co-Sponsorships--20100</v>
      </c>
      <c r="J807" s="27" t="str">
        <f t="shared" si="139"/>
        <v>BAR0375054400104</v>
      </c>
      <c r="K807" s="27" t="str">
        <f t="shared" si="140"/>
        <v>BAR0375054Co-Sponsorships</v>
      </c>
      <c r="L807" s="1" t="str">
        <f t="shared" si="145"/>
        <v>BAR03VPSA</v>
      </c>
      <c r="M807" s="1">
        <v>75054</v>
      </c>
      <c r="N807" s="1">
        <v>400104</v>
      </c>
      <c r="O807" s="1">
        <v>20100</v>
      </c>
      <c r="P807" s="1">
        <v>300</v>
      </c>
      <c r="Q807" s="1">
        <v>9999</v>
      </c>
      <c r="R807" s="1">
        <v>12</v>
      </c>
      <c r="S807" s="1">
        <v>9999</v>
      </c>
      <c r="V807"/>
      <c r="W807" t="s">
        <v>944</v>
      </c>
      <c r="X807" t="str">
        <f t="shared" si="146"/>
        <v>n/a</v>
      </c>
      <c r="Y807" t="str">
        <f t="shared" si="147"/>
        <v>n/a</v>
      </c>
      <c r="AA807" s="1"/>
      <c r="AB807" s="1" t="s">
        <v>934</v>
      </c>
      <c r="AD807" s="1" t="str">
        <f t="shared" si="141"/>
        <v>BAR037505420100</v>
      </c>
    </row>
    <row r="808" spans="1:30" x14ac:dyDescent="0.25">
      <c r="A808" s="1" t="str">
        <f>D808&amp;M808&amp;P808&amp;N808&amp;MasterData_[[#This Row],[Program Code]]</f>
        <v>BAR037505430040010520100</v>
      </c>
      <c r="B808" s="1" t="str">
        <f t="shared" si="144"/>
        <v>BAR037505430020100</v>
      </c>
      <c r="D808" s="14" t="s">
        <v>282</v>
      </c>
      <c r="E808" s="15" t="s">
        <v>286</v>
      </c>
      <c r="F808" s="7">
        <f t="shared" si="142"/>
        <v>20100</v>
      </c>
      <c r="G808" s="1" t="s">
        <v>760</v>
      </c>
      <c r="H808" s="1" t="str">
        <f t="shared" si="143"/>
        <v>ASSN--Co-Sponsorships--20100</v>
      </c>
      <c r="J808" s="27" t="str">
        <f t="shared" si="139"/>
        <v>BAR0375054400105</v>
      </c>
      <c r="K808" s="27" t="str">
        <f t="shared" si="140"/>
        <v>BAR0375054Co-Sponsorships</v>
      </c>
      <c r="L808" s="1" t="str">
        <f t="shared" si="145"/>
        <v>BAR03VPSA</v>
      </c>
      <c r="M808" s="1">
        <v>75054</v>
      </c>
      <c r="N808" s="1">
        <v>400105</v>
      </c>
      <c r="O808" s="1">
        <v>20100</v>
      </c>
      <c r="P808" s="1">
        <v>300</v>
      </c>
      <c r="Q808" s="1">
        <v>9999</v>
      </c>
      <c r="R808" s="1">
        <v>12</v>
      </c>
      <c r="S808" s="1">
        <v>9999</v>
      </c>
      <c r="V808"/>
      <c r="W808" t="s">
        <v>944</v>
      </c>
      <c r="X808" t="str">
        <f t="shared" si="146"/>
        <v>n/a</v>
      </c>
      <c r="Y808" t="str">
        <f t="shared" si="147"/>
        <v>n/a</v>
      </c>
      <c r="AA808" s="1"/>
      <c r="AB808" s="1" t="s">
        <v>934</v>
      </c>
      <c r="AD808" s="1" t="str">
        <f t="shared" si="141"/>
        <v>BAR037505420100</v>
      </c>
    </row>
    <row r="809" spans="1:30" x14ac:dyDescent="0.25">
      <c r="A809" s="1" t="str">
        <f>D809&amp;M809&amp;P809&amp;N809&amp;MasterData_[[#This Row],[Program Code]]</f>
        <v>BAR037505430040010620100</v>
      </c>
      <c r="B809" s="1" t="str">
        <f t="shared" si="144"/>
        <v>BAR037505430020100</v>
      </c>
      <c r="D809" s="14" t="s">
        <v>282</v>
      </c>
      <c r="E809" s="15" t="s">
        <v>286</v>
      </c>
      <c r="F809" s="7">
        <f t="shared" si="142"/>
        <v>20100</v>
      </c>
      <c r="G809" s="1" t="s">
        <v>760</v>
      </c>
      <c r="H809" s="1" t="str">
        <f t="shared" si="143"/>
        <v>ASSN--Co-Sponsorships--20100</v>
      </c>
      <c r="J809" s="27" t="str">
        <f t="shared" ref="J809:J872" si="148">D809&amp;M809&amp;N809</f>
        <v>BAR0375054400106</v>
      </c>
      <c r="K809" s="27" t="str">
        <f t="shared" ref="K809:K872" si="149">D809&amp;M809&amp;G809</f>
        <v>BAR0375054Co-Sponsorships</v>
      </c>
      <c r="L809" s="1" t="str">
        <f t="shared" si="145"/>
        <v>BAR03VPSA</v>
      </c>
      <c r="M809" s="1">
        <v>75054</v>
      </c>
      <c r="N809" s="1">
        <v>400106</v>
      </c>
      <c r="O809" s="1">
        <v>20100</v>
      </c>
      <c r="P809" s="1">
        <v>300</v>
      </c>
      <c r="Q809" s="1">
        <v>9999</v>
      </c>
      <c r="R809" s="1">
        <v>12</v>
      </c>
      <c r="S809" s="1">
        <v>9999</v>
      </c>
      <c r="V809"/>
      <c r="W809" t="s">
        <v>944</v>
      </c>
      <c r="X809" t="str">
        <f t="shared" si="146"/>
        <v>n/a</v>
      </c>
      <c r="Y809" t="str">
        <f t="shared" si="147"/>
        <v>n/a</v>
      </c>
      <c r="AA809" s="1"/>
      <c r="AB809" s="1" t="s">
        <v>934</v>
      </c>
      <c r="AD809" s="1" t="str">
        <f t="shared" ref="AD809:AD872" si="150">D809&amp;M809&amp;O809</f>
        <v>BAR037505420100</v>
      </c>
    </row>
    <row r="810" spans="1:30" x14ac:dyDescent="0.25">
      <c r="A810" s="1" t="str">
        <f>D810&amp;M810&amp;P810&amp;N810&amp;MasterData_[[#This Row],[Program Code]]</f>
        <v>BAR037505430040010820100</v>
      </c>
      <c r="B810" s="1" t="str">
        <f t="shared" si="144"/>
        <v>BAR037505430020100</v>
      </c>
      <c r="D810" s="14" t="s">
        <v>282</v>
      </c>
      <c r="E810" s="15" t="s">
        <v>286</v>
      </c>
      <c r="F810" s="7">
        <f t="shared" si="142"/>
        <v>20100</v>
      </c>
      <c r="G810" s="1" t="s">
        <v>760</v>
      </c>
      <c r="H810" s="1" t="str">
        <f t="shared" si="143"/>
        <v>ASSN--Co-Sponsorships--20100</v>
      </c>
      <c r="J810" s="27" t="str">
        <f t="shared" si="148"/>
        <v>BAR0375054400108</v>
      </c>
      <c r="K810" s="27" t="str">
        <f t="shared" si="149"/>
        <v>BAR0375054Co-Sponsorships</v>
      </c>
      <c r="L810" s="1" t="str">
        <f t="shared" si="145"/>
        <v>BAR03VPSA</v>
      </c>
      <c r="M810" s="1">
        <v>75054</v>
      </c>
      <c r="N810" s="1">
        <v>400108</v>
      </c>
      <c r="O810" s="1">
        <v>20100</v>
      </c>
      <c r="P810" s="1">
        <v>300</v>
      </c>
      <c r="Q810" s="1">
        <v>9999</v>
      </c>
      <c r="R810" s="1">
        <v>12</v>
      </c>
      <c r="S810" s="1">
        <v>9999</v>
      </c>
      <c r="V810"/>
      <c r="W810" t="s">
        <v>944</v>
      </c>
      <c r="X810" t="str">
        <f t="shared" si="146"/>
        <v>n/a</v>
      </c>
      <c r="Y810" t="str">
        <f t="shared" si="147"/>
        <v>n/a</v>
      </c>
      <c r="AA810" s="1"/>
      <c r="AB810" s="1" t="s">
        <v>934</v>
      </c>
      <c r="AD810" s="1" t="str">
        <f t="shared" si="150"/>
        <v>BAR037505420100</v>
      </c>
    </row>
    <row r="811" spans="1:30" x14ac:dyDescent="0.25">
      <c r="A811" s="1" t="str">
        <f>D811&amp;M811&amp;P811&amp;N811&amp;MasterData_[[#This Row],[Program Code]]</f>
        <v>BAR037505430040010920100</v>
      </c>
      <c r="B811" s="1" t="str">
        <f t="shared" si="144"/>
        <v>BAR037505430020100</v>
      </c>
      <c r="D811" s="14" t="s">
        <v>282</v>
      </c>
      <c r="E811" s="15" t="s">
        <v>286</v>
      </c>
      <c r="F811" s="7">
        <f t="shared" si="142"/>
        <v>20100</v>
      </c>
      <c r="G811" s="1" t="s">
        <v>760</v>
      </c>
      <c r="H811" s="1" t="str">
        <f t="shared" si="143"/>
        <v>ASSN--Co-Sponsorships--20100</v>
      </c>
      <c r="J811" s="27" t="str">
        <f t="shared" si="148"/>
        <v>BAR0375054400109</v>
      </c>
      <c r="K811" s="27" t="str">
        <f t="shared" si="149"/>
        <v>BAR0375054Co-Sponsorships</v>
      </c>
      <c r="L811" s="1" t="str">
        <f t="shared" si="145"/>
        <v>BAR03VPSA</v>
      </c>
      <c r="M811" s="1">
        <v>75054</v>
      </c>
      <c r="N811" s="1">
        <v>400109</v>
      </c>
      <c r="O811" s="1">
        <v>20100</v>
      </c>
      <c r="P811" s="1">
        <v>300</v>
      </c>
      <c r="Q811" s="1">
        <v>9999</v>
      </c>
      <c r="R811" s="1">
        <v>12</v>
      </c>
      <c r="S811" s="1">
        <v>9999</v>
      </c>
      <c r="V811"/>
      <c r="W811" t="s">
        <v>944</v>
      </c>
      <c r="X811" t="str">
        <f t="shared" si="146"/>
        <v>n/a</v>
      </c>
      <c r="Y811" t="str">
        <f t="shared" si="147"/>
        <v>n/a</v>
      </c>
      <c r="AA811" s="1"/>
      <c r="AB811" s="1" t="s">
        <v>934</v>
      </c>
      <c r="AD811" s="1" t="str">
        <f t="shared" si="150"/>
        <v>BAR037505420100</v>
      </c>
    </row>
    <row r="812" spans="1:30" x14ac:dyDescent="0.25">
      <c r="A812" s="1" t="str">
        <f>D812&amp;M812&amp;P812&amp;N812&amp;MasterData_[[#This Row],[Program Code]]</f>
        <v>BAR037505430040011220100</v>
      </c>
      <c r="B812" s="1" t="str">
        <f t="shared" si="144"/>
        <v>BAR037505430020100</v>
      </c>
      <c r="D812" s="14" t="s">
        <v>282</v>
      </c>
      <c r="E812" s="15" t="s">
        <v>286</v>
      </c>
      <c r="F812" s="7">
        <f t="shared" si="142"/>
        <v>20100</v>
      </c>
      <c r="G812" s="1" t="s">
        <v>760</v>
      </c>
      <c r="H812" s="1" t="str">
        <f t="shared" si="143"/>
        <v>ASSN--Co-Sponsorships--20100</v>
      </c>
      <c r="J812" s="27" t="str">
        <f t="shared" si="148"/>
        <v>BAR0375054400112</v>
      </c>
      <c r="K812" s="27" t="str">
        <f t="shared" si="149"/>
        <v>BAR0375054Co-Sponsorships</v>
      </c>
      <c r="L812" s="1" t="str">
        <f t="shared" si="145"/>
        <v>BAR03VPSA</v>
      </c>
      <c r="M812" s="1">
        <v>75054</v>
      </c>
      <c r="N812" s="1">
        <v>400112</v>
      </c>
      <c r="O812" s="1">
        <v>20100</v>
      </c>
      <c r="P812" s="1">
        <v>300</v>
      </c>
      <c r="Q812" s="1">
        <v>9999</v>
      </c>
      <c r="R812" s="1">
        <v>12</v>
      </c>
      <c r="S812" s="1">
        <v>9999</v>
      </c>
      <c r="V812"/>
      <c r="W812" t="s">
        <v>944</v>
      </c>
      <c r="X812" t="str">
        <f t="shared" si="146"/>
        <v>n/a</v>
      </c>
      <c r="Y812" t="str">
        <f t="shared" si="147"/>
        <v>n/a</v>
      </c>
      <c r="AA812" s="1"/>
      <c r="AB812" s="1" t="s">
        <v>934</v>
      </c>
      <c r="AD812" s="1" t="str">
        <f t="shared" si="150"/>
        <v>BAR037505420100</v>
      </c>
    </row>
    <row r="813" spans="1:30" x14ac:dyDescent="0.25">
      <c r="A813" s="1" t="str">
        <f>D813&amp;M813&amp;P813&amp;N813&amp;MasterData_[[#This Row],[Program Code]]</f>
        <v>BAR037505430040011620100</v>
      </c>
      <c r="B813" s="1" t="str">
        <f t="shared" si="144"/>
        <v>BAR037505430020100</v>
      </c>
      <c r="D813" s="14" t="s">
        <v>282</v>
      </c>
      <c r="E813" s="15" t="s">
        <v>286</v>
      </c>
      <c r="F813" s="7">
        <f t="shared" si="142"/>
        <v>20100</v>
      </c>
      <c r="G813" s="1" t="s">
        <v>760</v>
      </c>
      <c r="H813" s="1" t="str">
        <f t="shared" si="143"/>
        <v>ASSN--Co-Sponsorships--20100</v>
      </c>
      <c r="J813" s="27" t="str">
        <f t="shared" si="148"/>
        <v>BAR0375054400116</v>
      </c>
      <c r="K813" s="27" t="str">
        <f t="shared" si="149"/>
        <v>BAR0375054Co-Sponsorships</v>
      </c>
      <c r="L813" s="1" t="str">
        <f t="shared" si="145"/>
        <v>BAR03VPSA</v>
      </c>
      <c r="M813" s="1">
        <v>75054</v>
      </c>
      <c r="N813" s="1">
        <v>400116</v>
      </c>
      <c r="O813" s="1">
        <v>20100</v>
      </c>
      <c r="P813" s="1">
        <v>300</v>
      </c>
      <c r="Q813" s="1">
        <v>9999</v>
      </c>
      <c r="R813" s="1">
        <v>12</v>
      </c>
      <c r="S813" s="1">
        <v>9999</v>
      </c>
      <c r="V813"/>
      <c r="W813" t="s">
        <v>944</v>
      </c>
      <c r="X813" t="str">
        <f t="shared" si="146"/>
        <v>n/a</v>
      </c>
      <c r="Y813" t="str">
        <f t="shared" si="147"/>
        <v>n/a</v>
      </c>
      <c r="AA813" s="1"/>
      <c r="AB813" s="1" t="s">
        <v>934</v>
      </c>
      <c r="AD813" s="1" t="str">
        <f t="shared" si="150"/>
        <v>BAR037505420100</v>
      </c>
    </row>
    <row r="814" spans="1:30" x14ac:dyDescent="0.25">
      <c r="A814" s="1" t="str">
        <f>D814&amp;M814&amp;P814&amp;N814&amp;MasterData_[[#This Row],[Program Code]]</f>
        <v>BAR037505430040011820100</v>
      </c>
      <c r="B814" s="1" t="str">
        <f t="shared" si="144"/>
        <v>BAR037505430020100</v>
      </c>
      <c r="D814" s="14" t="s">
        <v>282</v>
      </c>
      <c r="E814" s="15" t="s">
        <v>286</v>
      </c>
      <c r="F814" s="7">
        <f t="shared" ref="F814:F877" si="151">O814</f>
        <v>20100</v>
      </c>
      <c r="G814" s="1" t="s">
        <v>760</v>
      </c>
      <c r="H814" s="1" t="str">
        <f t="shared" ref="H814:H877" si="152">"ASSN"&amp;"--"&amp;G814&amp;"--"&amp;F814</f>
        <v>ASSN--Co-Sponsorships--20100</v>
      </c>
      <c r="J814" s="27" t="str">
        <f t="shared" si="148"/>
        <v>BAR0375054400118</v>
      </c>
      <c r="K814" s="27" t="str">
        <f t="shared" si="149"/>
        <v>BAR0375054Co-Sponsorships</v>
      </c>
      <c r="L814" s="1" t="str">
        <f t="shared" si="145"/>
        <v>BAR03VPSA</v>
      </c>
      <c r="M814" s="1">
        <v>75054</v>
      </c>
      <c r="N814" s="1">
        <v>400118</v>
      </c>
      <c r="O814" s="1">
        <v>20100</v>
      </c>
      <c r="P814" s="1">
        <v>300</v>
      </c>
      <c r="Q814" s="1">
        <v>9999</v>
      </c>
      <c r="R814" s="1">
        <v>12</v>
      </c>
      <c r="S814" s="1">
        <v>9999</v>
      </c>
      <c r="V814"/>
      <c r="W814" t="s">
        <v>944</v>
      </c>
      <c r="X814" t="str">
        <f t="shared" si="146"/>
        <v>n/a</v>
      </c>
      <c r="Y814" t="str">
        <f t="shared" si="147"/>
        <v>n/a</v>
      </c>
      <c r="AA814" s="1"/>
      <c r="AB814" s="1" t="s">
        <v>934</v>
      </c>
      <c r="AD814" s="1" t="str">
        <f t="shared" si="150"/>
        <v>BAR037505420100</v>
      </c>
    </row>
    <row r="815" spans="1:30" x14ac:dyDescent="0.25">
      <c r="A815" s="1" t="str">
        <f>D815&amp;M815&amp;P815&amp;N815&amp;MasterData_[[#This Row],[Program Code]]</f>
        <v>BAR037505430040011920100</v>
      </c>
      <c r="B815" s="1" t="str">
        <f t="shared" si="144"/>
        <v>BAR037505430020100</v>
      </c>
      <c r="D815" s="14" t="s">
        <v>282</v>
      </c>
      <c r="E815" s="15" t="s">
        <v>286</v>
      </c>
      <c r="F815" s="7">
        <f t="shared" si="151"/>
        <v>20100</v>
      </c>
      <c r="G815" s="1" t="s">
        <v>760</v>
      </c>
      <c r="H815" s="1" t="str">
        <f t="shared" si="152"/>
        <v>ASSN--Co-Sponsorships--20100</v>
      </c>
      <c r="J815" s="27" t="str">
        <f t="shared" si="148"/>
        <v>BAR0375054400119</v>
      </c>
      <c r="K815" s="27" t="str">
        <f t="shared" si="149"/>
        <v>BAR0375054Co-Sponsorships</v>
      </c>
      <c r="L815" s="1" t="str">
        <f t="shared" si="145"/>
        <v>BAR03VPSA</v>
      </c>
      <c r="M815" s="1">
        <v>75054</v>
      </c>
      <c r="N815" s="1">
        <v>400119</v>
      </c>
      <c r="O815" s="1">
        <v>20100</v>
      </c>
      <c r="P815" s="1">
        <v>300</v>
      </c>
      <c r="Q815" s="1">
        <v>9999</v>
      </c>
      <c r="R815" s="1">
        <v>12</v>
      </c>
      <c r="S815" s="1">
        <v>9999</v>
      </c>
      <c r="V815"/>
      <c r="W815" t="s">
        <v>944</v>
      </c>
      <c r="X815" t="str">
        <f t="shared" si="146"/>
        <v>n/a</v>
      </c>
      <c r="Y815" t="str">
        <f t="shared" si="147"/>
        <v>n/a</v>
      </c>
      <c r="AA815" s="1"/>
      <c r="AB815" s="1" t="s">
        <v>934</v>
      </c>
      <c r="AD815" s="1" t="str">
        <f t="shared" si="150"/>
        <v>BAR037505420100</v>
      </c>
    </row>
    <row r="816" spans="1:30" x14ac:dyDescent="0.25">
      <c r="A816" s="1" t="str">
        <f>D816&amp;M816&amp;P816&amp;N816&amp;MasterData_[[#This Row],[Program Code]]</f>
        <v>BAR037505430040012020100</v>
      </c>
      <c r="B816" s="1" t="str">
        <f t="shared" si="144"/>
        <v>BAR037505430020100</v>
      </c>
      <c r="D816" s="14" t="s">
        <v>282</v>
      </c>
      <c r="E816" s="15" t="s">
        <v>286</v>
      </c>
      <c r="F816" s="7">
        <f t="shared" si="151"/>
        <v>20100</v>
      </c>
      <c r="G816" s="1" t="s">
        <v>760</v>
      </c>
      <c r="H816" s="1" t="str">
        <f t="shared" si="152"/>
        <v>ASSN--Co-Sponsorships--20100</v>
      </c>
      <c r="J816" s="27" t="str">
        <f t="shared" si="148"/>
        <v>BAR0375054400120</v>
      </c>
      <c r="K816" s="27" t="str">
        <f t="shared" si="149"/>
        <v>BAR0375054Co-Sponsorships</v>
      </c>
      <c r="L816" s="1" t="str">
        <f t="shared" si="145"/>
        <v>BAR03VPSA</v>
      </c>
      <c r="M816" s="1">
        <v>75054</v>
      </c>
      <c r="N816" s="1">
        <v>400120</v>
      </c>
      <c r="O816" s="1">
        <v>20100</v>
      </c>
      <c r="P816" s="1">
        <v>300</v>
      </c>
      <c r="Q816" s="1">
        <v>9999</v>
      </c>
      <c r="R816" s="1">
        <v>12</v>
      </c>
      <c r="S816" s="1">
        <v>9999</v>
      </c>
      <c r="V816"/>
      <c r="W816" t="s">
        <v>944</v>
      </c>
      <c r="X816" t="str">
        <f t="shared" si="146"/>
        <v>n/a</v>
      </c>
      <c r="Y816" t="str">
        <f t="shared" si="147"/>
        <v>n/a</v>
      </c>
      <c r="AA816" s="1"/>
      <c r="AB816" s="1" t="s">
        <v>934</v>
      </c>
      <c r="AD816" s="1" t="str">
        <f t="shared" si="150"/>
        <v>BAR037505420100</v>
      </c>
    </row>
    <row r="817" spans="1:30" x14ac:dyDescent="0.25">
      <c r="A817" s="1" t="str">
        <f>D817&amp;M817&amp;P817&amp;N817&amp;MasterData_[[#This Row],[Program Code]]</f>
        <v>BAR037505430040012120100</v>
      </c>
      <c r="B817" s="1" t="str">
        <f t="shared" si="144"/>
        <v>BAR037505430020100</v>
      </c>
      <c r="D817" s="14" t="s">
        <v>282</v>
      </c>
      <c r="E817" s="15" t="s">
        <v>286</v>
      </c>
      <c r="F817" s="7">
        <f t="shared" si="151"/>
        <v>20100</v>
      </c>
      <c r="G817" s="1" t="s">
        <v>760</v>
      </c>
      <c r="H817" s="1" t="str">
        <f t="shared" si="152"/>
        <v>ASSN--Co-Sponsorships--20100</v>
      </c>
      <c r="J817" s="27" t="str">
        <f t="shared" si="148"/>
        <v>BAR0375054400121</v>
      </c>
      <c r="K817" s="27" t="str">
        <f t="shared" si="149"/>
        <v>BAR0375054Co-Sponsorships</v>
      </c>
      <c r="L817" s="1" t="str">
        <f t="shared" si="145"/>
        <v>BAR03VPSA</v>
      </c>
      <c r="M817" s="1">
        <v>75054</v>
      </c>
      <c r="N817" s="1">
        <v>400121</v>
      </c>
      <c r="O817" s="1">
        <v>20100</v>
      </c>
      <c r="P817" s="1">
        <v>300</v>
      </c>
      <c r="Q817" s="1">
        <v>9999</v>
      </c>
      <c r="R817" s="1">
        <v>12</v>
      </c>
      <c r="S817" s="1">
        <v>9999</v>
      </c>
      <c r="V817"/>
      <c r="W817" t="s">
        <v>944</v>
      </c>
      <c r="X817" t="str">
        <f t="shared" si="146"/>
        <v>n/a</v>
      </c>
      <c r="Y817" t="str">
        <f t="shared" si="147"/>
        <v>n/a</v>
      </c>
      <c r="AA817" s="1"/>
      <c r="AB817" s="1" t="s">
        <v>934</v>
      </c>
      <c r="AD817" s="1" t="str">
        <f t="shared" si="150"/>
        <v>BAR037505420100</v>
      </c>
    </row>
    <row r="818" spans="1:30" x14ac:dyDescent="0.25">
      <c r="A818" s="1" t="str">
        <f>D818&amp;M818&amp;P818&amp;N818&amp;MasterData_[[#This Row],[Program Code]]</f>
        <v>BAR037505430040012320100</v>
      </c>
      <c r="B818" s="1" t="str">
        <f t="shared" si="144"/>
        <v>BAR037505430020100</v>
      </c>
      <c r="D818" s="14" t="s">
        <v>282</v>
      </c>
      <c r="E818" s="15" t="s">
        <v>286</v>
      </c>
      <c r="F818" s="7">
        <f t="shared" si="151"/>
        <v>20100</v>
      </c>
      <c r="G818" s="1" t="s">
        <v>760</v>
      </c>
      <c r="H818" s="1" t="str">
        <f t="shared" si="152"/>
        <v>ASSN--Co-Sponsorships--20100</v>
      </c>
      <c r="J818" s="27" t="str">
        <f t="shared" si="148"/>
        <v>BAR0375054400123</v>
      </c>
      <c r="K818" s="27" t="str">
        <f t="shared" si="149"/>
        <v>BAR0375054Co-Sponsorships</v>
      </c>
      <c r="L818" s="1" t="str">
        <f t="shared" si="145"/>
        <v>BAR03VPSA</v>
      </c>
      <c r="M818" s="1">
        <v>75054</v>
      </c>
      <c r="N818" s="1">
        <v>400123</v>
      </c>
      <c r="O818" s="1">
        <v>20100</v>
      </c>
      <c r="P818" s="1">
        <v>300</v>
      </c>
      <c r="Q818" s="1">
        <v>9999</v>
      </c>
      <c r="R818" s="1">
        <v>12</v>
      </c>
      <c r="S818" s="1">
        <v>9999</v>
      </c>
      <c r="V818"/>
      <c r="W818" t="s">
        <v>944</v>
      </c>
      <c r="X818" t="str">
        <f t="shared" si="146"/>
        <v>n/a</v>
      </c>
      <c r="Y818" t="str">
        <f t="shared" si="147"/>
        <v>n/a</v>
      </c>
      <c r="AA818" s="1"/>
      <c r="AB818" s="1" t="s">
        <v>934</v>
      </c>
      <c r="AD818" s="1" t="str">
        <f t="shared" si="150"/>
        <v>BAR037505420100</v>
      </c>
    </row>
    <row r="819" spans="1:30" x14ac:dyDescent="0.25">
      <c r="A819" s="1" t="str">
        <f>D819&amp;M819&amp;P819&amp;N819&amp;MasterData_[[#This Row],[Program Code]]</f>
        <v>BAR037505430040014020100</v>
      </c>
      <c r="B819" s="1" t="str">
        <f t="shared" si="144"/>
        <v>BAR037505430020100</v>
      </c>
      <c r="D819" s="14" t="s">
        <v>282</v>
      </c>
      <c r="E819" s="15" t="s">
        <v>286</v>
      </c>
      <c r="F819" s="7">
        <f t="shared" si="151"/>
        <v>20100</v>
      </c>
      <c r="G819" s="1" t="s">
        <v>760</v>
      </c>
      <c r="H819" s="1" t="str">
        <f t="shared" si="152"/>
        <v>ASSN--Co-Sponsorships--20100</v>
      </c>
      <c r="J819" s="27" t="str">
        <f t="shared" si="148"/>
        <v>BAR0375054400140</v>
      </c>
      <c r="K819" s="27" t="str">
        <f t="shared" si="149"/>
        <v>BAR0375054Co-Sponsorships</v>
      </c>
      <c r="L819" s="1" t="str">
        <f t="shared" si="145"/>
        <v>BAR03VPSA</v>
      </c>
      <c r="M819" s="1">
        <v>75054</v>
      </c>
      <c r="N819" s="1">
        <v>400140</v>
      </c>
      <c r="O819" s="1">
        <v>20100</v>
      </c>
      <c r="P819" s="1">
        <v>300</v>
      </c>
      <c r="Q819" s="1">
        <v>9999</v>
      </c>
      <c r="R819" s="1">
        <v>12</v>
      </c>
      <c r="S819" s="1">
        <v>9999</v>
      </c>
      <c r="V819"/>
      <c r="W819" t="s">
        <v>944</v>
      </c>
      <c r="X819" t="str">
        <f t="shared" si="146"/>
        <v>n/a</v>
      </c>
      <c r="Y819" t="str">
        <f t="shared" si="147"/>
        <v>n/a</v>
      </c>
      <c r="AA819" s="1"/>
      <c r="AB819" s="1" t="s">
        <v>934</v>
      </c>
      <c r="AD819" s="1" t="str">
        <f t="shared" si="150"/>
        <v>BAR037505420100</v>
      </c>
    </row>
    <row r="820" spans="1:30" x14ac:dyDescent="0.25">
      <c r="A820" s="1" t="str">
        <f>D820&amp;M820&amp;P820&amp;N820&amp;MasterData_[[#This Row],[Program Code]]</f>
        <v>BAR037505430040000420300</v>
      </c>
      <c r="B820" s="1" t="str">
        <f t="shared" si="144"/>
        <v>BAR037505430020300</v>
      </c>
      <c r="D820" s="14" t="s">
        <v>282</v>
      </c>
      <c r="E820" s="15" t="s">
        <v>286</v>
      </c>
      <c r="F820" s="7">
        <f t="shared" si="151"/>
        <v>20300</v>
      </c>
      <c r="G820" s="1" t="s">
        <v>761</v>
      </c>
      <c r="H820" s="1" t="str">
        <f t="shared" si="152"/>
        <v>ASSN--General Interest Meetings--20300</v>
      </c>
      <c r="J820" s="27" t="str">
        <f t="shared" si="148"/>
        <v>BAR0375054400004</v>
      </c>
      <c r="K820" s="27" t="str">
        <f t="shared" si="149"/>
        <v>BAR0375054General Interest Meetings</v>
      </c>
      <c r="L820" s="1" t="str">
        <f t="shared" si="145"/>
        <v>BAR03VPSA</v>
      </c>
      <c r="M820" s="1">
        <v>75054</v>
      </c>
      <c r="N820" s="1">
        <v>400004</v>
      </c>
      <c r="O820" s="1">
        <v>20300</v>
      </c>
      <c r="P820" s="1">
        <v>300</v>
      </c>
      <c r="Q820" s="1">
        <v>9999</v>
      </c>
      <c r="R820" s="1">
        <v>12</v>
      </c>
      <c r="S820" s="1">
        <v>9999</v>
      </c>
      <c r="V820"/>
      <c r="W820" t="s">
        <v>944</v>
      </c>
      <c r="X820" t="str">
        <f t="shared" si="146"/>
        <v>n/a</v>
      </c>
      <c r="Y820" t="str">
        <f t="shared" si="147"/>
        <v>n/a</v>
      </c>
      <c r="AA820" s="1"/>
      <c r="AB820" s="1" t="s">
        <v>934</v>
      </c>
      <c r="AD820" s="1" t="str">
        <f t="shared" si="150"/>
        <v>BAR037505420300</v>
      </c>
    </row>
    <row r="821" spans="1:30" x14ac:dyDescent="0.25">
      <c r="A821" s="1" t="str">
        <f>D821&amp;M821&amp;P821&amp;N821&amp;MasterData_[[#This Row],[Program Code]]</f>
        <v>BAR037505430040000520300</v>
      </c>
      <c r="B821" s="1" t="str">
        <f t="shared" si="144"/>
        <v>BAR037505430020300</v>
      </c>
      <c r="D821" s="14" t="s">
        <v>282</v>
      </c>
      <c r="E821" s="15" t="s">
        <v>286</v>
      </c>
      <c r="F821" s="7">
        <f t="shared" si="151"/>
        <v>20300</v>
      </c>
      <c r="G821" s="1" t="s">
        <v>761</v>
      </c>
      <c r="H821" s="1" t="str">
        <f t="shared" si="152"/>
        <v>ASSN--General Interest Meetings--20300</v>
      </c>
      <c r="J821" s="27" t="str">
        <f t="shared" si="148"/>
        <v>BAR0375054400005</v>
      </c>
      <c r="K821" s="27" t="str">
        <f t="shared" si="149"/>
        <v>BAR0375054General Interest Meetings</v>
      </c>
      <c r="L821" s="1" t="str">
        <f t="shared" si="145"/>
        <v>BAR03VPSA</v>
      </c>
      <c r="M821" s="1">
        <v>75054</v>
      </c>
      <c r="N821" s="1">
        <v>400005</v>
      </c>
      <c r="O821" s="1">
        <v>20300</v>
      </c>
      <c r="P821" s="1">
        <v>300</v>
      </c>
      <c r="Q821" s="1">
        <v>9999</v>
      </c>
      <c r="R821" s="1">
        <v>12</v>
      </c>
      <c r="S821" s="1">
        <v>9999</v>
      </c>
      <c r="V821"/>
      <c r="W821" t="s">
        <v>944</v>
      </c>
      <c r="X821" t="str">
        <f t="shared" si="146"/>
        <v>n/a</v>
      </c>
      <c r="Y821" t="str">
        <f t="shared" si="147"/>
        <v>n/a</v>
      </c>
      <c r="AA821" s="1"/>
      <c r="AB821" s="1" t="s">
        <v>934</v>
      </c>
      <c r="AD821" s="1" t="str">
        <f t="shared" si="150"/>
        <v>BAR037505420300</v>
      </c>
    </row>
    <row r="822" spans="1:30" x14ac:dyDescent="0.25">
      <c r="A822" s="1" t="str">
        <f>D822&amp;M822&amp;P822&amp;N822&amp;MasterData_[[#This Row],[Program Code]]</f>
        <v>BAR037505430040000820300</v>
      </c>
      <c r="B822" s="1" t="str">
        <f t="shared" si="144"/>
        <v>BAR037505430020300</v>
      </c>
      <c r="D822" s="14" t="s">
        <v>282</v>
      </c>
      <c r="E822" s="15" t="s">
        <v>286</v>
      </c>
      <c r="F822" s="7">
        <f t="shared" si="151"/>
        <v>20300</v>
      </c>
      <c r="G822" s="1" t="s">
        <v>761</v>
      </c>
      <c r="H822" s="1" t="str">
        <f t="shared" si="152"/>
        <v>ASSN--General Interest Meetings--20300</v>
      </c>
      <c r="J822" s="27" t="str">
        <f t="shared" si="148"/>
        <v>BAR0375054400008</v>
      </c>
      <c r="K822" s="27" t="str">
        <f t="shared" si="149"/>
        <v>BAR0375054General Interest Meetings</v>
      </c>
      <c r="L822" s="1" t="str">
        <f t="shared" si="145"/>
        <v>BAR03VPSA</v>
      </c>
      <c r="M822" s="1">
        <v>75054</v>
      </c>
      <c r="N822" s="1">
        <v>400008</v>
      </c>
      <c r="O822" s="1">
        <v>20300</v>
      </c>
      <c r="P822" s="1">
        <v>300</v>
      </c>
      <c r="Q822" s="1">
        <v>9999</v>
      </c>
      <c r="R822" s="1">
        <v>12</v>
      </c>
      <c r="S822" s="1">
        <v>9999</v>
      </c>
      <c r="V822"/>
      <c r="W822" t="s">
        <v>944</v>
      </c>
      <c r="X822" t="str">
        <f t="shared" si="146"/>
        <v>n/a</v>
      </c>
      <c r="Y822" t="str">
        <f t="shared" si="147"/>
        <v>n/a</v>
      </c>
      <c r="AA822" s="1"/>
      <c r="AB822" s="1" t="s">
        <v>934</v>
      </c>
      <c r="AD822" s="1" t="str">
        <f t="shared" si="150"/>
        <v>BAR037505420300</v>
      </c>
    </row>
    <row r="823" spans="1:30" x14ac:dyDescent="0.25">
      <c r="A823" s="1" t="str">
        <f>D823&amp;M823&amp;P823&amp;N823&amp;MasterData_[[#This Row],[Program Code]]</f>
        <v>BAR037505430040001020300</v>
      </c>
      <c r="B823" s="1" t="str">
        <f t="shared" si="144"/>
        <v>BAR037505430020300</v>
      </c>
      <c r="D823" s="14" t="s">
        <v>282</v>
      </c>
      <c r="E823" s="15" t="s">
        <v>286</v>
      </c>
      <c r="F823" s="7">
        <f t="shared" si="151"/>
        <v>20300</v>
      </c>
      <c r="G823" s="1" t="s">
        <v>761</v>
      </c>
      <c r="H823" s="1" t="str">
        <f t="shared" si="152"/>
        <v>ASSN--General Interest Meetings--20300</v>
      </c>
      <c r="J823" s="27" t="str">
        <f t="shared" si="148"/>
        <v>BAR0375054400010</v>
      </c>
      <c r="K823" s="27" t="str">
        <f t="shared" si="149"/>
        <v>BAR0375054General Interest Meetings</v>
      </c>
      <c r="L823" s="1" t="str">
        <f t="shared" si="145"/>
        <v>BAR03VPSA</v>
      </c>
      <c r="M823" s="1">
        <v>75054</v>
      </c>
      <c r="N823" s="1">
        <v>400010</v>
      </c>
      <c r="O823" s="1">
        <v>20300</v>
      </c>
      <c r="P823" s="1">
        <v>300</v>
      </c>
      <c r="Q823" s="1">
        <v>9999</v>
      </c>
      <c r="R823" s="1">
        <v>12</v>
      </c>
      <c r="S823" s="1">
        <v>9999</v>
      </c>
      <c r="V823"/>
      <c r="W823" t="s">
        <v>944</v>
      </c>
      <c r="X823" t="str">
        <f t="shared" si="146"/>
        <v>n/a</v>
      </c>
      <c r="Y823" t="str">
        <f t="shared" si="147"/>
        <v>n/a</v>
      </c>
      <c r="AA823" s="1"/>
      <c r="AB823" s="1" t="s">
        <v>934</v>
      </c>
      <c r="AD823" s="1" t="str">
        <f t="shared" si="150"/>
        <v>BAR037505420300</v>
      </c>
    </row>
    <row r="824" spans="1:30" x14ac:dyDescent="0.25">
      <c r="A824" s="1" t="str">
        <f>D824&amp;M824&amp;P824&amp;N824&amp;MasterData_[[#This Row],[Program Code]]</f>
        <v>BAR037505430040001220300</v>
      </c>
      <c r="B824" s="1" t="str">
        <f t="shared" si="144"/>
        <v>BAR037505430020300</v>
      </c>
      <c r="D824" s="14" t="s">
        <v>282</v>
      </c>
      <c r="E824" s="15" t="s">
        <v>286</v>
      </c>
      <c r="F824" s="7">
        <f t="shared" si="151"/>
        <v>20300</v>
      </c>
      <c r="G824" s="1" t="s">
        <v>761</v>
      </c>
      <c r="H824" s="1" t="str">
        <f t="shared" si="152"/>
        <v>ASSN--General Interest Meetings--20300</v>
      </c>
      <c r="J824" s="27" t="str">
        <f t="shared" si="148"/>
        <v>BAR0375054400012</v>
      </c>
      <c r="K824" s="27" t="str">
        <f t="shared" si="149"/>
        <v>BAR0375054General Interest Meetings</v>
      </c>
      <c r="L824" s="1" t="str">
        <f t="shared" si="145"/>
        <v>BAR03VPSA</v>
      </c>
      <c r="M824" s="1">
        <v>75054</v>
      </c>
      <c r="N824" s="1">
        <v>400012</v>
      </c>
      <c r="O824" s="1">
        <v>20300</v>
      </c>
      <c r="P824" s="1">
        <v>300</v>
      </c>
      <c r="Q824" s="1">
        <v>9999</v>
      </c>
      <c r="R824" s="1">
        <v>12</v>
      </c>
      <c r="S824" s="1">
        <v>9999</v>
      </c>
      <c r="V824"/>
      <c r="W824" t="s">
        <v>944</v>
      </c>
      <c r="X824" t="str">
        <f t="shared" si="146"/>
        <v>n/a</v>
      </c>
      <c r="Y824" t="str">
        <f t="shared" si="147"/>
        <v>n/a</v>
      </c>
      <c r="AA824" s="1"/>
      <c r="AB824" s="1" t="s">
        <v>934</v>
      </c>
      <c r="AD824" s="1" t="str">
        <f t="shared" si="150"/>
        <v>BAR037505420300</v>
      </c>
    </row>
    <row r="825" spans="1:30" x14ac:dyDescent="0.25">
      <c r="A825" s="1" t="str">
        <f>D825&amp;M825&amp;P825&amp;N825&amp;MasterData_[[#This Row],[Program Code]]</f>
        <v>BAR037505430040001320300</v>
      </c>
      <c r="B825" s="1" t="str">
        <f t="shared" si="144"/>
        <v>BAR037505430020300</v>
      </c>
      <c r="D825" s="14" t="s">
        <v>282</v>
      </c>
      <c r="E825" s="15" t="s">
        <v>286</v>
      </c>
      <c r="F825" s="7">
        <f t="shared" si="151"/>
        <v>20300</v>
      </c>
      <c r="G825" s="1" t="s">
        <v>761</v>
      </c>
      <c r="H825" s="1" t="str">
        <f t="shared" si="152"/>
        <v>ASSN--General Interest Meetings--20300</v>
      </c>
      <c r="J825" s="27" t="str">
        <f t="shared" si="148"/>
        <v>BAR0375054400013</v>
      </c>
      <c r="K825" s="27" t="str">
        <f t="shared" si="149"/>
        <v>BAR0375054General Interest Meetings</v>
      </c>
      <c r="L825" s="1" t="str">
        <f t="shared" si="145"/>
        <v>BAR03VPSA</v>
      </c>
      <c r="M825" s="1">
        <v>75054</v>
      </c>
      <c r="N825" s="1">
        <v>400013</v>
      </c>
      <c r="O825" s="1">
        <v>20300</v>
      </c>
      <c r="P825" s="1">
        <v>300</v>
      </c>
      <c r="Q825" s="1">
        <v>9999</v>
      </c>
      <c r="R825" s="1">
        <v>12</v>
      </c>
      <c r="S825" s="1">
        <v>9999</v>
      </c>
      <c r="V825"/>
      <c r="W825" t="s">
        <v>944</v>
      </c>
      <c r="X825" t="str">
        <f t="shared" si="146"/>
        <v>n/a</v>
      </c>
      <c r="Y825" t="str">
        <f t="shared" si="147"/>
        <v>n/a</v>
      </c>
      <c r="AA825" s="1"/>
      <c r="AB825" s="1" t="s">
        <v>934</v>
      </c>
      <c r="AD825" s="1" t="str">
        <f t="shared" si="150"/>
        <v>BAR037505420300</v>
      </c>
    </row>
    <row r="826" spans="1:30" x14ac:dyDescent="0.25">
      <c r="A826" s="1" t="str">
        <f>D826&amp;M826&amp;P826&amp;N826&amp;MasterData_[[#This Row],[Program Code]]</f>
        <v>BAR037505430040001420300</v>
      </c>
      <c r="B826" s="1" t="str">
        <f t="shared" si="144"/>
        <v>BAR037505430020300</v>
      </c>
      <c r="D826" s="14" t="s">
        <v>282</v>
      </c>
      <c r="E826" s="15" t="s">
        <v>286</v>
      </c>
      <c r="F826" s="7">
        <f t="shared" si="151"/>
        <v>20300</v>
      </c>
      <c r="G826" s="1" t="s">
        <v>761</v>
      </c>
      <c r="H826" s="1" t="str">
        <f t="shared" si="152"/>
        <v>ASSN--General Interest Meetings--20300</v>
      </c>
      <c r="J826" s="27" t="str">
        <f t="shared" si="148"/>
        <v>BAR0375054400014</v>
      </c>
      <c r="K826" s="27" t="str">
        <f t="shared" si="149"/>
        <v>BAR0375054General Interest Meetings</v>
      </c>
      <c r="L826" s="1" t="str">
        <f t="shared" si="145"/>
        <v>BAR03VPSA</v>
      </c>
      <c r="M826" s="1">
        <v>75054</v>
      </c>
      <c r="N826" s="1">
        <v>400014</v>
      </c>
      <c r="O826" s="1">
        <v>20300</v>
      </c>
      <c r="P826" s="1">
        <v>300</v>
      </c>
      <c r="Q826" s="1">
        <v>9999</v>
      </c>
      <c r="R826" s="1">
        <v>12</v>
      </c>
      <c r="S826" s="1">
        <v>9999</v>
      </c>
      <c r="V826"/>
      <c r="W826" t="s">
        <v>944</v>
      </c>
      <c r="X826" t="str">
        <f t="shared" si="146"/>
        <v>n/a</v>
      </c>
      <c r="Y826" t="str">
        <f t="shared" si="147"/>
        <v>n/a</v>
      </c>
      <c r="AA826" s="1"/>
      <c r="AB826" s="1" t="s">
        <v>934</v>
      </c>
      <c r="AD826" s="1" t="str">
        <f t="shared" si="150"/>
        <v>BAR037505420300</v>
      </c>
    </row>
    <row r="827" spans="1:30" x14ac:dyDescent="0.25">
      <c r="A827" s="1" t="str">
        <f>D827&amp;M827&amp;P827&amp;N827&amp;MasterData_[[#This Row],[Program Code]]</f>
        <v>BAR037505430040001520300</v>
      </c>
      <c r="B827" s="1" t="str">
        <f t="shared" si="144"/>
        <v>BAR037505430020300</v>
      </c>
      <c r="D827" s="14" t="s">
        <v>282</v>
      </c>
      <c r="E827" s="15" t="s">
        <v>286</v>
      </c>
      <c r="F827" s="7">
        <f t="shared" si="151"/>
        <v>20300</v>
      </c>
      <c r="G827" s="1" t="s">
        <v>761</v>
      </c>
      <c r="H827" s="1" t="str">
        <f t="shared" si="152"/>
        <v>ASSN--General Interest Meetings--20300</v>
      </c>
      <c r="J827" s="27" t="str">
        <f t="shared" si="148"/>
        <v>BAR0375054400015</v>
      </c>
      <c r="K827" s="27" t="str">
        <f t="shared" si="149"/>
        <v>BAR0375054General Interest Meetings</v>
      </c>
      <c r="L827" s="1" t="str">
        <f t="shared" si="145"/>
        <v>BAR03VPSA</v>
      </c>
      <c r="M827" s="1">
        <v>75054</v>
      </c>
      <c r="N827" s="1">
        <v>400015</v>
      </c>
      <c r="O827" s="1">
        <v>20300</v>
      </c>
      <c r="P827" s="1">
        <v>300</v>
      </c>
      <c r="Q827" s="1">
        <v>9999</v>
      </c>
      <c r="R827" s="1">
        <v>12</v>
      </c>
      <c r="S827" s="1">
        <v>9999</v>
      </c>
      <c r="V827"/>
      <c r="W827" t="s">
        <v>944</v>
      </c>
      <c r="X827" t="str">
        <f t="shared" si="146"/>
        <v>n/a</v>
      </c>
      <c r="Y827" t="str">
        <f t="shared" si="147"/>
        <v>n/a</v>
      </c>
      <c r="AA827" s="1"/>
      <c r="AB827" s="1" t="s">
        <v>934</v>
      </c>
      <c r="AD827" s="1" t="str">
        <f t="shared" si="150"/>
        <v>BAR037505420300</v>
      </c>
    </row>
    <row r="828" spans="1:30" x14ac:dyDescent="0.25">
      <c r="A828" s="1" t="str">
        <f>D828&amp;M828&amp;P828&amp;N828&amp;MasterData_[[#This Row],[Program Code]]</f>
        <v>BAR037505430040001620300</v>
      </c>
      <c r="B828" s="1" t="str">
        <f t="shared" si="144"/>
        <v>BAR037505430020300</v>
      </c>
      <c r="D828" s="14" t="s">
        <v>282</v>
      </c>
      <c r="E828" s="15" t="s">
        <v>286</v>
      </c>
      <c r="F828" s="7">
        <f t="shared" si="151"/>
        <v>20300</v>
      </c>
      <c r="G828" s="1" t="s">
        <v>761</v>
      </c>
      <c r="H828" s="1" t="str">
        <f t="shared" si="152"/>
        <v>ASSN--General Interest Meetings--20300</v>
      </c>
      <c r="J828" s="27" t="str">
        <f t="shared" si="148"/>
        <v>BAR0375054400016</v>
      </c>
      <c r="K828" s="27" t="str">
        <f t="shared" si="149"/>
        <v>BAR0375054General Interest Meetings</v>
      </c>
      <c r="L828" s="1" t="str">
        <f t="shared" si="145"/>
        <v>BAR03VPSA</v>
      </c>
      <c r="M828" s="1">
        <v>75054</v>
      </c>
      <c r="N828" s="1">
        <v>400016</v>
      </c>
      <c r="O828" s="1">
        <v>20300</v>
      </c>
      <c r="P828" s="1">
        <v>300</v>
      </c>
      <c r="Q828" s="1">
        <v>9999</v>
      </c>
      <c r="R828" s="1">
        <v>12</v>
      </c>
      <c r="S828" s="1">
        <v>9999</v>
      </c>
      <c r="V828"/>
      <c r="W828" t="s">
        <v>944</v>
      </c>
      <c r="X828" t="str">
        <f t="shared" si="146"/>
        <v>n/a</v>
      </c>
      <c r="Y828" t="str">
        <f t="shared" si="147"/>
        <v>n/a</v>
      </c>
      <c r="AA828" s="1"/>
      <c r="AB828" s="1" t="s">
        <v>934</v>
      </c>
      <c r="AD828" s="1" t="str">
        <f t="shared" si="150"/>
        <v>BAR037505420300</v>
      </c>
    </row>
    <row r="829" spans="1:30" x14ac:dyDescent="0.25">
      <c r="A829" s="1" t="str">
        <f>D829&amp;M829&amp;P829&amp;N829&amp;MasterData_[[#This Row],[Program Code]]</f>
        <v>BAR037505430040001720300</v>
      </c>
      <c r="B829" s="1" t="str">
        <f t="shared" si="144"/>
        <v>BAR037505430020300</v>
      </c>
      <c r="D829" s="14" t="s">
        <v>282</v>
      </c>
      <c r="E829" s="15" t="s">
        <v>286</v>
      </c>
      <c r="F829" s="7">
        <f t="shared" si="151"/>
        <v>20300</v>
      </c>
      <c r="G829" s="1" t="s">
        <v>761</v>
      </c>
      <c r="H829" s="1" t="str">
        <f t="shared" si="152"/>
        <v>ASSN--General Interest Meetings--20300</v>
      </c>
      <c r="J829" s="27" t="str">
        <f t="shared" si="148"/>
        <v>BAR0375054400017</v>
      </c>
      <c r="K829" s="27" t="str">
        <f t="shared" si="149"/>
        <v>BAR0375054General Interest Meetings</v>
      </c>
      <c r="L829" s="1" t="str">
        <f t="shared" si="145"/>
        <v>BAR03VPSA</v>
      </c>
      <c r="M829" s="1">
        <v>75054</v>
      </c>
      <c r="N829" s="1">
        <v>400017</v>
      </c>
      <c r="O829" s="1">
        <v>20300</v>
      </c>
      <c r="P829" s="1">
        <v>300</v>
      </c>
      <c r="Q829" s="1">
        <v>9999</v>
      </c>
      <c r="R829" s="1">
        <v>12</v>
      </c>
      <c r="S829" s="1">
        <v>9999</v>
      </c>
      <c r="V829"/>
      <c r="W829" t="s">
        <v>944</v>
      </c>
      <c r="X829" t="str">
        <f t="shared" si="146"/>
        <v>n/a</v>
      </c>
      <c r="Y829" t="str">
        <f t="shared" si="147"/>
        <v>n/a</v>
      </c>
      <c r="AA829" s="1"/>
      <c r="AB829" s="1" t="s">
        <v>934</v>
      </c>
      <c r="AD829" s="1" t="str">
        <f t="shared" si="150"/>
        <v>BAR037505420300</v>
      </c>
    </row>
    <row r="830" spans="1:30" x14ac:dyDescent="0.25">
      <c r="A830" s="1" t="str">
        <f>D830&amp;M830&amp;P830&amp;N830&amp;MasterData_[[#This Row],[Program Code]]</f>
        <v>BAR037505430040001820300</v>
      </c>
      <c r="B830" s="1" t="str">
        <f t="shared" si="144"/>
        <v>BAR037505430020300</v>
      </c>
      <c r="D830" s="14" t="s">
        <v>282</v>
      </c>
      <c r="E830" s="15" t="s">
        <v>286</v>
      </c>
      <c r="F830" s="7">
        <f t="shared" si="151"/>
        <v>20300</v>
      </c>
      <c r="G830" s="1" t="s">
        <v>761</v>
      </c>
      <c r="H830" s="1" t="str">
        <f t="shared" si="152"/>
        <v>ASSN--General Interest Meetings--20300</v>
      </c>
      <c r="J830" s="27" t="str">
        <f t="shared" si="148"/>
        <v>BAR0375054400018</v>
      </c>
      <c r="K830" s="27" t="str">
        <f t="shared" si="149"/>
        <v>BAR0375054General Interest Meetings</v>
      </c>
      <c r="L830" s="1" t="str">
        <f t="shared" si="145"/>
        <v>BAR03VPSA</v>
      </c>
      <c r="M830" s="1">
        <v>75054</v>
      </c>
      <c r="N830" s="1">
        <v>400018</v>
      </c>
      <c r="O830" s="1">
        <v>20300</v>
      </c>
      <c r="P830" s="1">
        <v>300</v>
      </c>
      <c r="Q830" s="1">
        <v>9999</v>
      </c>
      <c r="R830" s="1">
        <v>12</v>
      </c>
      <c r="S830" s="1">
        <v>9999</v>
      </c>
      <c r="V830"/>
      <c r="W830" t="s">
        <v>944</v>
      </c>
      <c r="X830" t="str">
        <f t="shared" si="146"/>
        <v>n/a</v>
      </c>
      <c r="Y830" t="str">
        <f t="shared" si="147"/>
        <v>n/a</v>
      </c>
      <c r="AA830" s="1"/>
      <c r="AB830" s="1" t="s">
        <v>934</v>
      </c>
      <c r="AD830" s="1" t="str">
        <f t="shared" si="150"/>
        <v>BAR037505420300</v>
      </c>
    </row>
    <row r="831" spans="1:30" x14ac:dyDescent="0.25">
      <c r="A831" s="1" t="str">
        <f>D831&amp;M831&amp;P831&amp;N831&amp;MasterData_[[#This Row],[Program Code]]</f>
        <v>BAR037505430040001920300</v>
      </c>
      <c r="B831" s="1" t="str">
        <f t="shared" si="144"/>
        <v>BAR037505430020300</v>
      </c>
      <c r="D831" s="14" t="s">
        <v>282</v>
      </c>
      <c r="E831" s="15" t="s">
        <v>286</v>
      </c>
      <c r="F831" s="7">
        <f t="shared" si="151"/>
        <v>20300</v>
      </c>
      <c r="G831" s="1" t="s">
        <v>761</v>
      </c>
      <c r="H831" s="1" t="str">
        <f t="shared" si="152"/>
        <v>ASSN--General Interest Meetings--20300</v>
      </c>
      <c r="J831" s="27" t="str">
        <f t="shared" si="148"/>
        <v>BAR0375054400019</v>
      </c>
      <c r="K831" s="27" t="str">
        <f t="shared" si="149"/>
        <v>BAR0375054General Interest Meetings</v>
      </c>
      <c r="L831" s="1" t="str">
        <f t="shared" si="145"/>
        <v>BAR03VPSA</v>
      </c>
      <c r="M831" s="1">
        <v>75054</v>
      </c>
      <c r="N831" s="1">
        <v>400019</v>
      </c>
      <c r="O831" s="1">
        <v>20300</v>
      </c>
      <c r="P831" s="1">
        <v>300</v>
      </c>
      <c r="Q831" s="1">
        <v>9999</v>
      </c>
      <c r="R831" s="1">
        <v>12</v>
      </c>
      <c r="S831" s="1">
        <v>9999</v>
      </c>
      <c r="V831"/>
      <c r="W831" t="s">
        <v>944</v>
      </c>
      <c r="X831" t="str">
        <f t="shared" si="146"/>
        <v>n/a</v>
      </c>
      <c r="Y831" t="str">
        <f t="shared" si="147"/>
        <v>n/a</v>
      </c>
      <c r="AA831" s="1"/>
      <c r="AB831" s="1" t="s">
        <v>934</v>
      </c>
      <c r="AD831" s="1" t="str">
        <f t="shared" si="150"/>
        <v>BAR037505420300</v>
      </c>
    </row>
    <row r="832" spans="1:30" x14ac:dyDescent="0.25">
      <c r="A832" s="1" t="str">
        <f>D832&amp;M832&amp;P832&amp;N832&amp;MasterData_[[#This Row],[Program Code]]</f>
        <v>BAR037505430040002020300</v>
      </c>
      <c r="B832" s="1" t="str">
        <f t="shared" si="144"/>
        <v>BAR037505430020300</v>
      </c>
      <c r="D832" s="14" t="s">
        <v>282</v>
      </c>
      <c r="E832" s="15" t="s">
        <v>286</v>
      </c>
      <c r="F832" s="7">
        <f t="shared" si="151"/>
        <v>20300</v>
      </c>
      <c r="G832" s="1" t="s">
        <v>761</v>
      </c>
      <c r="H832" s="1" t="str">
        <f t="shared" si="152"/>
        <v>ASSN--General Interest Meetings--20300</v>
      </c>
      <c r="J832" s="27" t="str">
        <f t="shared" si="148"/>
        <v>BAR0375054400020</v>
      </c>
      <c r="K832" s="27" t="str">
        <f t="shared" si="149"/>
        <v>BAR0375054General Interest Meetings</v>
      </c>
      <c r="L832" s="1" t="str">
        <f t="shared" si="145"/>
        <v>BAR03VPSA</v>
      </c>
      <c r="M832" s="1">
        <v>75054</v>
      </c>
      <c r="N832" s="1">
        <v>400020</v>
      </c>
      <c r="O832" s="1">
        <v>20300</v>
      </c>
      <c r="P832" s="1">
        <v>300</v>
      </c>
      <c r="Q832" s="1">
        <v>9999</v>
      </c>
      <c r="R832" s="1">
        <v>12</v>
      </c>
      <c r="S832" s="1">
        <v>9999</v>
      </c>
      <c r="V832"/>
      <c r="W832" t="s">
        <v>944</v>
      </c>
      <c r="X832" t="str">
        <f t="shared" si="146"/>
        <v>n/a</v>
      </c>
      <c r="Y832" t="str">
        <f t="shared" si="147"/>
        <v>n/a</v>
      </c>
      <c r="AA832" s="1"/>
      <c r="AB832" s="1" t="s">
        <v>934</v>
      </c>
      <c r="AD832" s="1" t="str">
        <f t="shared" si="150"/>
        <v>BAR037505420300</v>
      </c>
    </row>
    <row r="833" spans="1:30" x14ac:dyDescent="0.25">
      <c r="A833" s="1" t="str">
        <f>D833&amp;M833&amp;P833&amp;N833&amp;MasterData_[[#This Row],[Program Code]]</f>
        <v>BAR037505430040002120300</v>
      </c>
      <c r="B833" s="1" t="str">
        <f t="shared" si="144"/>
        <v>BAR037505430020300</v>
      </c>
      <c r="D833" s="14" t="s">
        <v>282</v>
      </c>
      <c r="E833" s="15" t="s">
        <v>286</v>
      </c>
      <c r="F833" s="7">
        <f t="shared" si="151"/>
        <v>20300</v>
      </c>
      <c r="G833" s="1" t="s">
        <v>761</v>
      </c>
      <c r="H833" s="1" t="str">
        <f t="shared" si="152"/>
        <v>ASSN--General Interest Meetings--20300</v>
      </c>
      <c r="J833" s="27" t="str">
        <f t="shared" si="148"/>
        <v>BAR0375054400021</v>
      </c>
      <c r="K833" s="27" t="str">
        <f t="shared" si="149"/>
        <v>BAR0375054General Interest Meetings</v>
      </c>
      <c r="L833" s="1" t="str">
        <f t="shared" si="145"/>
        <v>BAR03VPSA</v>
      </c>
      <c r="M833" s="1">
        <v>75054</v>
      </c>
      <c r="N833" s="1">
        <v>400021</v>
      </c>
      <c r="O833" s="1">
        <v>20300</v>
      </c>
      <c r="P833" s="1">
        <v>300</v>
      </c>
      <c r="Q833" s="1">
        <v>9999</v>
      </c>
      <c r="R833" s="1">
        <v>12</v>
      </c>
      <c r="S833" s="1">
        <v>9999</v>
      </c>
      <c r="V833"/>
      <c r="W833" t="s">
        <v>944</v>
      </c>
      <c r="X833" t="str">
        <f t="shared" si="146"/>
        <v>n/a</v>
      </c>
      <c r="Y833" t="str">
        <f t="shared" si="147"/>
        <v>n/a</v>
      </c>
      <c r="AA833" s="1"/>
      <c r="AB833" s="1" t="s">
        <v>934</v>
      </c>
      <c r="AD833" s="1" t="str">
        <f t="shared" si="150"/>
        <v>BAR037505420300</v>
      </c>
    </row>
    <row r="834" spans="1:30" x14ac:dyDescent="0.25">
      <c r="A834" s="1" t="str">
        <f>D834&amp;M834&amp;P834&amp;N834&amp;MasterData_[[#This Row],[Program Code]]</f>
        <v>BAR037505430040002220300</v>
      </c>
      <c r="B834" s="1" t="str">
        <f t="shared" ref="B834:B897" si="153">D834&amp;M834&amp;P834&amp;O834</f>
        <v>BAR037505430020300</v>
      </c>
      <c r="D834" s="14" t="s">
        <v>282</v>
      </c>
      <c r="E834" s="15" t="s">
        <v>286</v>
      </c>
      <c r="F834" s="7">
        <f t="shared" si="151"/>
        <v>20300</v>
      </c>
      <c r="G834" s="1" t="s">
        <v>761</v>
      </c>
      <c r="H834" s="1" t="str">
        <f t="shared" si="152"/>
        <v>ASSN--General Interest Meetings--20300</v>
      </c>
      <c r="J834" s="27" t="str">
        <f t="shared" si="148"/>
        <v>BAR0375054400022</v>
      </c>
      <c r="K834" s="27" t="str">
        <f t="shared" si="149"/>
        <v>BAR0375054General Interest Meetings</v>
      </c>
      <c r="L834" s="1" t="str">
        <f t="shared" ref="L834:L897" si="154">D834&amp;E834</f>
        <v>BAR03VPSA</v>
      </c>
      <c r="M834" s="1">
        <v>75054</v>
      </c>
      <c r="N834" s="1">
        <v>400022</v>
      </c>
      <c r="O834" s="1">
        <v>20300</v>
      </c>
      <c r="P834" s="1">
        <v>300</v>
      </c>
      <c r="Q834" s="1">
        <v>9999</v>
      </c>
      <c r="R834" s="1">
        <v>12</v>
      </c>
      <c r="S834" s="1">
        <v>9999</v>
      </c>
      <c r="V834"/>
      <c r="W834" t="s">
        <v>944</v>
      </c>
      <c r="X834" t="str">
        <f t="shared" si="146"/>
        <v>n/a</v>
      </c>
      <c r="Y834" t="str">
        <f t="shared" si="147"/>
        <v>n/a</v>
      </c>
      <c r="AA834" s="1"/>
      <c r="AB834" s="1" t="s">
        <v>934</v>
      </c>
      <c r="AD834" s="1" t="str">
        <f t="shared" si="150"/>
        <v>BAR037505420300</v>
      </c>
    </row>
    <row r="835" spans="1:30" x14ac:dyDescent="0.25">
      <c r="A835" s="1" t="str">
        <f>D835&amp;M835&amp;P835&amp;N835&amp;MasterData_[[#This Row],[Program Code]]</f>
        <v>BAR037505430040002320300</v>
      </c>
      <c r="B835" s="1" t="str">
        <f t="shared" si="153"/>
        <v>BAR037505430020300</v>
      </c>
      <c r="D835" s="14" t="s">
        <v>282</v>
      </c>
      <c r="E835" s="15" t="s">
        <v>286</v>
      </c>
      <c r="F835" s="7">
        <f t="shared" si="151"/>
        <v>20300</v>
      </c>
      <c r="G835" s="1" t="s">
        <v>761</v>
      </c>
      <c r="H835" s="1" t="str">
        <f t="shared" si="152"/>
        <v>ASSN--General Interest Meetings--20300</v>
      </c>
      <c r="J835" s="27" t="str">
        <f t="shared" si="148"/>
        <v>BAR0375054400023</v>
      </c>
      <c r="K835" s="27" t="str">
        <f t="shared" si="149"/>
        <v>BAR0375054General Interest Meetings</v>
      </c>
      <c r="L835" s="1" t="str">
        <f t="shared" si="154"/>
        <v>BAR03VPSA</v>
      </c>
      <c r="M835" s="1">
        <v>75054</v>
      </c>
      <c r="N835" s="1">
        <v>400023</v>
      </c>
      <c r="O835" s="1">
        <v>20300</v>
      </c>
      <c r="P835" s="1">
        <v>300</v>
      </c>
      <c r="Q835" s="1">
        <v>9999</v>
      </c>
      <c r="R835" s="1">
        <v>12</v>
      </c>
      <c r="S835" s="1">
        <v>9999</v>
      </c>
      <c r="V835"/>
      <c r="W835" t="s">
        <v>944</v>
      </c>
      <c r="X835" t="str">
        <f t="shared" ref="X835:X898" si="155">IF(U835="", "n/a",T835)</f>
        <v>n/a</v>
      </c>
      <c r="Y835" t="str">
        <f t="shared" ref="Y835:Y898" si="156">IF(U835="","n/a",U835)</f>
        <v>n/a</v>
      </c>
      <c r="AA835" s="1"/>
      <c r="AB835" s="1" t="s">
        <v>934</v>
      </c>
      <c r="AD835" s="1" t="str">
        <f t="shared" si="150"/>
        <v>BAR037505420300</v>
      </c>
    </row>
    <row r="836" spans="1:30" x14ac:dyDescent="0.25">
      <c r="A836" s="1" t="str">
        <f>D836&amp;M836&amp;P836&amp;N836&amp;MasterData_[[#This Row],[Program Code]]</f>
        <v>BAR037505430040002420300</v>
      </c>
      <c r="B836" s="1" t="str">
        <f t="shared" si="153"/>
        <v>BAR037505430020300</v>
      </c>
      <c r="D836" s="14" t="s">
        <v>282</v>
      </c>
      <c r="E836" s="15" t="s">
        <v>286</v>
      </c>
      <c r="F836" s="7">
        <f t="shared" si="151"/>
        <v>20300</v>
      </c>
      <c r="G836" s="1" t="s">
        <v>761</v>
      </c>
      <c r="H836" s="1" t="str">
        <f t="shared" si="152"/>
        <v>ASSN--General Interest Meetings--20300</v>
      </c>
      <c r="J836" s="27" t="str">
        <f t="shared" si="148"/>
        <v>BAR0375054400024</v>
      </c>
      <c r="K836" s="27" t="str">
        <f t="shared" si="149"/>
        <v>BAR0375054General Interest Meetings</v>
      </c>
      <c r="L836" s="1" t="str">
        <f t="shared" si="154"/>
        <v>BAR03VPSA</v>
      </c>
      <c r="M836" s="1">
        <v>75054</v>
      </c>
      <c r="N836" s="1">
        <v>400024</v>
      </c>
      <c r="O836" s="1">
        <v>20300</v>
      </c>
      <c r="P836" s="1">
        <v>300</v>
      </c>
      <c r="Q836" s="1">
        <v>9999</v>
      </c>
      <c r="R836" s="1">
        <v>12</v>
      </c>
      <c r="S836" s="1">
        <v>9999</v>
      </c>
      <c r="V836"/>
      <c r="W836" t="s">
        <v>944</v>
      </c>
      <c r="X836" t="str">
        <f t="shared" si="155"/>
        <v>n/a</v>
      </c>
      <c r="Y836" t="str">
        <f t="shared" si="156"/>
        <v>n/a</v>
      </c>
      <c r="AA836" s="1"/>
      <c r="AB836" s="1" t="s">
        <v>934</v>
      </c>
      <c r="AD836" s="1" t="str">
        <f t="shared" si="150"/>
        <v>BAR037505420300</v>
      </c>
    </row>
    <row r="837" spans="1:30" x14ac:dyDescent="0.25">
      <c r="A837" s="1" t="str">
        <f>D837&amp;M837&amp;P837&amp;N837&amp;MasterData_[[#This Row],[Program Code]]</f>
        <v>BAR037505430040002520300</v>
      </c>
      <c r="B837" s="1" t="str">
        <f t="shared" si="153"/>
        <v>BAR037505430020300</v>
      </c>
      <c r="D837" s="14" t="s">
        <v>282</v>
      </c>
      <c r="E837" s="15" t="s">
        <v>286</v>
      </c>
      <c r="F837" s="7">
        <f t="shared" si="151"/>
        <v>20300</v>
      </c>
      <c r="G837" s="1" t="s">
        <v>761</v>
      </c>
      <c r="H837" s="1" t="str">
        <f t="shared" si="152"/>
        <v>ASSN--General Interest Meetings--20300</v>
      </c>
      <c r="J837" s="27" t="str">
        <f t="shared" si="148"/>
        <v>BAR0375054400025</v>
      </c>
      <c r="K837" s="27" t="str">
        <f t="shared" si="149"/>
        <v>BAR0375054General Interest Meetings</v>
      </c>
      <c r="L837" s="1" t="str">
        <f t="shared" si="154"/>
        <v>BAR03VPSA</v>
      </c>
      <c r="M837" s="1">
        <v>75054</v>
      </c>
      <c r="N837" s="1">
        <v>400025</v>
      </c>
      <c r="O837" s="1">
        <v>20300</v>
      </c>
      <c r="P837" s="1">
        <v>300</v>
      </c>
      <c r="Q837" s="1">
        <v>9999</v>
      </c>
      <c r="R837" s="1">
        <v>12</v>
      </c>
      <c r="S837" s="1">
        <v>9999</v>
      </c>
      <c r="V837"/>
      <c r="W837" t="s">
        <v>944</v>
      </c>
      <c r="X837" t="str">
        <f t="shared" si="155"/>
        <v>n/a</v>
      </c>
      <c r="Y837" t="str">
        <f t="shared" si="156"/>
        <v>n/a</v>
      </c>
      <c r="AA837" s="1"/>
      <c r="AB837" s="1" t="s">
        <v>934</v>
      </c>
      <c r="AD837" s="1" t="str">
        <f t="shared" si="150"/>
        <v>BAR037505420300</v>
      </c>
    </row>
    <row r="838" spans="1:30" x14ac:dyDescent="0.25">
      <c r="A838" s="1" t="str">
        <f>D838&amp;M838&amp;P838&amp;N838&amp;MasterData_[[#This Row],[Program Code]]</f>
        <v>BAR037505430040002720300</v>
      </c>
      <c r="B838" s="1" t="str">
        <f t="shared" si="153"/>
        <v>BAR037505430020300</v>
      </c>
      <c r="D838" s="14" t="s">
        <v>282</v>
      </c>
      <c r="E838" s="15" t="s">
        <v>286</v>
      </c>
      <c r="F838" s="7">
        <f t="shared" si="151"/>
        <v>20300</v>
      </c>
      <c r="G838" s="1" t="s">
        <v>761</v>
      </c>
      <c r="H838" s="1" t="str">
        <f t="shared" si="152"/>
        <v>ASSN--General Interest Meetings--20300</v>
      </c>
      <c r="J838" s="27" t="str">
        <f t="shared" si="148"/>
        <v>BAR0375054400027</v>
      </c>
      <c r="K838" s="27" t="str">
        <f t="shared" si="149"/>
        <v>BAR0375054General Interest Meetings</v>
      </c>
      <c r="L838" s="1" t="str">
        <f t="shared" si="154"/>
        <v>BAR03VPSA</v>
      </c>
      <c r="M838" s="1">
        <v>75054</v>
      </c>
      <c r="N838" s="1">
        <v>400027</v>
      </c>
      <c r="O838" s="1">
        <v>20300</v>
      </c>
      <c r="P838" s="1">
        <v>300</v>
      </c>
      <c r="Q838" s="1">
        <v>9999</v>
      </c>
      <c r="R838" s="1">
        <v>12</v>
      </c>
      <c r="S838" s="1">
        <v>9999</v>
      </c>
      <c r="V838"/>
      <c r="W838" t="s">
        <v>944</v>
      </c>
      <c r="X838" t="str">
        <f t="shared" si="155"/>
        <v>n/a</v>
      </c>
      <c r="Y838" t="str">
        <f t="shared" si="156"/>
        <v>n/a</v>
      </c>
      <c r="AA838" s="1"/>
      <c r="AB838" s="1" t="s">
        <v>934</v>
      </c>
      <c r="AD838" s="1" t="str">
        <f t="shared" si="150"/>
        <v>BAR037505420300</v>
      </c>
    </row>
    <row r="839" spans="1:30" x14ac:dyDescent="0.25">
      <c r="A839" s="1" t="str">
        <f>D839&amp;M839&amp;P839&amp;N839&amp;MasterData_[[#This Row],[Program Code]]</f>
        <v>BAR037505430040002820300</v>
      </c>
      <c r="B839" s="1" t="str">
        <f t="shared" si="153"/>
        <v>BAR037505430020300</v>
      </c>
      <c r="D839" s="14" t="s">
        <v>282</v>
      </c>
      <c r="E839" s="15" t="s">
        <v>286</v>
      </c>
      <c r="F839" s="7">
        <f t="shared" si="151"/>
        <v>20300</v>
      </c>
      <c r="G839" s="1" t="s">
        <v>761</v>
      </c>
      <c r="H839" s="1" t="str">
        <f t="shared" si="152"/>
        <v>ASSN--General Interest Meetings--20300</v>
      </c>
      <c r="J839" s="27" t="str">
        <f t="shared" si="148"/>
        <v>BAR0375054400028</v>
      </c>
      <c r="K839" s="27" t="str">
        <f t="shared" si="149"/>
        <v>BAR0375054General Interest Meetings</v>
      </c>
      <c r="L839" s="1" t="str">
        <f t="shared" si="154"/>
        <v>BAR03VPSA</v>
      </c>
      <c r="M839" s="1">
        <v>75054</v>
      </c>
      <c r="N839" s="1">
        <v>400028</v>
      </c>
      <c r="O839" s="1">
        <v>20300</v>
      </c>
      <c r="P839" s="1">
        <v>300</v>
      </c>
      <c r="Q839" s="1">
        <v>9999</v>
      </c>
      <c r="R839" s="1">
        <v>12</v>
      </c>
      <c r="S839" s="1">
        <v>9999</v>
      </c>
      <c r="V839"/>
      <c r="W839" t="s">
        <v>944</v>
      </c>
      <c r="X839" t="str">
        <f t="shared" si="155"/>
        <v>n/a</v>
      </c>
      <c r="Y839" t="str">
        <f t="shared" si="156"/>
        <v>n/a</v>
      </c>
      <c r="AA839" s="1"/>
      <c r="AB839" s="1" t="s">
        <v>934</v>
      </c>
      <c r="AD839" s="1" t="str">
        <f t="shared" si="150"/>
        <v>BAR037505420300</v>
      </c>
    </row>
    <row r="840" spans="1:30" x14ac:dyDescent="0.25">
      <c r="A840" s="1" t="str">
        <f>D840&amp;M840&amp;P840&amp;N840&amp;MasterData_[[#This Row],[Program Code]]</f>
        <v>BAR037505430040003020300</v>
      </c>
      <c r="B840" s="1" t="str">
        <f t="shared" si="153"/>
        <v>BAR037505430020300</v>
      </c>
      <c r="D840" s="14" t="s">
        <v>282</v>
      </c>
      <c r="E840" s="15" t="s">
        <v>286</v>
      </c>
      <c r="F840" s="7">
        <f t="shared" si="151"/>
        <v>20300</v>
      </c>
      <c r="G840" s="1" t="s">
        <v>761</v>
      </c>
      <c r="H840" s="1" t="str">
        <f t="shared" si="152"/>
        <v>ASSN--General Interest Meetings--20300</v>
      </c>
      <c r="J840" s="27" t="str">
        <f t="shared" si="148"/>
        <v>BAR0375054400030</v>
      </c>
      <c r="K840" s="27" t="str">
        <f t="shared" si="149"/>
        <v>BAR0375054General Interest Meetings</v>
      </c>
      <c r="L840" s="1" t="str">
        <f t="shared" si="154"/>
        <v>BAR03VPSA</v>
      </c>
      <c r="M840" s="1">
        <v>75054</v>
      </c>
      <c r="N840" s="1">
        <v>400030</v>
      </c>
      <c r="O840" s="1">
        <v>20300</v>
      </c>
      <c r="P840" s="1">
        <v>300</v>
      </c>
      <c r="Q840" s="1">
        <v>9999</v>
      </c>
      <c r="R840" s="1">
        <v>12</v>
      </c>
      <c r="S840" s="1">
        <v>9999</v>
      </c>
      <c r="V840"/>
      <c r="W840" t="s">
        <v>944</v>
      </c>
      <c r="X840" t="str">
        <f t="shared" si="155"/>
        <v>n/a</v>
      </c>
      <c r="Y840" t="str">
        <f t="shared" si="156"/>
        <v>n/a</v>
      </c>
      <c r="AA840" s="1"/>
      <c r="AB840" s="1" t="s">
        <v>934</v>
      </c>
      <c r="AD840" s="1" t="str">
        <f t="shared" si="150"/>
        <v>BAR037505420300</v>
      </c>
    </row>
    <row r="841" spans="1:30" x14ac:dyDescent="0.25">
      <c r="A841" s="1" t="str">
        <f>D841&amp;M841&amp;P841&amp;N841&amp;MasterData_[[#This Row],[Program Code]]</f>
        <v>BAR037505430040003120300</v>
      </c>
      <c r="B841" s="1" t="str">
        <f t="shared" si="153"/>
        <v>BAR037505430020300</v>
      </c>
      <c r="D841" s="14" t="s">
        <v>282</v>
      </c>
      <c r="E841" s="15" t="s">
        <v>286</v>
      </c>
      <c r="F841" s="7">
        <f t="shared" si="151"/>
        <v>20300</v>
      </c>
      <c r="G841" s="1" t="s">
        <v>761</v>
      </c>
      <c r="H841" s="1" t="str">
        <f t="shared" si="152"/>
        <v>ASSN--General Interest Meetings--20300</v>
      </c>
      <c r="J841" s="27" t="str">
        <f t="shared" si="148"/>
        <v>BAR0375054400031</v>
      </c>
      <c r="K841" s="27" t="str">
        <f t="shared" si="149"/>
        <v>BAR0375054General Interest Meetings</v>
      </c>
      <c r="L841" s="1" t="str">
        <f t="shared" si="154"/>
        <v>BAR03VPSA</v>
      </c>
      <c r="M841" s="1">
        <v>75054</v>
      </c>
      <c r="N841" s="1">
        <v>400031</v>
      </c>
      <c r="O841" s="1">
        <v>20300</v>
      </c>
      <c r="P841" s="1">
        <v>300</v>
      </c>
      <c r="Q841" s="1">
        <v>9999</v>
      </c>
      <c r="R841" s="1">
        <v>12</v>
      </c>
      <c r="S841" s="1">
        <v>9999</v>
      </c>
      <c r="V841"/>
      <c r="W841" t="s">
        <v>944</v>
      </c>
      <c r="X841" t="str">
        <f t="shared" si="155"/>
        <v>n/a</v>
      </c>
      <c r="Y841" t="str">
        <f t="shared" si="156"/>
        <v>n/a</v>
      </c>
      <c r="AA841" s="1"/>
      <c r="AB841" s="1" t="s">
        <v>934</v>
      </c>
      <c r="AD841" s="1" t="str">
        <f t="shared" si="150"/>
        <v>BAR037505420300</v>
      </c>
    </row>
    <row r="842" spans="1:30" x14ac:dyDescent="0.25">
      <c r="A842" s="1" t="str">
        <f>D842&amp;M842&amp;P842&amp;N842&amp;MasterData_[[#This Row],[Program Code]]</f>
        <v>BAR037505430040003220300</v>
      </c>
      <c r="B842" s="1" t="str">
        <f t="shared" si="153"/>
        <v>BAR037505430020300</v>
      </c>
      <c r="D842" s="14" t="s">
        <v>282</v>
      </c>
      <c r="E842" s="15" t="s">
        <v>286</v>
      </c>
      <c r="F842" s="7">
        <f t="shared" si="151"/>
        <v>20300</v>
      </c>
      <c r="G842" s="1" t="s">
        <v>761</v>
      </c>
      <c r="H842" s="1" t="str">
        <f t="shared" si="152"/>
        <v>ASSN--General Interest Meetings--20300</v>
      </c>
      <c r="J842" s="27" t="str">
        <f t="shared" si="148"/>
        <v>BAR0375054400032</v>
      </c>
      <c r="K842" s="27" t="str">
        <f t="shared" si="149"/>
        <v>BAR0375054General Interest Meetings</v>
      </c>
      <c r="L842" s="1" t="str">
        <f t="shared" si="154"/>
        <v>BAR03VPSA</v>
      </c>
      <c r="M842" s="1">
        <v>75054</v>
      </c>
      <c r="N842" s="1">
        <v>400032</v>
      </c>
      <c r="O842" s="1">
        <v>20300</v>
      </c>
      <c r="P842" s="1">
        <v>300</v>
      </c>
      <c r="Q842" s="1">
        <v>9999</v>
      </c>
      <c r="R842" s="1">
        <v>12</v>
      </c>
      <c r="S842" s="1">
        <v>9999</v>
      </c>
      <c r="V842"/>
      <c r="W842" t="s">
        <v>944</v>
      </c>
      <c r="X842" t="str">
        <f t="shared" si="155"/>
        <v>n/a</v>
      </c>
      <c r="Y842" t="str">
        <f t="shared" si="156"/>
        <v>n/a</v>
      </c>
      <c r="AA842" s="1"/>
      <c r="AB842" s="1" t="s">
        <v>934</v>
      </c>
      <c r="AD842" s="1" t="str">
        <f t="shared" si="150"/>
        <v>BAR037505420300</v>
      </c>
    </row>
    <row r="843" spans="1:30" x14ac:dyDescent="0.25">
      <c r="A843" s="1" t="str">
        <f>D843&amp;M843&amp;P843&amp;N843&amp;MasterData_[[#This Row],[Program Code]]</f>
        <v>BAR037505430040003320300</v>
      </c>
      <c r="B843" s="1" t="str">
        <f t="shared" si="153"/>
        <v>BAR037505430020300</v>
      </c>
      <c r="D843" s="14" t="s">
        <v>282</v>
      </c>
      <c r="E843" s="15" t="s">
        <v>286</v>
      </c>
      <c r="F843" s="7">
        <f t="shared" si="151"/>
        <v>20300</v>
      </c>
      <c r="G843" s="1" t="s">
        <v>761</v>
      </c>
      <c r="H843" s="1" t="str">
        <f t="shared" si="152"/>
        <v>ASSN--General Interest Meetings--20300</v>
      </c>
      <c r="J843" s="27" t="str">
        <f t="shared" si="148"/>
        <v>BAR0375054400033</v>
      </c>
      <c r="K843" s="27" t="str">
        <f t="shared" si="149"/>
        <v>BAR0375054General Interest Meetings</v>
      </c>
      <c r="L843" s="1" t="str">
        <f t="shared" si="154"/>
        <v>BAR03VPSA</v>
      </c>
      <c r="M843" s="1">
        <v>75054</v>
      </c>
      <c r="N843" s="1">
        <v>400033</v>
      </c>
      <c r="O843" s="1">
        <v>20300</v>
      </c>
      <c r="P843" s="1">
        <v>300</v>
      </c>
      <c r="Q843" s="1">
        <v>9999</v>
      </c>
      <c r="R843" s="1">
        <v>12</v>
      </c>
      <c r="S843" s="1">
        <v>9999</v>
      </c>
      <c r="V843"/>
      <c r="W843" t="s">
        <v>944</v>
      </c>
      <c r="X843" t="str">
        <f t="shared" si="155"/>
        <v>n/a</v>
      </c>
      <c r="Y843" t="str">
        <f t="shared" si="156"/>
        <v>n/a</v>
      </c>
      <c r="AA843" s="1"/>
      <c r="AB843" s="1" t="s">
        <v>934</v>
      </c>
      <c r="AD843" s="1" t="str">
        <f t="shared" si="150"/>
        <v>BAR037505420300</v>
      </c>
    </row>
    <row r="844" spans="1:30" x14ac:dyDescent="0.25">
      <c r="A844" s="1" t="str">
        <f>D844&amp;M844&amp;P844&amp;N844&amp;MasterData_[[#This Row],[Program Code]]</f>
        <v>BAR037505430040003420300</v>
      </c>
      <c r="B844" s="1" t="str">
        <f t="shared" si="153"/>
        <v>BAR037505430020300</v>
      </c>
      <c r="D844" s="14" t="s">
        <v>282</v>
      </c>
      <c r="E844" s="15" t="s">
        <v>286</v>
      </c>
      <c r="F844" s="7">
        <f t="shared" si="151"/>
        <v>20300</v>
      </c>
      <c r="G844" s="1" t="s">
        <v>761</v>
      </c>
      <c r="H844" s="1" t="str">
        <f t="shared" si="152"/>
        <v>ASSN--General Interest Meetings--20300</v>
      </c>
      <c r="J844" s="27" t="str">
        <f t="shared" si="148"/>
        <v>BAR0375054400034</v>
      </c>
      <c r="K844" s="27" t="str">
        <f t="shared" si="149"/>
        <v>BAR0375054General Interest Meetings</v>
      </c>
      <c r="L844" s="1" t="str">
        <f t="shared" si="154"/>
        <v>BAR03VPSA</v>
      </c>
      <c r="M844" s="1">
        <v>75054</v>
      </c>
      <c r="N844" s="1">
        <v>400034</v>
      </c>
      <c r="O844" s="1">
        <v>20300</v>
      </c>
      <c r="P844" s="1">
        <v>300</v>
      </c>
      <c r="Q844" s="1">
        <v>9999</v>
      </c>
      <c r="R844" s="1">
        <v>12</v>
      </c>
      <c r="S844" s="1">
        <v>9999</v>
      </c>
      <c r="V844"/>
      <c r="W844" t="s">
        <v>944</v>
      </c>
      <c r="X844" t="str">
        <f t="shared" si="155"/>
        <v>n/a</v>
      </c>
      <c r="Y844" t="str">
        <f t="shared" si="156"/>
        <v>n/a</v>
      </c>
      <c r="AA844" s="1"/>
      <c r="AB844" s="1" t="s">
        <v>934</v>
      </c>
      <c r="AD844" s="1" t="str">
        <f t="shared" si="150"/>
        <v>BAR037505420300</v>
      </c>
    </row>
    <row r="845" spans="1:30" x14ac:dyDescent="0.25">
      <c r="A845" s="1" t="str">
        <f>D845&amp;M845&amp;P845&amp;N845&amp;MasterData_[[#This Row],[Program Code]]</f>
        <v>BAR037505430040003520300</v>
      </c>
      <c r="B845" s="1" t="str">
        <f t="shared" si="153"/>
        <v>BAR037505430020300</v>
      </c>
      <c r="D845" s="14" t="s">
        <v>282</v>
      </c>
      <c r="E845" s="15" t="s">
        <v>286</v>
      </c>
      <c r="F845" s="7">
        <f t="shared" si="151"/>
        <v>20300</v>
      </c>
      <c r="G845" s="1" t="s">
        <v>761</v>
      </c>
      <c r="H845" s="1" t="str">
        <f t="shared" si="152"/>
        <v>ASSN--General Interest Meetings--20300</v>
      </c>
      <c r="J845" s="27" t="str">
        <f t="shared" si="148"/>
        <v>BAR0375054400035</v>
      </c>
      <c r="K845" s="27" t="str">
        <f t="shared" si="149"/>
        <v>BAR0375054General Interest Meetings</v>
      </c>
      <c r="L845" s="1" t="str">
        <f t="shared" si="154"/>
        <v>BAR03VPSA</v>
      </c>
      <c r="M845" s="1">
        <v>75054</v>
      </c>
      <c r="N845" s="1">
        <v>400035</v>
      </c>
      <c r="O845" s="1">
        <v>20300</v>
      </c>
      <c r="P845" s="1">
        <v>300</v>
      </c>
      <c r="Q845" s="1">
        <v>9999</v>
      </c>
      <c r="R845" s="1">
        <v>12</v>
      </c>
      <c r="S845" s="1">
        <v>9999</v>
      </c>
      <c r="V845"/>
      <c r="W845" t="s">
        <v>944</v>
      </c>
      <c r="X845" t="str">
        <f t="shared" si="155"/>
        <v>n/a</v>
      </c>
      <c r="Y845" t="str">
        <f t="shared" si="156"/>
        <v>n/a</v>
      </c>
      <c r="AA845" s="1"/>
      <c r="AB845" s="1" t="s">
        <v>934</v>
      </c>
      <c r="AD845" s="1" t="str">
        <f t="shared" si="150"/>
        <v>BAR037505420300</v>
      </c>
    </row>
    <row r="846" spans="1:30" x14ac:dyDescent="0.25">
      <c r="A846" s="1" t="str">
        <f>D846&amp;M846&amp;P846&amp;N846&amp;MasterData_[[#This Row],[Program Code]]</f>
        <v>BAR037505430040003620300</v>
      </c>
      <c r="B846" s="1" t="str">
        <f t="shared" si="153"/>
        <v>BAR037505430020300</v>
      </c>
      <c r="D846" s="14" t="s">
        <v>282</v>
      </c>
      <c r="E846" s="15" t="s">
        <v>286</v>
      </c>
      <c r="F846" s="7">
        <f t="shared" si="151"/>
        <v>20300</v>
      </c>
      <c r="G846" s="1" t="s">
        <v>761</v>
      </c>
      <c r="H846" s="1" t="str">
        <f t="shared" si="152"/>
        <v>ASSN--General Interest Meetings--20300</v>
      </c>
      <c r="J846" s="27" t="str">
        <f t="shared" si="148"/>
        <v>BAR0375054400036</v>
      </c>
      <c r="K846" s="27" t="str">
        <f t="shared" si="149"/>
        <v>BAR0375054General Interest Meetings</v>
      </c>
      <c r="L846" s="1" t="str">
        <f t="shared" si="154"/>
        <v>BAR03VPSA</v>
      </c>
      <c r="M846" s="1">
        <v>75054</v>
      </c>
      <c r="N846" s="1">
        <v>400036</v>
      </c>
      <c r="O846" s="1">
        <v>20300</v>
      </c>
      <c r="P846" s="1">
        <v>300</v>
      </c>
      <c r="Q846" s="1">
        <v>9999</v>
      </c>
      <c r="R846" s="1">
        <v>12</v>
      </c>
      <c r="S846" s="1">
        <v>9999</v>
      </c>
      <c r="V846"/>
      <c r="W846" t="s">
        <v>944</v>
      </c>
      <c r="X846" t="str">
        <f t="shared" si="155"/>
        <v>n/a</v>
      </c>
      <c r="Y846" t="str">
        <f t="shared" si="156"/>
        <v>n/a</v>
      </c>
      <c r="AA846" s="1"/>
      <c r="AB846" s="1" t="s">
        <v>934</v>
      </c>
      <c r="AD846" s="1" t="str">
        <f t="shared" si="150"/>
        <v>BAR037505420300</v>
      </c>
    </row>
    <row r="847" spans="1:30" x14ac:dyDescent="0.25">
      <c r="A847" s="1" t="str">
        <f>D847&amp;M847&amp;P847&amp;N847&amp;MasterData_[[#This Row],[Program Code]]</f>
        <v>BAR037505430040003720300</v>
      </c>
      <c r="B847" s="1" t="str">
        <f t="shared" si="153"/>
        <v>BAR037505430020300</v>
      </c>
      <c r="D847" s="14" t="s">
        <v>282</v>
      </c>
      <c r="E847" s="15" t="s">
        <v>286</v>
      </c>
      <c r="F847" s="7">
        <f t="shared" si="151"/>
        <v>20300</v>
      </c>
      <c r="G847" s="1" t="s">
        <v>761</v>
      </c>
      <c r="H847" s="1" t="str">
        <f t="shared" si="152"/>
        <v>ASSN--General Interest Meetings--20300</v>
      </c>
      <c r="J847" s="27" t="str">
        <f t="shared" si="148"/>
        <v>BAR0375054400037</v>
      </c>
      <c r="K847" s="27" t="str">
        <f t="shared" si="149"/>
        <v>BAR0375054General Interest Meetings</v>
      </c>
      <c r="L847" s="1" t="str">
        <f t="shared" si="154"/>
        <v>BAR03VPSA</v>
      </c>
      <c r="M847" s="1">
        <v>75054</v>
      </c>
      <c r="N847" s="1">
        <v>400037</v>
      </c>
      <c r="O847" s="1">
        <v>20300</v>
      </c>
      <c r="P847" s="1">
        <v>300</v>
      </c>
      <c r="Q847" s="1">
        <v>9999</v>
      </c>
      <c r="R847" s="1">
        <v>12</v>
      </c>
      <c r="S847" s="1">
        <v>9999</v>
      </c>
      <c r="V847"/>
      <c r="W847" t="s">
        <v>944</v>
      </c>
      <c r="X847" t="str">
        <f t="shared" si="155"/>
        <v>n/a</v>
      </c>
      <c r="Y847" t="str">
        <f t="shared" si="156"/>
        <v>n/a</v>
      </c>
      <c r="AA847" s="1"/>
      <c r="AB847" s="1" t="s">
        <v>934</v>
      </c>
      <c r="AD847" s="1" t="str">
        <f t="shared" si="150"/>
        <v>BAR037505420300</v>
      </c>
    </row>
    <row r="848" spans="1:30" x14ac:dyDescent="0.25">
      <c r="A848" s="1" t="str">
        <f>D848&amp;M848&amp;P848&amp;N848&amp;MasterData_[[#This Row],[Program Code]]</f>
        <v>BAR037505430040003820300</v>
      </c>
      <c r="B848" s="1" t="str">
        <f t="shared" si="153"/>
        <v>BAR037505430020300</v>
      </c>
      <c r="D848" s="14" t="s">
        <v>282</v>
      </c>
      <c r="E848" s="15" t="s">
        <v>286</v>
      </c>
      <c r="F848" s="7">
        <f t="shared" si="151"/>
        <v>20300</v>
      </c>
      <c r="G848" s="1" t="s">
        <v>761</v>
      </c>
      <c r="H848" s="1" t="str">
        <f t="shared" si="152"/>
        <v>ASSN--General Interest Meetings--20300</v>
      </c>
      <c r="J848" s="27" t="str">
        <f t="shared" si="148"/>
        <v>BAR0375054400038</v>
      </c>
      <c r="K848" s="27" t="str">
        <f t="shared" si="149"/>
        <v>BAR0375054General Interest Meetings</v>
      </c>
      <c r="L848" s="1" t="str">
        <f t="shared" si="154"/>
        <v>BAR03VPSA</v>
      </c>
      <c r="M848" s="1">
        <v>75054</v>
      </c>
      <c r="N848" s="1">
        <v>400038</v>
      </c>
      <c r="O848" s="1">
        <v>20300</v>
      </c>
      <c r="P848" s="1">
        <v>300</v>
      </c>
      <c r="Q848" s="1">
        <v>9999</v>
      </c>
      <c r="R848" s="1">
        <v>12</v>
      </c>
      <c r="S848" s="1">
        <v>9999</v>
      </c>
      <c r="V848"/>
      <c r="W848" t="s">
        <v>944</v>
      </c>
      <c r="X848" t="str">
        <f t="shared" si="155"/>
        <v>n/a</v>
      </c>
      <c r="Y848" t="str">
        <f t="shared" si="156"/>
        <v>n/a</v>
      </c>
      <c r="AA848" s="1"/>
      <c r="AB848" s="1" t="s">
        <v>934</v>
      </c>
      <c r="AD848" s="1" t="str">
        <f t="shared" si="150"/>
        <v>BAR037505420300</v>
      </c>
    </row>
    <row r="849" spans="1:30" x14ac:dyDescent="0.25">
      <c r="A849" s="1" t="str">
        <f>D849&amp;M849&amp;P849&amp;N849&amp;MasterData_[[#This Row],[Program Code]]</f>
        <v>BAR037505430040003920300</v>
      </c>
      <c r="B849" s="1" t="str">
        <f t="shared" si="153"/>
        <v>BAR037505430020300</v>
      </c>
      <c r="D849" s="14" t="s">
        <v>282</v>
      </c>
      <c r="E849" s="15" t="s">
        <v>286</v>
      </c>
      <c r="F849" s="7">
        <f t="shared" si="151"/>
        <v>20300</v>
      </c>
      <c r="G849" s="1" t="s">
        <v>761</v>
      </c>
      <c r="H849" s="1" t="str">
        <f t="shared" si="152"/>
        <v>ASSN--General Interest Meetings--20300</v>
      </c>
      <c r="J849" s="27" t="str">
        <f t="shared" si="148"/>
        <v>BAR0375054400039</v>
      </c>
      <c r="K849" s="27" t="str">
        <f t="shared" si="149"/>
        <v>BAR0375054General Interest Meetings</v>
      </c>
      <c r="L849" s="1" t="str">
        <f t="shared" si="154"/>
        <v>BAR03VPSA</v>
      </c>
      <c r="M849" s="1">
        <v>75054</v>
      </c>
      <c r="N849" s="1">
        <v>400039</v>
      </c>
      <c r="O849" s="1">
        <v>20300</v>
      </c>
      <c r="P849" s="1">
        <v>300</v>
      </c>
      <c r="Q849" s="1">
        <v>9999</v>
      </c>
      <c r="R849" s="1">
        <v>12</v>
      </c>
      <c r="S849" s="1">
        <v>9999</v>
      </c>
      <c r="V849"/>
      <c r="W849" t="s">
        <v>944</v>
      </c>
      <c r="X849" t="str">
        <f t="shared" si="155"/>
        <v>n/a</v>
      </c>
      <c r="Y849" t="str">
        <f t="shared" si="156"/>
        <v>n/a</v>
      </c>
      <c r="AA849" s="1"/>
      <c r="AB849" s="1" t="s">
        <v>934</v>
      </c>
      <c r="AD849" s="1" t="str">
        <f t="shared" si="150"/>
        <v>BAR037505420300</v>
      </c>
    </row>
    <row r="850" spans="1:30" x14ac:dyDescent="0.25">
      <c r="A850" s="1" t="str">
        <f>D850&amp;M850&amp;P850&amp;N850&amp;MasterData_[[#This Row],[Program Code]]</f>
        <v>BAR037505430040004120300</v>
      </c>
      <c r="B850" s="1" t="str">
        <f t="shared" si="153"/>
        <v>BAR037505430020300</v>
      </c>
      <c r="D850" s="14" t="s">
        <v>282</v>
      </c>
      <c r="E850" s="15" t="s">
        <v>286</v>
      </c>
      <c r="F850" s="7">
        <f t="shared" si="151"/>
        <v>20300</v>
      </c>
      <c r="G850" s="1" t="s">
        <v>761</v>
      </c>
      <c r="H850" s="1" t="str">
        <f t="shared" si="152"/>
        <v>ASSN--General Interest Meetings--20300</v>
      </c>
      <c r="J850" s="27" t="str">
        <f t="shared" si="148"/>
        <v>BAR0375054400041</v>
      </c>
      <c r="K850" s="27" t="str">
        <f t="shared" si="149"/>
        <v>BAR0375054General Interest Meetings</v>
      </c>
      <c r="L850" s="1" t="str">
        <f t="shared" si="154"/>
        <v>BAR03VPSA</v>
      </c>
      <c r="M850" s="1">
        <v>75054</v>
      </c>
      <c r="N850" s="1">
        <v>400041</v>
      </c>
      <c r="O850" s="1">
        <v>20300</v>
      </c>
      <c r="P850" s="1">
        <v>300</v>
      </c>
      <c r="Q850" s="1">
        <v>9999</v>
      </c>
      <c r="R850" s="1">
        <v>12</v>
      </c>
      <c r="S850" s="1">
        <v>9999</v>
      </c>
      <c r="V850"/>
      <c r="W850" t="s">
        <v>944</v>
      </c>
      <c r="X850" t="str">
        <f t="shared" si="155"/>
        <v>n/a</v>
      </c>
      <c r="Y850" t="str">
        <f t="shared" si="156"/>
        <v>n/a</v>
      </c>
      <c r="AA850" s="1"/>
      <c r="AB850" s="1" t="s">
        <v>934</v>
      </c>
      <c r="AD850" s="1" t="str">
        <f t="shared" si="150"/>
        <v>BAR037505420300</v>
      </c>
    </row>
    <row r="851" spans="1:30" x14ac:dyDescent="0.25">
      <c r="A851" s="1" t="str">
        <f>D851&amp;M851&amp;P851&amp;N851&amp;MasterData_[[#This Row],[Program Code]]</f>
        <v>BAR037505430040004220300</v>
      </c>
      <c r="B851" s="1" t="str">
        <f t="shared" si="153"/>
        <v>BAR037505430020300</v>
      </c>
      <c r="D851" s="14" t="s">
        <v>282</v>
      </c>
      <c r="E851" s="15" t="s">
        <v>286</v>
      </c>
      <c r="F851" s="7">
        <f t="shared" si="151"/>
        <v>20300</v>
      </c>
      <c r="G851" s="1" t="s">
        <v>761</v>
      </c>
      <c r="H851" s="1" t="str">
        <f t="shared" si="152"/>
        <v>ASSN--General Interest Meetings--20300</v>
      </c>
      <c r="J851" s="27" t="str">
        <f t="shared" si="148"/>
        <v>BAR0375054400042</v>
      </c>
      <c r="K851" s="27" t="str">
        <f t="shared" si="149"/>
        <v>BAR0375054General Interest Meetings</v>
      </c>
      <c r="L851" s="1" t="str">
        <f t="shared" si="154"/>
        <v>BAR03VPSA</v>
      </c>
      <c r="M851" s="1">
        <v>75054</v>
      </c>
      <c r="N851" s="1">
        <v>400042</v>
      </c>
      <c r="O851" s="1">
        <v>20300</v>
      </c>
      <c r="P851" s="1">
        <v>300</v>
      </c>
      <c r="Q851" s="1">
        <v>9999</v>
      </c>
      <c r="R851" s="1">
        <v>12</v>
      </c>
      <c r="S851" s="1">
        <v>9999</v>
      </c>
      <c r="V851"/>
      <c r="W851" t="s">
        <v>944</v>
      </c>
      <c r="X851" t="str">
        <f t="shared" si="155"/>
        <v>n/a</v>
      </c>
      <c r="Y851" t="str">
        <f t="shared" si="156"/>
        <v>n/a</v>
      </c>
      <c r="AA851" s="1"/>
      <c r="AB851" s="1" t="s">
        <v>934</v>
      </c>
      <c r="AD851" s="1" t="str">
        <f t="shared" si="150"/>
        <v>BAR037505420300</v>
      </c>
    </row>
    <row r="852" spans="1:30" x14ac:dyDescent="0.25">
      <c r="A852" s="1" t="str">
        <f>D852&amp;M852&amp;P852&amp;N852&amp;MasterData_[[#This Row],[Program Code]]</f>
        <v>BAR037505430040004320300</v>
      </c>
      <c r="B852" s="1" t="str">
        <f t="shared" si="153"/>
        <v>BAR037505430020300</v>
      </c>
      <c r="D852" s="14" t="s">
        <v>282</v>
      </c>
      <c r="E852" s="15" t="s">
        <v>286</v>
      </c>
      <c r="F852" s="7">
        <f t="shared" si="151"/>
        <v>20300</v>
      </c>
      <c r="G852" s="1" t="s">
        <v>761</v>
      </c>
      <c r="H852" s="1" t="str">
        <f t="shared" si="152"/>
        <v>ASSN--General Interest Meetings--20300</v>
      </c>
      <c r="J852" s="27" t="str">
        <f t="shared" si="148"/>
        <v>BAR0375054400043</v>
      </c>
      <c r="K852" s="27" t="str">
        <f t="shared" si="149"/>
        <v>BAR0375054General Interest Meetings</v>
      </c>
      <c r="L852" s="1" t="str">
        <f t="shared" si="154"/>
        <v>BAR03VPSA</v>
      </c>
      <c r="M852" s="1">
        <v>75054</v>
      </c>
      <c r="N852" s="1">
        <v>400043</v>
      </c>
      <c r="O852" s="1">
        <v>20300</v>
      </c>
      <c r="P852" s="1">
        <v>300</v>
      </c>
      <c r="Q852" s="1">
        <v>9999</v>
      </c>
      <c r="R852" s="1">
        <v>12</v>
      </c>
      <c r="S852" s="1">
        <v>9999</v>
      </c>
      <c r="V852"/>
      <c r="W852" t="s">
        <v>944</v>
      </c>
      <c r="X852" t="str">
        <f t="shared" si="155"/>
        <v>n/a</v>
      </c>
      <c r="Y852" t="str">
        <f t="shared" si="156"/>
        <v>n/a</v>
      </c>
      <c r="AA852" s="1"/>
      <c r="AB852" s="1" t="s">
        <v>934</v>
      </c>
      <c r="AD852" s="1" t="str">
        <f t="shared" si="150"/>
        <v>BAR037505420300</v>
      </c>
    </row>
    <row r="853" spans="1:30" x14ac:dyDescent="0.25">
      <c r="A853" s="1" t="str">
        <f>D853&amp;M853&amp;P853&amp;N853&amp;MasterData_[[#This Row],[Program Code]]</f>
        <v>BAR037505430040004420300</v>
      </c>
      <c r="B853" s="1" t="str">
        <f t="shared" si="153"/>
        <v>BAR037505430020300</v>
      </c>
      <c r="D853" s="14" t="s">
        <v>282</v>
      </c>
      <c r="E853" s="15" t="s">
        <v>286</v>
      </c>
      <c r="F853" s="7">
        <f t="shared" si="151"/>
        <v>20300</v>
      </c>
      <c r="G853" s="1" t="s">
        <v>761</v>
      </c>
      <c r="H853" s="1" t="str">
        <f t="shared" si="152"/>
        <v>ASSN--General Interest Meetings--20300</v>
      </c>
      <c r="J853" s="27" t="str">
        <f t="shared" si="148"/>
        <v>BAR0375054400044</v>
      </c>
      <c r="K853" s="27" t="str">
        <f t="shared" si="149"/>
        <v>BAR0375054General Interest Meetings</v>
      </c>
      <c r="L853" s="1" t="str">
        <f t="shared" si="154"/>
        <v>BAR03VPSA</v>
      </c>
      <c r="M853" s="1">
        <v>75054</v>
      </c>
      <c r="N853" s="1">
        <v>400044</v>
      </c>
      <c r="O853" s="1">
        <v>20300</v>
      </c>
      <c r="P853" s="1">
        <v>300</v>
      </c>
      <c r="Q853" s="1">
        <v>9999</v>
      </c>
      <c r="R853" s="1">
        <v>12</v>
      </c>
      <c r="S853" s="1">
        <v>9999</v>
      </c>
      <c r="V853"/>
      <c r="W853" t="s">
        <v>944</v>
      </c>
      <c r="X853" t="str">
        <f t="shared" si="155"/>
        <v>n/a</v>
      </c>
      <c r="Y853" t="str">
        <f t="shared" si="156"/>
        <v>n/a</v>
      </c>
      <c r="AA853" s="1"/>
      <c r="AB853" s="1" t="s">
        <v>934</v>
      </c>
      <c r="AD853" s="1" t="str">
        <f t="shared" si="150"/>
        <v>BAR037505420300</v>
      </c>
    </row>
    <row r="854" spans="1:30" x14ac:dyDescent="0.25">
      <c r="A854" s="1" t="str">
        <f>D854&amp;M854&amp;P854&amp;N854&amp;MasterData_[[#This Row],[Program Code]]</f>
        <v>BAR037505430040004520300</v>
      </c>
      <c r="B854" s="1" t="str">
        <f t="shared" si="153"/>
        <v>BAR037505430020300</v>
      </c>
      <c r="D854" s="14" t="s">
        <v>282</v>
      </c>
      <c r="E854" s="15" t="s">
        <v>286</v>
      </c>
      <c r="F854" s="7">
        <f t="shared" si="151"/>
        <v>20300</v>
      </c>
      <c r="G854" s="1" t="s">
        <v>761</v>
      </c>
      <c r="H854" s="1" t="str">
        <f t="shared" si="152"/>
        <v>ASSN--General Interest Meetings--20300</v>
      </c>
      <c r="J854" s="27" t="str">
        <f t="shared" si="148"/>
        <v>BAR0375054400045</v>
      </c>
      <c r="K854" s="27" t="str">
        <f t="shared" si="149"/>
        <v>BAR0375054General Interest Meetings</v>
      </c>
      <c r="L854" s="1" t="str">
        <f t="shared" si="154"/>
        <v>BAR03VPSA</v>
      </c>
      <c r="M854" s="1">
        <v>75054</v>
      </c>
      <c r="N854" s="1">
        <v>400045</v>
      </c>
      <c r="O854" s="1">
        <v>20300</v>
      </c>
      <c r="P854" s="1">
        <v>300</v>
      </c>
      <c r="Q854" s="1">
        <v>9999</v>
      </c>
      <c r="R854" s="1">
        <v>12</v>
      </c>
      <c r="S854" s="1">
        <v>9999</v>
      </c>
      <c r="V854"/>
      <c r="W854" t="s">
        <v>944</v>
      </c>
      <c r="X854" t="str">
        <f t="shared" si="155"/>
        <v>n/a</v>
      </c>
      <c r="Y854" t="str">
        <f t="shared" si="156"/>
        <v>n/a</v>
      </c>
      <c r="AA854" s="1"/>
      <c r="AB854" s="1" t="s">
        <v>934</v>
      </c>
      <c r="AD854" s="1" t="str">
        <f t="shared" si="150"/>
        <v>BAR037505420300</v>
      </c>
    </row>
    <row r="855" spans="1:30" x14ac:dyDescent="0.25">
      <c r="A855" s="1" t="str">
        <f>D855&amp;M855&amp;P855&amp;N855&amp;MasterData_[[#This Row],[Program Code]]</f>
        <v>BAR037505430040005920300</v>
      </c>
      <c r="B855" s="1" t="str">
        <f t="shared" si="153"/>
        <v>BAR037505430020300</v>
      </c>
      <c r="D855" s="14" t="s">
        <v>282</v>
      </c>
      <c r="E855" s="15" t="s">
        <v>286</v>
      </c>
      <c r="F855" s="7">
        <f t="shared" si="151"/>
        <v>20300</v>
      </c>
      <c r="G855" s="1" t="s">
        <v>761</v>
      </c>
      <c r="H855" s="1" t="str">
        <f t="shared" si="152"/>
        <v>ASSN--General Interest Meetings--20300</v>
      </c>
      <c r="J855" s="27" t="str">
        <f t="shared" si="148"/>
        <v>BAR0375054400059</v>
      </c>
      <c r="K855" s="27" t="str">
        <f t="shared" si="149"/>
        <v>BAR0375054General Interest Meetings</v>
      </c>
      <c r="L855" s="1" t="str">
        <f t="shared" si="154"/>
        <v>BAR03VPSA</v>
      </c>
      <c r="M855" s="1">
        <v>75054</v>
      </c>
      <c r="N855" s="1">
        <v>400059</v>
      </c>
      <c r="O855" s="1">
        <v>20300</v>
      </c>
      <c r="P855" s="1">
        <v>300</v>
      </c>
      <c r="Q855" s="1">
        <v>9999</v>
      </c>
      <c r="R855" s="1">
        <v>12</v>
      </c>
      <c r="S855" s="1">
        <v>9999</v>
      </c>
      <c r="V855"/>
      <c r="W855" t="s">
        <v>944</v>
      </c>
      <c r="X855" t="str">
        <f t="shared" si="155"/>
        <v>n/a</v>
      </c>
      <c r="Y855" t="str">
        <f t="shared" si="156"/>
        <v>n/a</v>
      </c>
      <c r="AA855" s="1"/>
      <c r="AB855" s="1" t="s">
        <v>934</v>
      </c>
      <c r="AD855" s="1" t="str">
        <f t="shared" si="150"/>
        <v>BAR037505420300</v>
      </c>
    </row>
    <row r="856" spans="1:30" x14ac:dyDescent="0.25">
      <c r="A856" s="1" t="str">
        <f>D856&amp;M856&amp;P856&amp;N856&amp;MasterData_[[#This Row],[Program Code]]</f>
        <v>BAR037505430040006020300</v>
      </c>
      <c r="B856" s="1" t="str">
        <f t="shared" si="153"/>
        <v>BAR037505430020300</v>
      </c>
      <c r="D856" s="14" t="s">
        <v>282</v>
      </c>
      <c r="E856" s="15" t="s">
        <v>286</v>
      </c>
      <c r="F856" s="7">
        <f t="shared" si="151"/>
        <v>20300</v>
      </c>
      <c r="G856" s="1" t="s">
        <v>761</v>
      </c>
      <c r="H856" s="1" t="str">
        <f t="shared" si="152"/>
        <v>ASSN--General Interest Meetings--20300</v>
      </c>
      <c r="J856" s="27" t="str">
        <f t="shared" si="148"/>
        <v>BAR0375054400060</v>
      </c>
      <c r="K856" s="27" t="str">
        <f t="shared" si="149"/>
        <v>BAR0375054General Interest Meetings</v>
      </c>
      <c r="L856" s="1" t="str">
        <f t="shared" si="154"/>
        <v>BAR03VPSA</v>
      </c>
      <c r="M856" s="1">
        <v>75054</v>
      </c>
      <c r="N856" s="1">
        <v>400060</v>
      </c>
      <c r="O856" s="1">
        <v>20300</v>
      </c>
      <c r="P856" s="1">
        <v>300</v>
      </c>
      <c r="Q856" s="1">
        <v>9999</v>
      </c>
      <c r="R856" s="1">
        <v>12</v>
      </c>
      <c r="S856" s="1">
        <v>9999</v>
      </c>
      <c r="V856"/>
      <c r="W856" t="s">
        <v>944</v>
      </c>
      <c r="X856" t="str">
        <f t="shared" si="155"/>
        <v>n/a</v>
      </c>
      <c r="Y856" t="str">
        <f t="shared" si="156"/>
        <v>n/a</v>
      </c>
      <c r="AA856" s="1"/>
      <c r="AB856" s="1" t="s">
        <v>934</v>
      </c>
      <c r="AD856" s="1" t="str">
        <f t="shared" si="150"/>
        <v>BAR037505420300</v>
      </c>
    </row>
    <row r="857" spans="1:30" x14ac:dyDescent="0.25">
      <c r="A857" s="1" t="str">
        <f>D857&amp;M857&amp;P857&amp;N857&amp;MasterData_[[#This Row],[Program Code]]</f>
        <v>BAR037505430040006120300</v>
      </c>
      <c r="B857" s="1" t="str">
        <f t="shared" si="153"/>
        <v>BAR037505430020300</v>
      </c>
      <c r="D857" s="14" t="s">
        <v>282</v>
      </c>
      <c r="E857" s="15" t="s">
        <v>286</v>
      </c>
      <c r="F857" s="7">
        <f t="shared" si="151"/>
        <v>20300</v>
      </c>
      <c r="G857" s="1" t="s">
        <v>761</v>
      </c>
      <c r="H857" s="1" t="str">
        <f t="shared" si="152"/>
        <v>ASSN--General Interest Meetings--20300</v>
      </c>
      <c r="J857" s="27" t="str">
        <f t="shared" si="148"/>
        <v>BAR0375054400061</v>
      </c>
      <c r="K857" s="27" t="str">
        <f t="shared" si="149"/>
        <v>BAR0375054General Interest Meetings</v>
      </c>
      <c r="L857" s="1" t="str">
        <f t="shared" si="154"/>
        <v>BAR03VPSA</v>
      </c>
      <c r="M857" s="1">
        <v>75054</v>
      </c>
      <c r="N857" s="1">
        <v>400061</v>
      </c>
      <c r="O857" s="1">
        <v>20300</v>
      </c>
      <c r="P857" s="1">
        <v>300</v>
      </c>
      <c r="Q857" s="1">
        <v>9999</v>
      </c>
      <c r="R857" s="1">
        <v>12</v>
      </c>
      <c r="S857" s="1">
        <v>9999</v>
      </c>
      <c r="V857"/>
      <c r="W857" t="s">
        <v>944</v>
      </c>
      <c r="X857" t="str">
        <f t="shared" si="155"/>
        <v>n/a</v>
      </c>
      <c r="Y857" t="str">
        <f t="shared" si="156"/>
        <v>n/a</v>
      </c>
      <c r="AA857" s="1"/>
      <c r="AB857" s="1" t="s">
        <v>934</v>
      </c>
      <c r="AD857" s="1" t="str">
        <f t="shared" si="150"/>
        <v>BAR037505420300</v>
      </c>
    </row>
    <row r="858" spans="1:30" x14ac:dyDescent="0.25">
      <c r="A858" s="1" t="str">
        <f>D858&amp;M858&amp;P858&amp;N858&amp;MasterData_[[#This Row],[Program Code]]</f>
        <v>BAR037505430040006220300</v>
      </c>
      <c r="B858" s="1" t="str">
        <f t="shared" si="153"/>
        <v>BAR037505430020300</v>
      </c>
      <c r="D858" s="14" t="s">
        <v>282</v>
      </c>
      <c r="E858" s="15" t="s">
        <v>286</v>
      </c>
      <c r="F858" s="7">
        <f t="shared" si="151"/>
        <v>20300</v>
      </c>
      <c r="G858" s="1" t="s">
        <v>761</v>
      </c>
      <c r="H858" s="1" t="str">
        <f t="shared" si="152"/>
        <v>ASSN--General Interest Meetings--20300</v>
      </c>
      <c r="J858" s="27" t="str">
        <f t="shared" si="148"/>
        <v>BAR0375054400062</v>
      </c>
      <c r="K858" s="27" t="str">
        <f t="shared" si="149"/>
        <v>BAR0375054General Interest Meetings</v>
      </c>
      <c r="L858" s="1" t="str">
        <f t="shared" si="154"/>
        <v>BAR03VPSA</v>
      </c>
      <c r="M858" s="1">
        <v>75054</v>
      </c>
      <c r="N858" s="1">
        <v>400062</v>
      </c>
      <c r="O858" s="1">
        <v>20300</v>
      </c>
      <c r="P858" s="1">
        <v>300</v>
      </c>
      <c r="Q858" s="1">
        <v>9999</v>
      </c>
      <c r="R858" s="1">
        <v>12</v>
      </c>
      <c r="S858" s="1">
        <v>9999</v>
      </c>
      <c r="V858"/>
      <c r="W858" t="s">
        <v>944</v>
      </c>
      <c r="X858" t="str">
        <f t="shared" si="155"/>
        <v>n/a</v>
      </c>
      <c r="Y858" t="str">
        <f t="shared" si="156"/>
        <v>n/a</v>
      </c>
      <c r="AA858" s="1"/>
      <c r="AB858" s="1" t="s">
        <v>934</v>
      </c>
      <c r="AD858" s="1" t="str">
        <f t="shared" si="150"/>
        <v>BAR037505420300</v>
      </c>
    </row>
    <row r="859" spans="1:30" x14ac:dyDescent="0.25">
      <c r="A859" s="1" t="str">
        <f>D859&amp;M859&amp;P859&amp;N859&amp;MasterData_[[#This Row],[Program Code]]</f>
        <v>BAR037505430040006320300</v>
      </c>
      <c r="B859" s="1" t="str">
        <f t="shared" si="153"/>
        <v>BAR037505430020300</v>
      </c>
      <c r="D859" s="14" t="s">
        <v>282</v>
      </c>
      <c r="E859" s="15" t="s">
        <v>286</v>
      </c>
      <c r="F859" s="7">
        <f t="shared" si="151"/>
        <v>20300</v>
      </c>
      <c r="G859" s="1" t="s">
        <v>761</v>
      </c>
      <c r="H859" s="1" t="str">
        <f t="shared" si="152"/>
        <v>ASSN--General Interest Meetings--20300</v>
      </c>
      <c r="J859" s="27" t="str">
        <f t="shared" si="148"/>
        <v>BAR0375054400063</v>
      </c>
      <c r="K859" s="27" t="str">
        <f t="shared" si="149"/>
        <v>BAR0375054General Interest Meetings</v>
      </c>
      <c r="L859" s="1" t="str">
        <f t="shared" si="154"/>
        <v>BAR03VPSA</v>
      </c>
      <c r="M859" s="1">
        <v>75054</v>
      </c>
      <c r="N859" s="1">
        <v>400063</v>
      </c>
      <c r="O859" s="1">
        <v>20300</v>
      </c>
      <c r="P859" s="1">
        <v>300</v>
      </c>
      <c r="Q859" s="1">
        <v>9999</v>
      </c>
      <c r="R859" s="1">
        <v>12</v>
      </c>
      <c r="S859" s="1">
        <v>9999</v>
      </c>
      <c r="V859"/>
      <c r="W859" t="s">
        <v>944</v>
      </c>
      <c r="X859" t="str">
        <f t="shared" si="155"/>
        <v>n/a</v>
      </c>
      <c r="Y859" t="str">
        <f t="shared" si="156"/>
        <v>n/a</v>
      </c>
      <c r="AA859" s="1"/>
      <c r="AB859" s="1" t="s">
        <v>934</v>
      </c>
      <c r="AD859" s="1" t="str">
        <f t="shared" si="150"/>
        <v>BAR037505420300</v>
      </c>
    </row>
    <row r="860" spans="1:30" x14ac:dyDescent="0.25">
      <c r="A860" s="1" t="str">
        <f>D860&amp;M860&amp;P860&amp;N860&amp;MasterData_[[#This Row],[Program Code]]</f>
        <v>BAR037505430040006420300</v>
      </c>
      <c r="B860" s="1" t="str">
        <f t="shared" si="153"/>
        <v>BAR037505430020300</v>
      </c>
      <c r="D860" s="14" t="s">
        <v>282</v>
      </c>
      <c r="E860" s="15" t="s">
        <v>286</v>
      </c>
      <c r="F860" s="7">
        <f t="shared" si="151"/>
        <v>20300</v>
      </c>
      <c r="G860" s="1" t="s">
        <v>761</v>
      </c>
      <c r="H860" s="1" t="str">
        <f t="shared" si="152"/>
        <v>ASSN--General Interest Meetings--20300</v>
      </c>
      <c r="J860" s="27" t="str">
        <f t="shared" si="148"/>
        <v>BAR0375054400064</v>
      </c>
      <c r="K860" s="27" t="str">
        <f t="shared" si="149"/>
        <v>BAR0375054General Interest Meetings</v>
      </c>
      <c r="L860" s="1" t="str">
        <f t="shared" si="154"/>
        <v>BAR03VPSA</v>
      </c>
      <c r="M860" s="1">
        <v>75054</v>
      </c>
      <c r="N860" s="1">
        <v>400064</v>
      </c>
      <c r="O860" s="1">
        <v>20300</v>
      </c>
      <c r="P860" s="1">
        <v>300</v>
      </c>
      <c r="Q860" s="1">
        <v>9999</v>
      </c>
      <c r="R860" s="1">
        <v>12</v>
      </c>
      <c r="S860" s="1">
        <v>9999</v>
      </c>
      <c r="V860"/>
      <c r="W860" t="s">
        <v>944</v>
      </c>
      <c r="X860" t="str">
        <f t="shared" si="155"/>
        <v>n/a</v>
      </c>
      <c r="Y860" t="str">
        <f t="shared" si="156"/>
        <v>n/a</v>
      </c>
      <c r="AA860" s="1"/>
      <c r="AB860" s="1" t="s">
        <v>934</v>
      </c>
      <c r="AD860" s="1" t="str">
        <f t="shared" si="150"/>
        <v>BAR037505420300</v>
      </c>
    </row>
    <row r="861" spans="1:30" x14ac:dyDescent="0.25">
      <c r="A861" s="1" t="str">
        <f>D861&amp;M861&amp;P861&amp;N861&amp;MasterData_[[#This Row],[Program Code]]</f>
        <v>BAR037505430040006520300</v>
      </c>
      <c r="B861" s="1" t="str">
        <f t="shared" si="153"/>
        <v>BAR037505430020300</v>
      </c>
      <c r="D861" s="14" t="s">
        <v>282</v>
      </c>
      <c r="E861" s="15" t="s">
        <v>286</v>
      </c>
      <c r="F861" s="7">
        <f t="shared" si="151"/>
        <v>20300</v>
      </c>
      <c r="G861" s="1" t="s">
        <v>761</v>
      </c>
      <c r="H861" s="1" t="str">
        <f t="shared" si="152"/>
        <v>ASSN--General Interest Meetings--20300</v>
      </c>
      <c r="J861" s="27" t="str">
        <f t="shared" si="148"/>
        <v>BAR0375054400065</v>
      </c>
      <c r="K861" s="27" t="str">
        <f t="shared" si="149"/>
        <v>BAR0375054General Interest Meetings</v>
      </c>
      <c r="L861" s="1" t="str">
        <f t="shared" si="154"/>
        <v>BAR03VPSA</v>
      </c>
      <c r="M861" s="1">
        <v>75054</v>
      </c>
      <c r="N861" s="1">
        <v>400065</v>
      </c>
      <c r="O861" s="1">
        <v>20300</v>
      </c>
      <c r="P861" s="1">
        <v>300</v>
      </c>
      <c r="Q861" s="1">
        <v>9999</v>
      </c>
      <c r="R861" s="1">
        <v>12</v>
      </c>
      <c r="S861" s="1">
        <v>9999</v>
      </c>
      <c r="V861"/>
      <c r="W861" t="s">
        <v>944</v>
      </c>
      <c r="X861" t="str">
        <f t="shared" si="155"/>
        <v>n/a</v>
      </c>
      <c r="Y861" t="str">
        <f t="shared" si="156"/>
        <v>n/a</v>
      </c>
      <c r="AA861" s="1"/>
      <c r="AB861" s="1" t="s">
        <v>934</v>
      </c>
      <c r="AD861" s="1" t="str">
        <f t="shared" si="150"/>
        <v>BAR037505420300</v>
      </c>
    </row>
    <row r="862" spans="1:30" x14ac:dyDescent="0.25">
      <c r="A862" s="1" t="str">
        <f>D862&amp;M862&amp;P862&amp;N862&amp;MasterData_[[#This Row],[Program Code]]</f>
        <v>BAR037505430040006620300</v>
      </c>
      <c r="B862" s="1" t="str">
        <f t="shared" si="153"/>
        <v>BAR037505430020300</v>
      </c>
      <c r="D862" s="14" t="s">
        <v>282</v>
      </c>
      <c r="E862" s="15" t="s">
        <v>286</v>
      </c>
      <c r="F862" s="7">
        <f t="shared" si="151"/>
        <v>20300</v>
      </c>
      <c r="G862" s="1" t="s">
        <v>761</v>
      </c>
      <c r="H862" s="1" t="str">
        <f t="shared" si="152"/>
        <v>ASSN--General Interest Meetings--20300</v>
      </c>
      <c r="J862" s="27" t="str">
        <f t="shared" si="148"/>
        <v>BAR0375054400066</v>
      </c>
      <c r="K862" s="27" t="str">
        <f t="shared" si="149"/>
        <v>BAR0375054General Interest Meetings</v>
      </c>
      <c r="L862" s="1" t="str">
        <f t="shared" si="154"/>
        <v>BAR03VPSA</v>
      </c>
      <c r="M862" s="1">
        <v>75054</v>
      </c>
      <c r="N862" s="1">
        <v>400066</v>
      </c>
      <c r="O862" s="1">
        <v>20300</v>
      </c>
      <c r="P862" s="1">
        <v>300</v>
      </c>
      <c r="Q862" s="1">
        <v>9999</v>
      </c>
      <c r="R862" s="1">
        <v>12</v>
      </c>
      <c r="S862" s="1">
        <v>9999</v>
      </c>
      <c r="V862"/>
      <c r="W862" t="s">
        <v>944</v>
      </c>
      <c r="X862" t="str">
        <f t="shared" si="155"/>
        <v>n/a</v>
      </c>
      <c r="Y862" t="str">
        <f t="shared" si="156"/>
        <v>n/a</v>
      </c>
      <c r="AA862" s="1"/>
      <c r="AB862" s="1" t="s">
        <v>934</v>
      </c>
      <c r="AD862" s="1" t="str">
        <f t="shared" si="150"/>
        <v>BAR037505420300</v>
      </c>
    </row>
    <row r="863" spans="1:30" x14ac:dyDescent="0.25">
      <c r="A863" s="1" t="str">
        <f>D863&amp;M863&amp;P863&amp;N863&amp;MasterData_[[#This Row],[Program Code]]</f>
        <v>BAR037505430040006720300</v>
      </c>
      <c r="B863" s="1" t="str">
        <f t="shared" si="153"/>
        <v>BAR037505430020300</v>
      </c>
      <c r="D863" s="14" t="s">
        <v>282</v>
      </c>
      <c r="E863" s="15" t="s">
        <v>286</v>
      </c>
      <c r="F863" s="7">
        <f t="shared" si="151"/>
        <v>20300</v>
      </c>
      <c r="G863" s="1" t="s">
        <v>761</v>
      </c>
      <c r="H863" s="1" t="str">
        <f t="shared" si="152"/>
        <v>ASSN--General Interest Meetings--20300</v>
      </c>
      <c r="J863" s="27" t="str">
        <f t="shared" si="148"/>
        <v>BAR0375054400067</v>
      </c>
      <c r="K863" s="27" t="str">
        <f t="shared" si="149"/>
        <v>BAR0375054General Interest Meetings</v>
      </c>
      <c r="L863" s="1" t="str">
        <f t="shared" si="154"/>
        <v>BAR03VPSA</v>
      </c>
      <c r="M863" s="1">
        <v>75054</v>
      </c>
      <c r="N863" s="1">
        <v>400067</v>
      </c>
      <c r="O863" s="1">
        <v>20300</v>
      </c>
      <c r="P863" s="1">
        <v>300</v>
      </c>
      <c r="Q863" s="1">
        <v>9999</v>
      </c>
      <c r="R863" s="1">
        <v>12</v>
      </c>
      <c r="S863" s="1">
        <v>9999</v>
      </c>
      <c r="V863"/>
      <c r="W863" t="s">
        <v>944</v>
      </c>
      <c r="X863" t="str">
        <f t="shared" si="155"/>
        <v>n/a</v>
      </c>
      <c r="Y863" t="str">
        <f t="shared" si="156"/>
        <v>n/a</v>
      </c>
      <c r="AA863" s="1"/>
      <c r="AB863" s="1" t="s">
        <v>934</v>
      </c>
      <c r="AD863" s="1" t="str">
        <f t="shared" si="150"/>
        <v>BAR037505420300</v>
      </c>
    </row>
    <row r="864" spans="1:30" x14ac:dyDescent="0.25">
      <c r="A864" s="1" t="str">
        <f>D864&amp;M864&amp;P864&amp;N864&amp;MasterData_[[#This Row],[Program Code]]</f>
        <v>BAR037505430040006820300</v>
      </c>
      <c r="B864" s="1" t="str">
        <f t="shared" si="153"/>
        <v>BAR037505430020300</v>
      </c>
      <c r="D864" s="14" t="s">
        <v>282</v>
      </c>
      <c r="E864" s="15" t="s">
        <v>286</v>
      </c>
      <c r="F864" s="7">
        <f t="shared" si="151"/>
        <v>20300</v>
      </c>
      <c r="G864" s="1" t="s">
        <v>761</v>
      </c>
      <c r="H864" s="1" t="str">
        <f t="shared" si="152"/>
        <v>ASSN--General Interest Meetings--20300</v>
      </c>
      <c r="J864" s="27" t="str">
        <f t="shared" si="148"/>
        <v>BAR0375054400068</v>
      </c>
      <c r="K864" s="27" t="str">
        <f t="shared" si="149"/>
        <v>BAR0375054General Interest Meetings</v>
      </c>
      <c r="L864" s="1" t="str">
        <f t="shared" si="154"/>
        <v>BAR03VPSA</v>
      </c>
      <c r="M864" s="1">
        <v>75054</v>
      </c>
      <c r="N864" s="1">
        <v>400068</v>
      </c>
      <c r="O864" s="1">
        <v>20300</v>
      </c>
      <c r="P864" s="1">
        <v>300</v>
      </c>
      <c r="Q864" s="1">
        <v>9999</v>
      </c>
      <c r="R864" s="1">
        <v>12</v>
      </c>
      <c r="S864" s="1">
        <v>9999</v>
      </c>
      <c r="V864"/>
      <c r="W864" t="s">
        <v>944</v>
      </c>
      <c r="X864" t="str">
        <f t="shared" si="155"/>
        <v>n/a</v>
      </c>
      <c r="Y864" t="str">
        <f t="shared" si="156"/>
        <v>n/a</v>
      </c>
      <c r="AA864" s="1"/>
      <c r="AB864" s="1" t="s">
        <v>934</v>
      </c>
      <c r="AD864" s="1" t="str">
        <f t="shared" si="150"/>
        <v>BAR037505420300</v>
      </c>
    </row>
    <row r="865" spans="1:30" x14ac:dyDescent="0.25">
      <c r="A865" s="1" t="str">
        <f>D865&amp;M865&amp;P865&amp;N865&amp;MasterData_[[#This Row],[Program Code]]</f>
        <v>BAR037505430040006920300</v>
      </c>
      <c r="B865" s="1" t="str">
        <f t="shared" si="153"/>
        <v>BAR037505430020300</v>
      </c>
      <c r="D865" s="14" t="s">
        <v>282</v>
      </c>
      <c r="E865" s="15" t="s">
        <v>286</v>
      </c>
      <c r="F865" s="7">
        <f t="shared" si="151"/>
        <v>20300</v>
      </c>
      <c r="G865" s="1" t="s">
        <v>761</v>
      </c>
      <c r="H865" s="1" t="str">
        <f t="shared" si="152"/>
        <v>ASSN--General Interest Meetings--20300</v>
      </c>
      <c r="J865" s="27" t="str">
        <f t="shared" si="148"/>
        <v>BAR0375054400069</v>
      </c>
      <c r="K865" s="27" t="str">
        <f t="shared" si="149"/>
        <v>BAR0375054General Interest Meetings</v>
      </c>
      <c r="L865" s="1" t="str">
        <f t="shared" si="154"/>
        <v>BAR03VPSA</v>
      </c>
      <c r="M865" s="1">
        <v>75054</v>
      </c>
      <c r="N865" s="1">
        <v>400069</v>
      </c>
      <c r="O865" s="1">
        <v>20300</v>
      </c>
      <c r="P865" s="1">
        <v>300</v>
      </c>
      <c r="Q865" s="1">
        <v>9999</v>
      </c>
      <c r="R865" s="1">
        <v>12</v>
      </c>
      <c r="S865" s="1">
        <v>9999</v>
      </c>
      <c r="V865"/>
      <c r="W865" t="s">
        <v>944</v>
      </c>
      <c r="X865" t="str">
        <f t="shared" si="155"/>
        <v>n/a</v>
      </c>
      <c r="Y865" t="str">
        <f t="shared" si="156"/>
        <v>n/a</v>
      </c>
      <c r="AA865" s="1"/>
      <c r="AB865" s="1" t="s">
        <v>934</v>
      </c>
      <c r="AD865" s="1" t="str">
        <f t="shared" si="150"/>
        <v>BAR037505420300</v>
      </c>
    </row>
    <row r="866" spans="1:30" x14ac:dyDescent="0.25">
      <c r="A866" s="1" t="str">
        <f>D866&amp;M866&amp;P866&amp;N866&amp;MasterData_[[#This Row],[Program Code]]</f>
        <v>BAR037505430040007020300</v>
      </c>
      <c r="B866" s="1" t="str">
        <f t="shared" si="153"/>
        <v>BAR037505430020300</v>
      </c>
      <c r="D866" s="14" t="s">
        <v>282</v>
      </c>
      <c r="E866" s="15" t="s">
        <v>286</v>
      </c>
      <c r="F866" s="7">
        <f t="shared" si="151"/>
        <v>20300</v>
      </c>
      <c r="G866" s="1" t="s">
        <v>761</v>
      </c>
      <c r="H866" s="1" t="str">
        <f t="shared" si="152"/>
        <v>ASSN--General Interest Meetings--20300</v>
      </c>
      <c r="J866" s="27" t="str">
        <f t="shared" si="148"/>
        <v>BAR0375054400070</v>
      </c>
      <c r="K866" s="27" t="str">
        <f t="shared" si="149"/>
        <v>BAR0375054General Interest Meetings</v>
      </c>
      <c r="L866" s="1" t="str">
        <f t="shared" si="154"/>
        <v>BAR03VPSA</v>
      </c>
      <c r="M866" s="1">
        <v>75054</v>
      </c>
      <c r="N866" s="1">
        <v>400070</v>
      </c>
      <c r="O866" s="1">
        <v>20300</v>
      </c>
      <c r="P866" s="1">
        <v>300</v>
      </c>
      <c r="Q866" s="1">
        <v>9999</v>
      </c>
      <c r="R866" s="1">
        <v>12</v>
      </c>
      <c r="S866" s="1">
        <v>9999</v>
      </c>
      <c r="V866"/>
      <c r="W866" t="s">
        <v>944</v>
      </c>
      <c r="X866" t="str">
        <f t="shared" si="155"/>
        <v>n/a</v>
      </c>
      <c r="Y866" t="str">
        <f t="shared" si="156"/>
        <v>n/a</v>
      </c>
      <c r="AA866" s="1"/>
      <c r="AB866" s="1" t="s">
        <v>934</v>
      </c>
      <c r="AD866" s="1" t="str">
        <f t="shared" si="150"/>
        <v>BAR037505420300</v>
      </c>
    </row>
    <row r="867" spans="1:30" x14ac:dyDescent="0.25">
      <c r="A867" s="1" t="str">
        <f>D867&amp;M867&amp;P867&amp;N867&amp;MasterData_[[#This Row],[Program Code]]</f>
        <v>BAR037505430040007220300</v>
      </c>
      <c r="B867" s="1" t="str">
        <f t="shared" si="153"/>
        <v>BAR037505430020300</v>
      </c>
      <c r="D867" s="14" t="s">
        <v>282</v>
      </c>
      <c r="E867" s="15" t="s">
        <v>286</v>
      </c>
      <c r="F867" s="7">
        <f t="shared" si="151"/>
        <v>20300</v>
      </c>
      <c r="G867" s="1" t="s">
        <v>761</v>
      </c>
      <c r="H867" s="1" t="str">
        <f t="shared" si="152"/>
        <v>ASSN--General Interest Meetings--20300</v>
      </c>
      <c r="J867" s="27" t="str">
        <f t="shared" si="148"/>
        <v>BAR0375054400072</v>
      </c>
      <c r="K867" s="27" t="str">
        <f t="shared" si="149"/>
        <v>BAR0375054General Interest Meetings</v>
      </c>
      <c r="L867" s="1" t="str">
        <f t="shared" si="154"/>
        <v>BAR03VPSA</v>
      </c>
      <c r="M867" s="1">
        <v>75054</v>
      </c>
      <c r="N867" s="1">
        <v>400072</v>
      </c>
      <c r="O867" s="1">
        <v>20300</v>
      </c>
      <c r="P867" s="1">
        <v>300</v>
      </c>
      <c r="Q867" s="1">
        <v>9999</v>
      </c>
      <c r="R867" s="1">
        <v>12</v>
      </c>
      <c r="S867" s="1">
        <v>9999</v>
      </c>
      <c r="V867"/>
      <c r="W867" t="s">
        <v>944</v>
      </c>
      <c r="X867" t="str">
        <f t="shared" si="155"/>
        <v>n/a</v>
      </c>
      <c r="Y867" t="str">
        <f t="shared" si="156"/>
        <v>n/a</v>
      </c>
      <c r="AA867" s="1"/>
      <c r="AB867" s="1" t="s">
        <v>934</v>
      </c>
      <c r="AD867" s="1" t="str">
        <f t="shared" si="150"/>
        <v>BAR037505420300</v>
      </c>
    </row>
    <row r="868" spans="1:30" x14ac:dyDescent="0.25">
      <c r="A868" s="1" t="str">
        <f>D868&amp;M868&amp;P868&amp;N868&amp;MasterData_[[#This Row],[Program Code]]</f>
        <v>BAR037505430040007320300</v>
      </c>
      <c r="B868" s="1" t="str">
        <f t="shared" si="153"/>
        <v>BAR037505430020300</v>
      </c>
      <c r="D868" s="14" t="s">
        <v>282</v>
      </c>
      <c r="E868" s="15" t="s">
        <v>286</v>
      </c>
      <c r="F868" s="7">
        <f t="shared" si="151"/>
        <v>20300</v>
      </c>
      <c r="G868" s="1" t="s">
        <v>761</v>
      </c>
      <c r="H868" s="1" t="str">
        <f t="shared" si="152"/>
        <v>ASSN--General Interest Meetings--20300</v>
      </c>
      <c r="J868" s="27" t="str">
        <f t="shared" si="148"/>
        <v>BAR0375054400073</v>
      </c>
      <c r="K868" s="27" t="str">
        <f t="shared" si="149"/>
        <v>BAR0375054General Interest Meetings</v>
      </c>
      <c r="L868" s="1" t="str">
        <f t="shared" si="154"/>
        <v>BAR03VPSA</v>
      </c>
      <c r="M868" s="1">
        <v>75054</v>
      </c>
      <c r="N868" s="1">
        <v>400073</v>
      </c>
      <c r="O868" s="1">
        <v>20300</v>
      </c>
      <c r="P868" s="1">
        <v>300</v>
      </c>
      <c r="Q868" s="1">
        <v>9999</v>
      </c>
      <c r="R868" s="1">
        <v>12</v>
      </c>
      <c r="S868" s="1">
        <v>9999</v>
      </c>
      <c r="V868"/>
      <c r="W868" t="s">
        <v>944</v>
      </c>
      <c r="X868" t="str">
        <f t="shared" si="155"/>
        <v>n/a</v>
      </c>
      <c r="Y868" t="str">
        <f t="shared" si="156"/>
        <v>n/a</v>
      </c>
      <c r="AA868" s="1"/>
      <c r="AB868" s="1" t="s">
        <v>934</v>
      </c>
      <c r="AD868" s="1" t="str">
        <f t="shared" si="150"/>
        <v>BAR037505420300</v>
      </c>
    </row>
    <row r="869" spans="1:30" x14ac:dyDescent="0.25">
      <c r="A869" s="1" t="str">
        <f>D869&amp;M869&amp;P869&amp;N869&amp;MasterData_[[#This Row],[Program Code]]</f>
        <v>BAR037505430040007420300</v>
      </c>
      <c r="B869" s="1" t="str">
        <f t="shared" si="153"/>
        <v>BAR037505430020300</v>
      </c>
      <c r="D869" s="14" t="s">
        <v>282</v>
      </c>
      <c r="E869" s="15" t="s">
        <v>286</v>
      </c>
      <c r="F869" s="7">
        <f t="shared" si="151"/>
        <v>20300</v>
      </c>
      <c r="G869" s="1" t="s">
        <v>761</v>
      </c>
      <c r="H869" s="1" t="str">
        <f t="shared" si="152"/>
        <v>ASSN--General Interest Meetings--20300</v>
      </c>
      <c r="J869" s="27" t="str">
        <f t="shared" si="148"/>
        <v>BAR0375054400074</v>
      </c>
      <c r="K869" s="27" t="str">
        <f t="shared" si="149"/>
        <v>BAR0375054General Interest Meetings</v>
      </c>
      <c r="L869" s="1" t="str">
        <f t="shared" si="154"/>
        <v>BAR03VPSA</v>
      </c>
      <c r="M869" s="1">
        <v>75054</v>
      </c>
      <c r="N869" s="1">
        <v>400074</v>
      </c>
      <c r="O869" s="1">
        <v>20300</v>
      </c>
      <c r="P869" s="1">
        <v>300</v>
      </c>
      <c r="Q869" s="1">
        <v>9999</v>
      </c>
      <c r="R869" s="1">
        <v>12</v>
      </c>
      <c r="S869" s="1">
        <v>9999</v>
      </c>
      <c r="V869"/>
      <c r="W869" t="s">
        <v>944</v>
      </c>
      <c r="X869" t="str">
        <f t="shared" si="155"/>
        <v>n/a</v>
      </c>
      <c r="Y869" t="str">
        <f t="shared" si="156"/>
        <v>n/a</v>
      </c>
      <c r="AA869" s="1"/>
      <c r="AB869" s="1" t="s">
        <v>934</v>
      </c>
      <c r="AD869" s="1" t="str">
        <f t="shared" si="150"/>
        <v>BAR037505420300</v>
      </c>
    </row>
    <row r="870" spans="1:30" x14ac:dyDescent="0.25">
      <c r="A870" s="1" t="str">
        <f>D870&amp;M870&amp;P870&amp;N870&amp;MasterData_[[#This Row],[Program Code]]</f>
        <v>BAR037505430040007520300</v>
      </c>
      <c r="B870" s="1" t="str">
        <f t="shared" si="153"/>
        <v>BAR037505430020300</v>
      </c>
      <c r="D870" s="14" t="s">
        <v>282</v>
      </c>
      <c r="E870" s="15" t="s">
        <v>286</v>
      </c>
      <c r="F870" s="7">
        <f t="shared" si="151"/>
        <v>20300</v>
      </c>
      <c r="G870" s="1" t="s">
        <v>761</v>
      </c>
      <c r="H870" s="1" t="str">
        <f t="shared" si="152"/>
        <v>ASSN--General Interest Meetings--20300</v>
      </c>
      <c r="J870" s="27" t="str">
        <f t="shared" si="148"/>
        <v>BAR0375054400075</v>
      </c>
      <c r="K870" s="27" t="str">
        <f t="shared" si="149"/>
        <v>BAR0375054General Interest Meetings</v>
      </c>
      <c r="L870" s="1" t="str">
        <f t="shared" si="154"/>
        <v>BAR03VPSA</v>
      </c>
      <c r="M870" s="1">
        <v>75054</v>
      </c>
      <c r="N870" s="1">
        <v>400075</v>
      </c>
      <c r="O870" s="1">
        <v>20300</v>
      </c>
      <c r="P870" s="1">
        <v>300</v>
      </c>
      <c r="Q870" s="1">
        <v>9999</v>
      </c>
      <c r="R870" s="1">
        <v>12</v>
      </c>
      <c r="S870" s="1">
        <v>9999</v>
      </c>
      <c r="V870"/>
      <c r="W870" t="s">
        <v>944</v>
      </c>
      <c r="X870" t="str">
        <f t="shared" si="155"/>
        <v>n/a</v>
      </c>
      <c r="Y870" t="str">
        <f t="shared" si="156"/>
        <v>n/a</v>
      </c>
      <c r="AA870" s="1"/>
      <c r="AB870" s="1" t="s">
        <v>934</v>
      </c>
      <c r="AD870" s="1" t="str">
        <f t="shared" si="150"/>
        <v>BAR037505420300</v>
      </c>
    </row>
    <row r="871" spans="1:30" x14ac:dyDescent="0.25">
      <c r="A871" s="1" t="str">
        <f>D871&amp;M871&amp;P871&amp;N871&amp;MasterData_[[#This Row],[Program Code]]</f>
        <v>BAR037505430040007620300</v>
      </c>
      <c r="B871" s="1" t="str">
        <f t="shared" si="153"/>
        <v>BAR037505430020300</v>
      </c>
      <c r="D871" s="14" t="s">
        <v>282</v>
      </c>
      <c r="E871" s="15" t="s">
        <v>286</v>
      </c>
      <c r="F871" s="7">
        <f t="shared" si="151"/>
        <v>20300</v>
      </c>
      <c r="G871" s="1" t="s">
        <v>761</v>
      </c>
      <c r="H871" s="1" t="str">
        <f t="shared" si="152"/>
        <v>ASSN--General Interest Meetings--20300</v>
      </c>
      <c r="J871" s="27" t="str">
        <f t="shared" si="148"/>
        <v>BAR0375054400076</v>
      </c>
      <c r="K871" s="27" t="str">
        <f t="shared" si="149"/>
        <v>BAR0375054General Interest Meetings</v>
      </c>
      <c r="L871" s="1" t="str">
        <f t="shared" si="154"/>
        <v>BAR03VPSA</v>
      </c>
      <c r="M871" s="1">
        <v>75054</v>
      </c>
      <c r="N871" s="1">
        <v>400076</v>
      </c>
      <c r="O871" s="1">
        <v>20300</v>
      </c>
      <c r="P871" s="1">
        <v>300</v>
      </c>
      <c r="Q871" s="1">
        <v>9999</v>
      </c>
      <c r="R871" s="1">
        <v>12</v>
      </c>
      <c r="S871" s="1">
        <v>9999</v>
      </c>
      <c r="V871"/>
      <c r="W871" t="s">
        <v>944</v>
      </c>
      <c r="X871" t="str">
        <f t="shared" si="155"/>
        <v>n/a</v>
      </c>
      <c r="Y871" t="str">
        <f t="shared" si="156"/>
        <v>n/a</v>
      </c>
      <c r="AA871" s="1"/>
      <c r="AB871" s="1" t="s">
        <v>934</v>
      </c>
      <c r="AD871" s="1" t="str">
        <f t="shared" si="150"/>
        <v>BAR037505420300</v>
      </c>
    </row>
    <row r="872" spans="1:30" x14ac:dyDescent="0.25">
      <c r="A872" s="1" t="str">
        <f>D872&amp;M872&amp;P872&amp;N872&amp;MasterData_[[#This Row],[Program Code]]</f>
        <v>BAR037505430040007920300</v>
      </c>
      <c r="B872" s="1" t="str">
        <f t="shared" si="153"/>
        <v>BAR037505430020300</v>
      </c>
      <c r="D872" s="14" t="s">
        <v>282</v>
      </c>
      <c r="E872" s="15" t="s">
        <v>286</v>
      </c>
      <c r="F872" s="7">
        <f t="shared" si="151"/>
        <v>20300</v>
      </c>
      <c r="G872" s="1" t="s">
        <v>761</v>
      </c>
      <c r="H872" s="1" t="str">
        <f t="shared" si="152"/>
        <v>ASSN--General Interest Meetings--20300</v>
      </c>
      <c r="J872" s="27" t="str">
        <f t="shared" si="148"/>
        <v>BAR0375054400079</v>
      </c>
      <c r="K872" s="27" t="str">
        <f t="shared" si="149"/>
        <v>BAR0375054General Interest Meetings</v>
      </c>
      <c r="L872" s="1" t="str">
        <f t="shared" si="154"/>
        <v>BAR03VPSA</v>
      </c>
      <c r="M872" s="1">
        <v>75054</v>
      </c>
      <c r="N872" s="1">
        <v>400079</v>
      </c>
      <c r="O872" s="1">
        <v>20300</v>
      </c>
      <c r="P872" s="1">
        <v>300</v>
      </c>
      <c r="Q872" s="1">
        <v>9999</v>
      </c>
      <c r="R872" s="1">
        <v>12</v>
      </c>
      <c r="S872" s="1">
        <v>9999</v>
      </c>
      <c r="V872"/>
      <c r="W872" t="s">
        <v>944</v>
      </c>
      <c r="X872" t="str">
        <f t="shared" si="155"/>
        <v>n/a</v>
      </c>
      <c r="Y872" t="str">
        <f t="shared" si="156"/>
        <v>n/a</v>
      </c>
      <c r="AA872" s="1"/>
      <c r="AB872" s="1" t="s">
        <v>934</v>
      </c>
      <c r="AD872" s="1" t="str">
        <f t="shared" si="150"/>
        <v>BAR037505420300</v>
      </c>
    </row>
    <row r="873" spans="1:30" x14ac:dyDescent="0.25">
      <c r="A873" s="1" t="str">
        <f>D873&amp;M873&amp;P873&amp;N873&amp;MasterData_[[#This Row],[Program Code]]</f>
        <v>BAR037505430040008020300</v>
      </c>
      <c r="B873" s="1" t="str">
        <f t="shared" si="153"/>
        <v>BAR037505430020300</v>
      </c>
      <c r="D873" s="14" t="s">
        <v>282</v>
      </c>
      <c r="E873" s="15" t="s">
        <v>286</v>
      </c>
      <c r="F873" s="7">
        <f t="shared" si="151"/>
        <v>20300</v>
      </c>
      <c r="G873" s="1" t="s">
        <v>761</v>
      </c>
      <c r="H873" s="1" t="str">
        <f t="shared" si="152"/>
        <v>ASSN--General Interest Meetings--20300</v>
      </c>
      <c r="J873" s="27" t="str">
        <f t="shared" ref="J873:J936" si="157">D873&amp;M873&amp;N873</f>
        <v>BAR0375054400080</v>
      </c>
      <c r="K873" s="27" t="str">
        <f t="shared" ref="K873:K936" si="158">D873&amp;M873&amp;G873</f>
        <v>BAR0375054General Interest Meetings</v>
      </c>
      <c r="L873" s="1" t="str">
        <f t="shared" si="154"/>
        <v>BAR03VPSA</v>
      </c>
      <c r="M873" s="1">
        <v>75054</v>
      </c>
      <c r="N873" s="1">
        <v>400080</v>
      </c>
      <c r="O873" s="1">
        <v>20300</v>
      </c>
      <c r="P873" s="1">
        <v>300</v>
      </c>
      <c r="Q873" s="1">
        <v>9999</v>
      </c>
      <c r="R873" s="1">
        <v>12</v>
      </c>
      <c r="S873" s="1">
        <v>9999</v>
      </c>
      <c r="V873"/>
      <c r="W873" t="s">
        <v>944</v>
      </c>
      <c r="X873" t="str">
        <f t="shared" si="155"/>
        <v>n/a</v>
      </c>
      <c r="Y873" t="str">
        <f t="shared" si="156"/>
        <v>n/a</v>
      </c>
      <c r="AA873" s="1"/>
      <c r="AB873" s="1" t="s">
        <v>934</v>
      </c>
      <c r="AD873" s="1" t="str">
        <f t="shared" ref="AD873:AD936" si="159">D873&amp;M873&amp;O873</f>
        <v>BAR037505420300</v>
      </c>
    </row>
    <row r="874" spans="1:30" x14ac:dyDescent="0.25">
      <c r="A874" s="1" t="str">
        <f>D874&amp;M874&amp;P874&amp;N874&amp;MasterData_[[#This Row],[Program Code]]</f>
        <v>BAR037505430040008120300</v>
      </c>
      <c r="B874" s="1" t="str">
        <f t="shared" si="153"/>
        <v>BAR037505430020300</v>
      </c>
      <c r="D874" s="14" t="s">
        <v>282</v>
      </c>
      <c r="E874" s="15" t="s">
        <v>286</v>
      </c>
      <c r="F874" s="7">
        <f t="shared" si="151"/>
        <v>20300</v>
      </c>
      <c r="G874" s="1" t="s">
        <v>761</v>
      </c>
      <c r="H874" s="1" t="str">
        <f t="shared" si="152"/>
        <v>ASSN--General Interest Meetings--20300</v>
      </c>
      <c r="J874" s="27" t="str">
        <f t="shared" si="157"/>
        <v>BAR0375054400081</v>
      </c>
      <c r="K874" s="27" t="str">
        <f t="shared" si="158"/>
        <v>BAR0375054General Interest Meetings</v>
      </c>
      <c r="L874" s="1" t="str">
        <f t="shared" si="154"/>
        <v>BAR03VPSA</v>
      </c>
      <c r="M874" s="1">
        <v>75054</v>
      </c>
      <c r="N874" s="1">
        <v>400081</v>
      </c>
      <c r="O874" s="1">
        <v>20300</v>
      </c>
      <c r="P874" s="1">
        <v>300</v>
      </c>
      <c r="Q874" s="1">
        <v>9999</v>
      </c>
      <c r="R874" s="1">
        <v>12</v>
      </c>
      <c r="S874" s="1">
        <v>9999</v>
      </c>
      <c r="V874"/>
      <c r="W874" t="s">
        <v>944</v>
      </c>
      <c r="X874" t="str">
        <f t="shared" si="155"/>
        <v>n/a</v>
      </c>
      <c r="Y874" t="str">
        <f t="shared" si="156"/>
        <v>n/a</v>
      </c>
      <c r="AA874" s="1"/>
      <c r="AB874" s="1" t="s">
        <v>934</v>
      </c>
      <c r="AD874" s="1" t="str">
        <f t="shared" si="159"/>
        <v>BAR037505420300</v>
      </c>
    </row>
    <row r="875" spans="1:30" x14ac:dyDescent="0.25">
      <c r="A875" s="1" t="str">
        <f>D875&amp;M875&amp;P875&amp;N875&amp;MasterData_[[#This Row],[Program Code]]</f>
        <v>BAR037505430040008320300</v>
      </c>
      <c r="B875" s="1" t="str">
        <f t="shared" si="153"/>
        <v>BAR037505430020300</v>
      </c>
      <c r="D875" s="14" t="s">
        <v>282</v>
      </c>
      <c r="E875" s="15" t="s">
        <v>286</v>
      </c>
      <c r="F875" s="7">
        <f t="shared" si="151"/>
        <v>20300</v>
      </c>
      <c r="G875" s="1" t="s">
        <v>761</v>
      </c>
      <c r="H875" s="1" t="str">
        <f t="shared" si="152"/>
        <v>ASSN--General Interest Meetings--20300</v>
      </c>
      <c r="J875" s="27" t="str">
        <f t="shared" si="157"/>
        <v>BAR0375054400083</v>
      </c>
      <c r="K875" s="27" t="str">
        <f t="shared" si="158"/>
        <v>BAR0375054General Interest Meetings</v>
      </c>
      <c r="L875" s="1" t="str">
        <f t="shared" si="154"/>
        <v>BAR03VPSA</v>
      </c>
      <c r="M875" s="1">
        <v>75054</v>
      </c>
      <c r="N875" s="1">
        <v>400083</v>
      </c>
      <c r="O875" s="1">
        <v>20300</v>
      </c>
      <c r="P875" s="1">
        <v>300</v>
      </c>
      <c r="Q875" s="1">
        <v>9999</v>
      </c>
      <c r="R875" s="1">
        <v>12</v>
      </c>
      <c r="S875" s="1">
        <v>9999</v>
      </c>
      <c r="V875"/>
      <c r="W875" t="s">
        <v>944</v>
      </c>
      <c r="X875" t="str">
        <f t="shared" si="155"/>
        <v>n/a</v>
      </c>
      <c r="Y875" t="str">
        <f t="shared" si="156"/>
        <v>n/a</v>
      </c>
      <c r="AA875" s="1"/>
      <c r="AB875" s="1" t="s">
        <v>934</v>
      </c>
      <c r="AD875" s="1" t="str">
        <f t="shared" si="159"/>
        <v>BAR037505420300</v>
      </c>
    </row>
    <row r="876" spans="1:30" x14ac:dyDescent="0.25">
      <c r="A876" s="1" t="str">
        <f>D876&amp;M876&amp;P876&amp;N876&amp;MasterData_[[#This Row],[Program Code]]</f>
        <v>BAR037505430040008420300</v>
      </c>
      <c r="B876" s="1" t="str">
        <f t="shared" si="153"/>
        <v>BAR037505430020300</v>
      </c>
      <c r="D876" s="14" t="s">
        <v>282</v>
      </c>
      <c r="E876" s="15" t="s">
        <v>286</v>
      </c>
      <c r="F876" s="7">
        <f t="shared" si="151"/>
        <v>20300</v>
      </c>
      <c r="G876" s="1" t="s">
        <v>761</v>
      </c>
      <c r="H876" s="1" t="str">
        <f t="shared" si="152"/>
        <v>ASSN--General Interest Meetings--20300</v>
      </c>
      <c r="J876" s="27" t="str">
        <f t="shared" si="157"/>
        <v>BAR0375054400084</v>
      </c>
      <c r="K876" s="27" t="str">
        <f t="shared" si="158"/>
        <v>BAR0375054General Interest Meetings</v>
      </c>
      <c r="L876" s="1" t="str">
        <f t="shared" si="154"/>
        <v>BAR03VPSA</v>
      </c>
      <c r="M876" s="1">
        <v>75054</v>
      </c>
      <c r="N876" s="1">
        <v>400084</v>
      </c>
      <c r="O876" s="1">
        <v>20300</v>
      </c>
      <c r="P876" s="1">
        <v>300</v>
      </c>
      <c r="Q876" s="1">
        <v>9999</v>
      </c>
      <c r="R876" s="1">
        <v>12</v>
      </c>
      <c r="S876" s="1">
        <v>9999</v>
      </c>
      <c r="V876"/>
      <c r="W876" t="s">
        <v>944</v>
      </c>
      <c r="X876" t="str">
        <f t="shared" si="155"/>
        <v>n/a</v>
      </c>
      <c r="Y876" t="str">
        <f t="shared" si="156"/>
        <v>n/a</v>
      </c>
      <c r="AA876" s="1"/>
      <c r="AB876" s="1" t="s">
        <v>934</v>
      </c>
      <c r="AD876" s="1" t="str">
        <f t="shared" si="159"/>
        <v>BAR037505420300</v>
      </c>
    </row>
    <row r="877" spans="1:30" x14ac:dyDescent="0.25">
      <c r="A877" s="1" t="str">
        <f>D877&amp;M877&amp;P877&amp;N877&amp;MasterData_[[#This Row],[Program Code]]</f>
        <v>BAR037505430040008520300</v>
      </c>
      <c r="B877" s="1" t="str">
        <f t="shared" si="153"/>
        <v>BAR037505430020300</v>
      </c>
      <c r="D877" s="14" t="s">
        <v>282</v>
      </c>
      <c r="E877" s="15" t="s">
        <v>286</v>
      </c>
      <c r="F877" s="7">
        <f t="shared" si="151"/>
        <v>20300</v>
      </c>
      <c r="G877" s="1" t="s">
        <v>761</v>
      </c>
      <c r="H877" s="1" t="str">
        <f t="shared" si="152"/>
        <v>ASSN--General Interest Meetings--20300</v>
      </c>
      <c r="J877" s="27" t="str">
        <f t="shared" si="157"/>
        <v>BAR0375054400085</v>
      </c>
      <c r="K877" s="27" t="str">
        <f t="shared" si="158"/>
        <v>BAR0375054General Interest Meetings</v>
      </c>
      <c r="L877" s="1" t="str">
        <f t="shared" si="154"/>
        <v>BAR03VPSA</v>
      </c>
      <c r="M877" s="1">
        <v>75054</v>
      </c>
      <c r="N877" s="1">
        <v>400085</v>
      </c>
      <c r="O877" s="1">
        <v>20300</v>
      </c>
      <c r="P877" s="1">
        <v>300</v>
      </c>
      <c r="Q877" s="1">
        <v>9999</v>
      </c>
      <c r="R877" s="1">
        <v>12</v>
      </c>
      <c r="S877" s="1">
        <v>9999</v>
      </c>
      <c r="V877"/>
      <c r="W877" t="s">
        <v>944</v>
      </c>
      <c r="X877" t="str">
        <f t="shared" si="155"/>
        <v>n/a</v>
      </c>
      <c r="Y877" t="str">
        <f t="shared" si="156"/>
        <v>n/a</v>
      </c>
      <c r="AA877" s="1"/>
      <c r="AB877" s="1" t="s">
        <v>934</v>
      </c>
      <c r="AD877" s="1" t="str">
        <f t="shared" si="159"/>
        <v>BAR037505420300</v>
      </c>
    </row>
    <row r="878" spans="1:30" x14ac:dyDescent="0.25">
      <c r="A878" s="1" t="str">
        <f>D878&amp;M878&amp;P878&amp;N878&amp;MasterData_[[#This Row],[Program Code]]</f>
        <v>BAR037505430040008620300</v>
      </c>
      <c r="B878" s="1" t="str">
        <f t="shared" si="153"/>
        <v>BAR037505430020300</v>
      </c>
      <c r="D878" s="14" t="s">
        <v>282</v>
      </c>
      <c r="E878" s="15" t="s">
        <v>286</v>
      </c>
      <c r="F878" s="7">
        <f t="shared" ref="F878:F941" si="160">O878</f>
        <v>20300</v>
      </c>
      <c r="G878" s="1" t="s">
        <v>761</v>
      </c>
      <c r="H878" s="1" t="str">
        <f t="shared" ref="H878:H941" si="161">"ASSN"&amp;"--"&amp;G878&amp;"--"&amp;F878</f>
        <v>ASSN--General Interest Meetings--20300</v>
      </c>
      <c r="J878" s="27" t="str">
        <f t="shared" si="157"/>
        <v>BAR0375054400086</v>
      </c>
      <c r="K878" s="27" t="str">
        <f t="shared" si="158"/>
        <v>BAR0375054General Interest Meetings</v>
      </c>
      <c r="L878" s="1" t="str">
        <f t="shared" si="154"/>
        <v>BAR03VPSA</v>
      </c>
      <c r="M878" s="1">
        <v>75054</v>
      </c>
      <c r="N878" s="1">
        <v>400086</v>
      </c>
      <c r="O878" s="1">
        <v>20300</v>
      </c>
      <c r="P878" s="1">
        <v>300</v>
      </c>
      <c r="Q878" s="1">
        <v>9999</v>
      </c>
      <c r="R878" s="1">
        <v>12</v>
      </c>
      <c r="S878" s="1">
        <v>9999</v>
      </c>
      <c r="V878"/>
      <c r="W878" t="s">
        <v>944</v>
      </c>
      <c r="X878" t="str">
        <f t="shared" si="155"/>
        <v>n/a</v>
      </c>
      <c r="Y878" t="str">
        <f t="shared" si="156"/>
        <v>n/a</v>
      </c>
      <c r="AA878" s="1"/>
      <c r="AB878" s="1" t="s">
        <v>934</v>
      </c>
      <c r="AD878" s="1" t="str">
        <f t="shared" si="159"/>
        <v>BAR037505420300</v>
      </c>
    </row>
    <row r="879" spans="1:30" x14ac:dyDescent="0.25">
      <c r="A879" s="1" t="str">
        <f>D879&amp;M879&amp;P879&amp;N879&amp;MasterData_[[#This Row],[Program Code]]</f>
        <v>BAR037505430040008720300</v>
      </c>
      <c r="B879" s="1" t="str">
        <f t="shared" si="153"/>
        <v>BAR037505430020300</v>
      </c>
      <c r="D879" s="14" t="s">
        <v>282</v>
      </c>
      <c r="E879" s="15" t="s">
        <v>286</v>
      </c>
      <c r="F879" s="7">
        <f t="shared" si="160"/>
        <v>20300</v>
      </c>
      <c r="G879" s="1" t="s">
        <v>761</v>
      </c>
      <c r="H879" s="1" t="str">
        <f t="shared" si="161"/>
        <v>ASSN--General Interest Meetings--20300</v>
      </c>
      <c r="J879" s="27" t="str">
        <f t="shared" si="157"/>
        <v>BAR0375054400087</v>
      </c>
      <c r="K879" s="27" t="str">
        <f t="shared" si="158"/>
        <v>BAR0375054General Interest Meetings</v>
      </c>
      <c r="L879" s="1" t="str">
        <f t="shared" si="154"/>
        <v>BAR03VPSA</v>
      </c>
      <c r="M879" s="1">
        <v>75054</v>
      </c>
      <c r="N879" s="1">
        <v>400087</v>
      </c>
      <c r="O879" s="1">
        <v>20300</v>
      </c>
      <c r="P879" s="1">
        <v>300</v>
      </c>
      <c r="Q879" s="1">
        <v>9999</v>
      </c>
      <c r="R879" s="1">
        <v>12</v>
      </c>
      <c r="S879" s="1">
        <v>9999</v>
      </c>
      <c r="V879"/>
      <c r="W879" t="s">
        <v>944</v>
      </c>
      <c r="X879" t="str">
        <f t="shared" si="155"/>
        <v>n/a</v>
      </c>
      <c r="Y879" t="str">
        <f t="shared" si="156"/>
        <v>n/a</v>
      </c>
      <c r="AA879" s="1"/>
      <c r="AB879" s="1" t="s">
        <v>934</v>
      </c>
      <c r="AD879" s="1" t="str">
        <f t="shared" si="159"/>
        <v>BAR037505420300</v>
      </c>
    </row>
    <row r="880" spans="1:30" x14ac:dyDescent="0.25">
      <c r="A880" s="1" t="str">
        <f>D880&amp;M880&amp;P880&amp;N880&amp;MasterData_[[#This Row],[Program Code]]</f>
        <v>BAR037505430040008820300</v>
      </c>
      <c r="B880" s="1" t="str">
        <f t="shared" si="153"/>
        <v>BAR037505430020300</v>
      </c>
      <c r="D880" s="14" t="s">
        <v>282</v>
      </c>
      <c r="E880" s="15" t="s">
        <v>286</v>
      </c>
      <c r="F880" s="7">
        <f t="shared" si="160"/>
        <v>20300</v>
      </c>
      <c r="G880" s="1" t="s">
        <v>761</v>
      </c>
      <c r="H880" s="1" t="str">
        <f t="shared" si="161"/>
        <v>ASSN--General Interest Meetings--20300</v>
      </c>
      <c r="J880" s="27" t="str">
        <f t="shared" si="157"/>
        <v>BAR0375054400088</v>
      </c>
      <c r="K880" s="27" t="str">
        <f t="shared" si="158"/>
        <v>BAR0375054General Interest Meetings</v>
      </c>
      <c r="L880" s="1" t="str">
        <f t="shared" si="154"/>
        <v>BAR03VPSA</v>
      </c>
      <c r="M880" s="1">
        <v>75054</v>
      </c>
      <c r="N880" s="1">
        <v>400088</v>
      </c>
      <c r="O880" s="1">
        <v>20300</v>
      </c>
      <c r="P880" s="1">
        <v>300</v>
      </c>
      <c r="Q880" s="1">
        <v>9999</v>
      </c>
      <c r="R880" s="1">
        <v>12</v>
      </c>
      <c r="S880" s="1">
        <v>9999</v>
      </c>
      <c r="V880"/>
      <c r="W880" t="s">
        <v>944</v>
      </c>
      <c r="X880" t="str">
        <f t="shared" si="155"/>
        <v>n/a</v>
      </c>
      <c r="Y880" t="str">
        <f t="shared" si="156"/>
        <v>n/a</v>
      </c>
      <c r="AA880" s="1"/>
      <c r="AB880" s="1" t="s">
        <v>934</v>
      </c>
      <c r="AD880" s="1" t="str">
        <f t="shared" si="159"/>
        <v>BAR037505420300</v>
      </c>
    </row>
    <row r="881" spans="1:30" x14ac:dyDescent="0.25">
      <c r="A881" s="1" t="str">
        <f>D881&amp;M881&amp;P881&amp;N881&amp;MasterData_[[#This Row],[Program Code]]</f>
        <v>BAR037505430040008920300</v>
      </c>
      <c r="B881" s="1" t="str">
        <f t="shared" si="153"/>
        <v>BAR037505430020300</v>
      </c>
      <c r="D881" s="14" t="s">
        <v>282</v>
      </c>
      <c r="E881" s="15" t="s">
        <v>286</v>
      </c>
      <c r="F881" s="7">
        <f t="shared" si="160"/>
        <v>20300</v>
      </c>
      <c r="G881" s="1" t="s">
        <v>761</v>
      </c>
      <c r="H881" s="1" t="str">
        <f t="shared" si="161"/>
        <v>ASSN--General Interest Meetings--20300</v>
      </c>
      <c r="J881" s="27" t="str">
        <f t="shared" si="157"/>
        <v>BAR0375054400089</v>
      </c>
      <c r="K881" s="27" t="str">
        <f t="shared" si="158"/>
        <v>BAR0375054General Interest Meetings</v>
      </c>
      <c r="L881" s="1" t="str">
        <f t="shared" si="154"/>
        <v>BAR03VPSA</v>
      </c>
      <c r="M881" s="1">
        <v>75054</v>
      </c>
      <c r="N881" s="1">
        <v>400089</v>
      </c>
      <c r="O881" s="1">
        <v>20300</v>
      </c>
      <c r="P881" s="1">
        <v>300</v>
      </c>
      <c r="Q881" s="1">
        <v>9999</v>
      </c>
      <c r="R881" s="1">
        <v>12</v>
      </c>
      <c r="S881" s="1">
        <v>9999</v>
      </c>
      <c r="V881"/>
      <c r="W881" t="s">
        <v>944</v>
      </c>
      <c r="X881" t="str">
        <f t="shared" si="155"/>
        <v>n/a</v>
      </c>
      <c r="Y881" t="str">
        <f t="shared" si="156"/>
        <v>n/a</v>
      </c>
      <c r="AA881" s="1"/>
      <c r="AB881" s="1" t="s">
        <v>934</v>
      </c>
      <c r="AD881" s="1" t="str">
        <f t="shared" si="159"/>
        <v>BAR037505420300</v>
      </c>
    </row>
    <row r="882" spans="1:30" x14ac:dyDescent="0.25">
      <c r="A882" s="1" t="str">
        <f>D882&amp;M882&amp;P882&amp;N882&amp;MasterData_[[#This Row],[Program Code]]</f>
        <v>BAR037505430040009020300</v>
      </c>
      <c r="B882" s="1" t="str">
        <f t="shared" si="153"/>
        <v>BAR037505430020300</v>
      </c>
      <c r="D882" s="14" t="s">
        <v>282</v>
      </c>
      <c r="E882" s="15" t="s">
        <v>286</v>
      </c>
      <c r="F882" s="7">
        <f t="shared" si="160"/>
        <v>20300</v>
      </c>
      <c r="G882" s="1" t="s">
        <v>761</v>
      </c>
      <c r="H882" s="1" t="str">
        <f t="shared" si="161"/>
        <v>ASSN--General Interest Meetings--20300</v>
      </c>
      <c r="J882" s="27" t="str">
        <f t="shared" si="157"/>
        <v>BAR0375054400090</v>
      </c>
      <c r="K882" s="27" t="str">
        <f t="shared" si="158"/>
        <v>BAR0375054General Interest Meetings</v>
      </c>
      <c r="L882" s="1" t="str">
        <f t="shared" si="154"/>
        <v>BAR03VPSA</v>
      </c>
      <c r="M882" s="1">
        <v>75054</v>
      </c>
      <c r="N882" s="1">
        <v>400090</v>
      </c>
      <c r="O882" s="1">
        <v>20300</v>
      </c>
      <c r="P882" s="1">
        <v>300</v>
      </c>
      <c r="Q882" s="1">
        <v>9999</v>
      </c>
      <c r="R882" s="1">
        <v>12</v>
      </c>
      <c r="S882" s="1">
        <v>9999</v>
      </c>
      <c r="V882"/>
      <c r="W882" t="s">
        <v>944</v>
      </c>
      <c r="X882" t="str">
        <f t="shared" si="155"/>
        <v>n/a</v>
      </c>
      <c r="Y882" t="str">
        <f t="shared" si="156"/>
        <v>n/a</v>
      </c>
      <c r="AA882" s="1"/>
      <c r="AB882" s="1" t="s">
        <v>934</v>
      </c>
      <c r="AD882" s="1" t="str">
        <f t="shared" si="159"/>
        <v>BAR037505420300</v>
      </c>
    </row>
    <row r="883" spans="1:30" x14ac:dyDescent="0.25">
      <c r="A883" s="1" t="str">
        <f>D883&amp;M883&amp;P883&amp;N883&amp;MasterData_[[#This Row],[Program Code]]</f>
        <v>BAR037505430040009120300</v>
      </c>
      <c r="B883" s="1" t="str">
        <f t="shared" si="153"/>
        <v>BAR037505430020300</v>
      </c>
      <c r="D883" s="14" t="s">
        <v>282</v>
      </c>
      <c r="E883" s="15" t="s">
        <v>286</v>
      </c>
      <c r="F883" s="7">
        <f t="shared" si="160"/>
        <v>20300</v>
      </c>
      <c r="G883" s="1" t="s">
        <v>761</v>
      </c>
      <c r="H883" s="1" t="str">
        <f t="shared" si="161"/>
        <v>ASSN--General Interest Meetings--20300</v>
      </c>
      <c r="J883" s="27" t="str">
        <f t="shared" si="157"/>
        <v>BAR0375054400091</v>
      </c>
      <c r="K883" s="27" t="str">
        <f t="shared" si="158"/>
        <v>BAR0375054General Interest Meetings</v>
      </c>
      <c r="L883" s="1" t="str">
        <f t="shared" si="154"/>
        <v>BAR03VPSA</v>
      </c>
      <c r="M883" s="1">
        <v>75054</v>
      </c>
      <c r="N883" s="1">
        <v>400091</v>
      </c>
      <c r="O883" s="1">
        <v>20300</v>
      </c>
      <c r="P883" s="1">
        <v>300</v>
      </c>
      <c r="Q883" s="1">
        <v>9999</v>
      </c>
      <c r="R883" s="1">
        <v>12</v>
      </c>
      <c r="S883" s="1">
        <v>9999</v>
      </c>
      <c r="V883"/>
      <c r="W883" t="s">
        <v>944</v>
      </c>
      <c r="X883" t="str">
        <f t="shared" si="155"/>
        <v>n/a</v>
      </c>
      <c r="Y883" t="str">
        <f t="shared" si="156"/>
        <v>n/a</v>
      </c>
      <c r="AA883" s="1"/>
      <c r="AB883" s="1" t="s">
        <v>934</v>
      </c>
      <c r="AD883" s="1" t="str">
        <f t="shared" si="159"/>
        <v>BAR037505420300</v>
      </c>
    </row>
    <row r="884" spans="1:30" x14ac:dyDescent="0.25">
      <c r="A884" s="1" t="str">
        <f>D884&amp;M884&amp;P884&amp;N884&amp;MasterData_[[#This Row],[Program Code]]</f>
        <v>BAR037505430040009320300</v>
      </c>
      <c r="B884" s="1" t="str">
        <f t="shared" si="153"/>
        <v>BAR037505430020300</v>
      </c>
      <c r="D884" s="14" t="s">
        <v>282</v>
      </c>
      <c r="E884" s="15" t="s">
        <v>286</v>
      </c>
      <c r="F884" s="7">
        <f t="shared" si="160"/>
        <v>20300</v>
      </c>
      <c r="G884" s="1" t="s">
        <v>761</v>
      </c>
      <c r="H884" s="1" t="str">
        <f t="shared" si="161"/>
        <v>ASSN--General Interest Meetings--20300</v>
      </c>
      <c r="J884" s="27" t="str">
        <f t="shared" si="157"/>
        <v>BAR0375054400093</v>
      </c>
      <c r="K884" s="27" t="str">
        <f t="shared" si="158"/>
        <v>BAR0375054General Interest Meetings</v>
      </c>
      <c r="L884" s="1" t="str">
        <f t="shared" si="154"/>
        <v>BAR03VPSA</v>
      </c>
      <c r="M884" s="1">
        <v>75054</v>
      </c>
      <c r="N884" s="1">
        <v>400093</v>
      </c>
      <c r="O884" s="1">
        <v>20300</v>
      </c>
      <c r="P884" s="1">
        <v>300</v>
      </c>
      <c r="Q884" s="1">
        <v>9999</v>
      </c>
      <c r="R884" s="1">
        <v>12</v>
      </c>
      <c r="S884" s="1">
        <v>9999</v>
      </c>
      <c r="V884"/>
      <c r="W884" t="s">
        <v>944</v>
      </c>
      <c r="X884" t="str">
        <f t="shared" si="155"/>
        <v>n/a</v>
      </c>
      <c r="Y884" t="str">
        <f t="shared" si="156"/>
        <v>n/a</v>
      </c>
      <c r="AA884" s="1"/>
      <c r="AB884" s="1" t="s">
        <v>934</v>
      </c>
      <c r="AD884" s="1" t="str">
        <f t="shared" si="159"/>
        <v>BAR037505420300</v>
      </c>
    </row>
    <row r="885" spans="1:30" x14ac:dyDescent="0.25">
      <c r="A885" s="1" t="str">
        <f>D885&amp;M885&amp;P885&amp;N885&amp;MasterData_[[#This Row],[Program Code]]</f>
        <v>BAR037505430040009420300</v>
      </c>
      <c r="B885" s="1" t="str">
        <f t="shared" si="153"/>
        <v>BAR037505430020300</v>
      </c>
      <c r="D885" s="14" t="s">
        <v>282</v>
      </c>
      <c r="E885" s="15" t="s">
        <v>286</v>
      </c>
      <c r="F885" s="7">
        <f t="shared" si="160"/>
        <v>20300</v>
      </c>
      <c r="G885" s="1" t="s">
        <v>761</v>
      </c>
      <c r="H885" s="1" t="str">
        <f t="shared" si="161"/>
        <v>ASSN--General Interest Meetings--20300</v>
      </c>
      <c r="J885" s="27" t="str">
        <f t="shared" si="157"/>
        <v>BAR0375054400094</v>
      </c>
      <c r="K885" s="27" t="str">
        <f t="shared" si="158"/>
        <v>BAR0375054General Interest Meetings</v>
      </c>
      <c r="L885" s="1" t="str">
        <f t="shared" si="154"/>
        <v>BAR03VPSA</v>
      </c>
      <c r="M885" s="1">
        <v>75054</v>
      </c>
      <c r="N885" s="1">
        <v>400094</v>
      </c>
      <c r="O885" s="1">
        <v>20300</v>
      </c>
      <c r="P885" s="1">
        <v>300</v>
      </c>
      <c r="Q885" s="1">
        <v>9999</v>
      </c>
      <c r="R885" s="1">
        <v>12</v>
      </c>
      <c r="S885" s="1">
        <v>9999</v>
      </c>
      <c r="V885"/>
      <c r="W885" t="s">
        <v>944</v>
      </c>
      <c r="X885" t="str">
        <f t="shared" si="155"/>
        <v>n/a</v>
      </c>
      <c r="Y885" t="str">
        <f t="shared" si="156"/>
        <v>n/a</v>
      </c>
      <c r="AA885" s="1"/>
      <c r="AB885" s="1" t="s">
        <v>934</v>
      </c>
      <c r="AD885" s="1" t="str">
        <f t="shared" si="159"/>
        <v>BAR037505420300</v>
      </c>
    </row>
    <row r="886" spans="1:30" x14ac:dyDescent="0.25">
      <c r="A886" s="1" t="str">
        <f>D886&amp;M886&amp;P886&amp;N886&amp;MasterData_[[#This Row],[Program Code]]</f>
        <v>BAR037505430040009820300</v>
      </c>
      <c r="B886" s="1" t="str">
        <f t="shared" si="153"/>
        <v>BAR037505430020300</v>
      </c>
      <c r="D886" s="14" t="s">
        <v>282</v>
      </c>
      <c r="E886" s="15" t="s">
        <v>286</v>
      </c>
      <c r="F886" s="7">
        <f t="shared" si="160"/>
        <v>20300</v>
      </c>
      <c r="G886" s="1" t="s">
        <v>761</v>
      </c>
      <c r="H886" s="1" t="str">
        <f t="shared" si="161"/>
        <v>ASSN--General Interest Meetings--20300</v>
      </c>
      <c r="J886" s="27" t="str">
        <f t="shared" si="157"/>
        <v>BAR0375054400098</v>
      </c>
      <c r="K886" s="27" t="str">
        <f t="shared" si="158"/>
        <v>BAR0375054General Interest Meetings</v>
      </c>
      <c r="L886" s="1" t="str">
        <f t="shared" si="154"/>
        <v>BAR03VPSA</v>
      </c>
      <c r="M886" s="1">
        <v>75054</v>
      </c>
      <c r="N886" s="1">
        <v>400098</v>
      </c>
      <c r="O886" s="1">
        <v>20300</v>
      </c>
      <c r="P886" s="1">
        <v>300</v>
      </c>
      <c r="Q886" s="1">
        <v>9999</v>
      </c>
      <c r="R886" s="1">
        <v>12</v>
      </c>
      <c r="S886" s="1">
        <v>9999</v>
      </c>
      <c r="V886"/>
      <c r="W886" t="s">
        <v>944</v>
      </c>
      <c r="X886" t="str">
        <f t="shared" si="155"/>
        <v>n/a</v>
      </c>
      <c r="Y886" t="str">
        <f t="shared" si="156"/>
        <v>n/a</v>
      </c>
      <c r="AA886" s="1"/>
      <c r="AB886" s="1" t="s">
        <v>934</v>
      </c>
      <c r="AD886" s="1" t="str">
        <f t="shared" si="159"/>
        <v>BAR037505420300</v>
      </c>
    </row>
    <row r="887" spans="1:30" x14ac:dyDescent="0.25">
      <c r="A887" s="1" t="str">
        <f>D887&amp;M887&amp;P887&amp;N887&amp;MasterData_[[#This Row],[Program Code]]</f>
        <v>BAR037505430040010020300</v>
      </c>
      <c r="B887" s="1" t="str">
        <f t="shared" si="153"/>
        <v>BAR037505430020300</v>
      </c>
      <c r="D887" s="14" t="s">
        <v>282</v>
      </c>
      <c r="E887" s="15" t="s">
        <v>286</v>
      </c>
      <c r="F887" s="7">
        <f t="shared" si="160"/>
        <v>20300</v>
      </c>
      <c r="G887" s="1" t="s">
        <v>761</v>
      </c>
      <c r="H887" s="1" t="str">
        <f t="shared" si="161"/>
        <v>ASSN--General Interest Meetings--20300</v>
      </c>
      <c r="J887" s="27" t="str">
        <f t="shared" si="157"/>
        <v>BAR0375054400100</v>
      </c>
      <c r="K887" s="27" t="str">
        <f t="shared" si="158"/>
        <v>BAR0375054General Interest Meetings</v>
      </c>
      <c r="L887" s="1" t="str">
        <f t="shared" si="154"/>
        <v>BAR03VPSA</v>
      </c>
      <c r="M887" s="1">
        <v>75054</v>
      </c>
      <c r="N887" s="1">
        <v>400100</v>
      </c>
      <c r="O887" s="1">
        <v>20300</v>
      </c>
      <c r="P887" s="1">
        <v>300</v>
      </c>
      <c r="Q887" s="1">
        <v>9999</v>
      </c>
      <c r="R887" s="1">
        <v>12</v>
      </c>
      <c r="S887" s="1">
        <v>9999</v>
      </c>
      <c r="V887"/>
      <c r="W887" t="s">
        <v>944</v>
      </c>
      <c r="X887" t="str">
        <f t="shared" si="155"/>
        <v>n/a</v>
      </c>
      <c r="Y887" t="str">
        <f t="shared" si="156"/>
        <v>n/a</v>
      </c>
      <c r="AA887" s="1"/>
      <c r="AB887" s="1" t="s">
        <v>934</v>
      </c>
      <c r="AD887" s="1" t="str">
        <f t="shared" si="159"/>
        <v>BAR037505420300</v>
      </c>
    </row>
    <row r="888" spans="1:30" x14ac:dyDescent="0.25">
      <c r="A888" s="1" t="str">
        <f>D888&amp;M888&amp;P888&amp;N888&amp;MasterData_[[#This Row],[Program Code]]</f>
        <v>BAR037505430040010120300</v>
      </c>
      <c r="B888" s="1" t="str">
        <f t="shared" si="153"/>
        <v>BAR037505430020300</v>
      </c>
      <c r="D888" s="14" t="s">
        <v>282</v>
      </c>
      <c r="E888" s="15" t="s">
        <v>286</v>
      </c>
      <c r="F888" s="7">
        <f t="shared" si="160"/>
        <v>20300</v>
      </c>
      <c r="G888" s="1" t="s">
        <v>761</v>
      </c>
      <c r="H888" s="1" t="str">
        <f t="shared" si="161"/>
        <v>ASSN--General Interest Meetings--20300</v>
      </c>
      <c r="J888" s="27" t="str">
        <f t="shared" si="157"/>
        <v>BAR0375054400101</v>
      </c>
      <c r="K888" s="27" t="str">
        <f t="shared" si="158"/>
        <v>BAR0375054General Interest Meetings</v>
      </c>
      <c r="L888" s="1" t="str">
        <f t="shared" si="154"/>
        <v>BAR03VPSA</v>
      </c>
      <c r="M888" s="1">
        <v>75054</v>
      </c>
      <c r="N888" s="1">
        <v>400101</v>
      </c>
      <c r="O888" s="1">
        <v>20300</v>
      </c>
      <c r="P888" s="1">
        <v>300</v>
      </c>
      <c r="Q888" s="1">
        <v>9999</v>
      </c>
      <c r="R888" s="1">
        <v>12</v>
      </c>
      <c r="S888" s="1">
        <v>9999</v>
      </c>
      <c r="V888"/>
      <c r="W888" t="s">
        <v>944</v>
      </c>
      <c r="X888" t="str">
        <f t="shared" si="155"/>
        <v>n/a</v>
      </c>
      <c r="Y888" t="str">
        <f t="shared" si="156"/>
        <v>n/a</v>
      </c>
      <c r="AA888" s="1"/>
      <c r="AB888" s="1" t="s">
        <v>934</v>
      </c>
      <c r="AD888" s="1" t="str">
        <f t="shared" si="159"/>
        <v>BAR037505420300</v>
      </c>
    </row>
    <row r="889" spans="1:30" x14ac:dyDescent="0.25">
      <c r="A889" s="1" t="str">
        <f>D889&amp;M889&amp;P889&amp;N889&amp;MasterData_[[#This Row],[Program Code]]</f>
        <v>BAR037505430040010220300</v>
      </c>
      <c r="B889" s="1" t="str">
        <f t="shared" si="153"/>
        <v>BAR037505430020300</v>
      </c>
      <c r="D889" s="14" t="s">
        <v>282</v>
      </c>
      <c r="E889" s="15" t="s">
        <v>286</v>
      </c>
      <c r="F889" s="7">
        <f t="shared" si="160"/>
        <v>20300</v>
      </c>
      <c r="G889" s="1" t="s">
        <v>761</v>
      </c>
      <c r="H889" s="1" t="str">
        <f t="shared" si="161"/>
        <v>ASSN--General Interest Meetings--20300</v>
      </c>
      <c r="J889" s="27" t="str">
        <f t="shared" si="157"/>
        <v>BAR0375054400102</v>
      </c>
      <c r="K889" s="27" t="str">
        <f t="shared" si="158"/>
        <v>BAR0375054General Interest Meetings</v>
      </c>
      <c r="L889" s="1" t="str">
        <f t="shared" si="154"/>
        <v>BAR03VPSA</v>
      </c>
      <c r="M889" s="1">
        <v>75054</v>
      </c>
      <c r="N889" s="1">
        <v>400102</v>
      </c>
      <c r="O889" s="1">
        <v>20300</v>
      </c>
      <c r="P889" s="1">
        <v>300</v>
      </c>
      <c r="Q889" s="1">
        <v>9999</v>
      </c>
      <c r="R889" s="1">
        <v>12</v>
      </c>
      <c r="S889" s="1">
        <v>9999</v>
      </c>
      <c r="V889"/>
      <c r="W889" t="s">
        <v>944</v>
      </c>
      <c r="X889" t="str">
        <f t="shared" si="155"/>
        <v>n/a</v>
      </c>
      <c r="Y889" t="str">
        <f t="shared" si="156"/>
        <v>n/a</v>
      </c>
      <c r="AA889" s="1"/>
      <c r="AB889" s="1" t="s">
        <v>934</v>
      </c>
      <c r="AD889" s="1" t="str">
        <f t="shared" si="159"/>
        <v>BAR037505420300</v>
      </c>
    </row>
    <row r="890" spans="1:30" x14ac:dyDescent="0.25">
      <c r="A890" s="1" t="str">
        <f>D890&amp;M890&amp;P890&amp;N890&amp;MasterData_[[#This Row],[Program Code]]</f>
        <v>BAR037505430040010320300</v>
      </c>
      <c r="B890" s="1" t="str">
        <f t="shared" si="153"/>
        <v>BAR037505430020300</v>
      </c>
      <c r="D890" s="14" t="s">
        <v>282</v>
      </c>
      <c r="E890" s="15" t="s">
        <v>286</v>
      </c>
      <c r="F890" s="7">
        <f t="shared" si="160"/>
        <v>20300</v>
      </c>
      <c r="G890" s="1" t="s">
        <v>761</v>
      </c>
      <c r="H890" s="1" t="str">
        <f t="shared" si="161"/>
        <v>ASSN--General Interest Meetings--20300</v>
      </c>
      <c r="J890" s="27" t="str">
        <f t="shared" si="157"/>
        <v>BAR0375054400103</v>
      </c>
      <c r="K890" s="27" t="str">
        <f t="shared" si="158"/>
        <v>BAR0375054General Interest Meetings</v>
      </c>
      <c r="L890" s="1" t="str">
        <f t="shared" si="154"/>
        <v>BAR03VPSA</v>
      </c>
      <c r="M890" s="1">
        <v>75054</v>
      </c>
      <c r="N890" s="1">
        <v>400103</v>
      </c>
      <c r="O890" s="1">
        <v>20300</v>
      </c>
      <c r="P890" s="1">
        <v>300</v>
      </c>
      <c r="Q890" s="1">
        <v>9999</v>
      </c>
      <c r="R890" s="1">
        <v>12</v>
      </c>
      <c r="S890" s="1">
        <v>9999</v>
      </c>
      <c r="V890"/>
      <c r="W890" t="s">
        <v>944</v>
      </c>
      <c r="X890" t="str">
        <f t="shared" si="155"/>
        <v>n/a</v>
      </c>
      <c r="Y890" t="str">
        <f t="shared" si="156"/>
        <v>n/a</v>
      </c>
      <c r="AA890" s="1"/>
      <c r="AB890" s="1" t="s">
        <v>934</v>
      </c>
      <c r="AD890" s="1" t="str">
        <f t="shared" si="159"/>
        <v>BAR037505420300</v>
      </c>
    </row>
    <row r="891" spans="1:30" x14ac:dyDescent="0.25">
      <c r="A891" s="1" t="str">
        <f>D891&amp;M891&amp;P891&amp;N891&amp;MasterData_[[#This Row],[Program Code]]</f>
        <v>BAR037505430040010420300</v>
      </c>
      <c r="B891" s="1" t="str">
        <f t="shared" si="153"/>
        <v>BAR037505430020300</v>
      </c>
      <c r="D891" s="14" t="s">
        <v>282</v>
      </c>
      <c r="E891" s="15" t="s">
        <v>286</v>
      </c>
      <c r="F891" s="7">
        <f t="shared" si="160"/>
        <v>20300</v>
      </c>
      <c r="G891" s="1" t="s">
        <v>761</v>
      </c>
      <c r="H891" s="1" t="str">
        <f t="shared" si="161"/>
        <v>ASSN--General Interest Meetings--20300</v>
      </c>
      <c r="J891" s="27" t="str">
        <f t="shared" si="157"/>
        <v>BAR0375054400104</v>
      </c>
      <c r="K891" s="27" t="str">
        <f t="shared" si="158"/>
        <v>BAR0375054General Interest Meetings</v>
      </c>
      <c r="L891" s="1" t="str">
        <f t="shared" si="154"/>
        <v>BAR03VPSA</v>
      </c>
      <c r="M891" s="1">
        <v>75054</v>
      </c>
      <c r="N891" s="1">
        <v>400104</v>
      </c>
      <c r="O891" s="1">
        <v>20300</v>
      </c>
      <c r="P891" s="1">
        <v>300</v>
      </c>
      <c r="Q891" s="1">
        <v>9999</v>
      </c>
      <c r="R891" s="1">
        <v>12</v>
      </c>
      <c r="S891" s="1">
        <v>9999</v>
      </c>
      <c r="V891"/>
      <c r="W891" t="s">
        <v>944</v>
      </c>
      <c r="X891" t="str">
        <f t="shared" si="155"/>
        <v>n/a</v>
      </c>
      <c r="Y891" t="str">
        <f t="shared" si="156"/>
        <v>n/a</v>
      </c>
      <c r="AA891" s="1"/>
      <c r="AB891" s="1" t="s">
        <v>934</v>
      </c>
      <c r="AD891" s="1" t="str">
        <f t="shared" si="159"/>
        <v>BAR037505420300</v>
      </c>
    </row>
    <row r="892" spans="1:30" x14ac:dyDescent="0.25">
      <c r="A892" s="1" t="str">
        <f>D892&amp;M892&amp;P892&amp;N892&amp;MasterData_[[#This Row],[Program Code]]</f>
        <v>BAR037505430040010520300</v>
      </c>
      <c r="B892" s="1" t="str">
        <f t="shared" si="153"/>
        <v>BAR037505430020300</v>
      </c>
      <c r="D892" s="14" t="s">
        <v>282</v>
      </c>
      <c r="E892" s="15" t="s">
        <v>286</v>
      </c>
      <c r="F892" s="7">
        <f t="shared" si="160"/>
        <v>20300</v>
      </c>
      <c r="G892" s="1" t="s">
        <v>761</v>
      </c>
      <c r="H892" s="1" t="str">
        <f t="shared" si="161"/>
        <v>ASSN--General Interest Meetings--20300</v>
      </c>
      <c r="J892" s="27" t="str">
        <f t="shared" si="157"/>
        <v>BAR0375054400105</v>
      </c>
      <c r="K892" s="27" t="str">
        <f t="shared" si="158"/>
        <v>BAR0375054General Interest Meetings</v>
      </c>
      <c r="L892" s="1" t="str">
        <f t="shared" si="154"/>
        <v>BAR03VPSA</v>
      </c>
      <c r="M892" s="1">
        <v>75054</v>
      </c>
      <c r="N892" s="1">
        <v>400105</v>
      </c>
      <c r="O892" s="1">
        <v>20300</v>
      </c>
      <c r="P892" s="1">
        <v>300</v>
      </c>
      <c r="Q892" s="1">
        <v>9999</v>
      </c>
      <c r="R892" s="1">
        <v>12</v>
      </c>
      <c r="S892" s="1">
        <v>9999</v>
      </c>
      <c r="V892"/>
      <c r="W892" t="s">
        <v>944</v>
      </c>
      <c r="X892" t="str">
        <f t="shared" si="155"/>
        <v>n/a</v>
      </c>
      <c r="Y892" t="str">
        <f t="shared" si="156"/>
        <v>n/a</v>
      </c>
      <c r="AA892" s="1"/>
      <c r="AB892" s="1" t="s">
        <v>934</v>
      </c>
      <c r="AD892" s="1" t="str">
        <f t="shared" si="159"/>
        <v>BAR037505420300</v>
      </c>
    </row>
    <row r="893" spans="1:30" x14ac:dyDescent="0.25">
      <c r="A893" s="1" t="str">
        <f>D893&amp;M893&amp;P893&amp;N893&amp;MasterData_[[#This Row],[Program Code]]</f>
        <v>BAR037505430040010620300</v>
      </c>
      <c r="B893" s="1" t="str">
        <f t="shared" si="153"/>
        <v>BAR037505430020300</v>
      </c>
      <c r="D893" s="14" t="s">
        <v>282</v>
      </c>
      <c r="E893" s="15" t="s">
        <v>286</v>
      </c>
      <c r="F893" s="7">
        <f t="shared" si="160"/>
        <v>20300</v>
      </c>
      <c r="G893" s="1" t="s">
        <v>761</v>
      </c>
      <c r="H893" s="1" t="str">
        <f t="shared" si="161"/>
        <v>ASSN--General Interest Meetings--20300</v>
      </c>
      <c r="J893" s="27" t="str">
        <f t="shared" si="157"/>
        <v>BAR0375054400106</v>
      </c>
      <c r="K893" s="27" t="str">
        <f t="shared" si="158"/>
        <v>BAR0375054General Interest Meetings</v>
      </c>
      <c r="L893" s="1" t="str">
        <f t="shared" si="154"/>
        <v>BAR03VPSA</v>
      </c>
      <c r="M893" s="1">
        <v>75054</v>
      </c>
      <c r="N893" s="1">
        <v>400106</v>
      </c>
      <c r="O893" s="1">
        <v>20300</v>
      </c>
      <c r="P893" s="1">
        <v>300</v>
      </c>
      <c r="Q893" s="1">
        <v>9999</v>
      </c>
      <c r="R893" s="1">
        <v>12</v>
      </c>
      <c r="S893" s="1">
        <v>9999</v>
      </c>
      <c r="V893"/>
      <c r="W893" t="s">
        <v>944</v>
      </c>
      <c r="X893" t="str">
        <f t="shared" si="155"/>
        <v>n/a</v>
      </c>
      <c r="Y893" t="str">
        <f t="shared" si="156"/>
        <v>n/a</v>
      </c>
      <c r="AA893" s="1"/>
      <c r="AB893" s="1" t="s">
        <v>934</v>
      </c>
      <c r="AD893" s="1" t="str">
        <f t="shared" si="159"/>
        <v>BAR037505420300</v>
      </c>
    </row>
    <row r="894" spans="1:30" x14ac:dyDescent="0.25">
      <c r="A894" s="1" t="str">
        <f>D894&amp;M894&amp;P894&amp;N894&amp;MasterData_[[#This Row],[Program Code]]</f>
        <v>BAR037505430040010820300</v>
      </c>
      <c r="B894" s="1" t="str">
        <f t="shared" si="153"/>
        <v>BAR037505430020300</v>
      </c>
      <c r="D894" s="14" t="s">
        <v>282</v>
      </c>
      <c r="E894" s="15" t="s">
        <v>286</v>
      </c>
      <c r="F894" s="7">
        <f t="shared" si="160"/>
        <v>20300</v>
      </c>
      <c r="G894" s="1" t="s">
        <v>761</v>
      </c>
      <c r="H894" s="1" t="str">
        <f t="shared" si="161"/>
        <v>ASSN--General Interest Meetings--20300</v>
      </c>
      <c r="J894" s="27" t="str">
        <f t="shared" si="157"/>
        <v>BAR0375054400108</v>
      </c>
      <c r="K894" s="27" t="str">
        <f t="shared" si="158"/>
        <v>BAR0375054General Interest Meetings</v>
      </c>
      <c r="L894" s="1" t="str">
        <f t="shared" si="154"/>
        <v>BAR03VPSA</v>
      </c>
      <c r="M894" s="1">
        <v>75054</v>
      </c>
      <c r="N894" s="1">
        <v>400108</v>
      </c>
      <c r="O894" s="1">
        <v>20300</v>
      </c>
      <c r="P894" s="1">
        <v>300</v>
      </c>
      <c r="Q894" s="1">
        <v>9999</v>
      </c>
      <c r="R894" s="1">
        <v>12</v>
      </c>
      <c r="S894" s="1">
        <v>9999</v>
      </c>
      <c r="V894"/>
      <c r="W894" t="s">
        <v>944</v>
      </c>
      <c r="X894" t="str">
        <f t="shared" si="155"/>
        <v>n/a</v>
      </c>
      <c r="Y894" t="str">
        <f t="shared" si="156"/>
        <v>n/a</v>
      </c>
      <c r="AA894" s="1"/>
      <c r="AB894" s="1" t="s">
        <v>934</v>
      </c>
      <c r="AD894" s="1" t="str">
        <f t="shared" si="159"/>
        <v>BAR037505420300</v>
      </c>
    </row>
    <row r="895" spans="1:30" x14ac:dyDescent="0.25">
      <c r="A895" s="1" t="str">
        <f>D895&amp;M895&amp;P895&amp;N895&amp;MasterData_[[#This Row],[Program Code]]</f>
        <v>BAR037505430040010920300</v>
      </c>
      <c r="B895" s="1" t="str">
        <f t="shared" si="153"/>
        <v>BAR037505430020300</v>
      </c>
      <c r="D895" s="14" t="s">
        <v>282</v>
      </c>
      <c r="E895" s="15" t="s">
        <v>286</v>
      </c>
      <c r="F895" s="7">
        <f t="shared" si="160"/>
        <v>20300</v>
      </c>
      <c r="G895" s="1" t="s">
        <v>761</v>
      </c>
      <c r="H895" s="1" t="str">
        <f t="shared" si="161"/>
        <v>ASSN--General Interest Meetings--20300</v>
      </c>
      <c r="J895" s="27" t="str">
        <f t="shared" si="157"/>
        <v>BAR0375054400109</v>
      </c>
      <c r="K895" s="27" t="str">
        <f t="shared" si="158"/>
        <v>BAR0375054General Interest Meetings</v>
      </c>
      <c r="L895" s="1" t="str">
        <f t="shared" si="154"/>
        <v>BAR03VPSA</v>
      </c>
      <c r="M895" s="1">
        <v>75054</v>
      </c>
      <c r="N895" s="1">
        <v>400109</v>
      </c>
      <c r="O895" s="1">
        <v>20300</v>
      </c>
      <c r="P895" s="1">
        <v>300</v>
      </c>
      <c r="Q895" s="1">
        <v>9999</v>
      </c>
      <c r="R895" s="1">
        <v>12</v>
      </c>
      <c r="S895" s="1">
        <v>9999</v>
      </c>
      <c r="V895"/>
      <c r="W895" t="s">
        <v>944</v>
      </c>
      <c r="X895" t="str">
        <f t="shared" si="155"/>
        <v>n/a</v>
      </c>
      <c r="Y895" t="str">
        <f t="shared" si="156"/>
        <v>n/a</v>
      </c>
      <c r="AA895" s="1"/>
      <c r="AB895" s="1" t="s">
        <v>934</v>
      </c>
      <c r="AD895" s="1" t="str">
        <f t="shared" si="159"/>
        <v>BAR037505420300</v>
      </c>
    </row>
    <row r="896" spans="1:30" x14ac:dyDescent="0.25">
      <c r="A896" s="1" t="str">
        <f>D896&amp;M896&amp;P896&amp;N896&amp;MasterData_[[#This Row],[Program Code]]</f>
        <v>BAR037505430040011020300</v>
      </c>
      <c r="B896" s="1" t="str">
        <f t="shared" si="153"/>
        <v>BAR037505430020300</v>
      </c>
      <c r="D896" s="14" t="s">
        <v>282</v>
      </c>
      <c r="E896" s="15" t="s">
        <v>286</v>
      </c>
      <c r="F896" s="7">
        <f t="shared" si="160"/>
        <v>20300</v>
      </c>
      <c r="G896" s="1" t="s">
        <v>761</v>
      </c>
      <c r="H896" s="1" t="str">
        <f t="shared" si="161"/>
        <v>ASSN--General Interest Meetings--20300</v>
      </c>
      <c r="J896" s="27" t="str">
        <f t="shared" si="157"/>
        <v>BAR0375054400110</v>
      </c>
      <c r="K896" s="27" t="str">
        <f t="shared" si="158"/>
        <v>BAR0375054General Interest Meetings</v>
      </c>
      <c r="L896" s="1" t="str">
        <f t="shared" si="154"/>
        <v>BAR03VPSA</v>
      </c>
      <c r="M896" s="1">
        <v>75054</v>
      </c>
      <c r="N896" s="1">
        <v>400110</v>
      </c>
      <c r="O896" s="1">
        <v>20300</v>
      </c>
      <c r="P896" s="1">
        <v>300</v>
      </c>
      <c r="Q896" s="1">
        <v>9999</v>
      </c>
      <c r="R896" s="1">
        <v>12</v>
      </c>
      <c r="S896" s="1">
        <v>9999</v>
      </c>
      <c r="V896"/>
      <c r="W896" t="s">
        <v>944</v>
      </c>
      <c r="X896" t="str">
        <f t="shared" si="155"/>
        <v>n/a</v>
      </c>
      <c r="Y896" t="str">
        <f t="shared" si="156"/>
        <v>n/a</v>
      </c>
      <c r="AA896" s="1"/>
      <c r="AB896" s="1" t="s">
        <v>934</v>
      </c>
      <c r="AD896" s="1" t="str">
        <f t="shared" si="159"/>
        <v>BAR037505420300</v>
      </c>
    </row>
    <row r="897" spans="1:30" x14ac:dyDescent="0.25">
      <c r="A897" s="1" t="str">
        <f>D897&amp;M897&amp;P897&amp;N897&amp;MasterData_[[#This Row],[Program Code]]</f>
        <v>BAR037505430040011220300</v>
      </c>
      <c r="B897" s="1" t="str">
        <f t="shared" si="153"/>
        <v>BAR037505430020300</v>
      </c>
      <c r="D897" s="14" t="s">
        <v>282</v>
      </c>
      <c r="E897" s="15" t="s">
        <v>286</v>
      </c>
      <c r="F897" s="7">
        <f t="shared" si="160"/>
        <v>20300</v>
      </c>
      <c r="G897" s="1" t="s">
        <v>761</v>
      </c>
      <c r="H897" s="1" t="str">
        <f t="shared" si="161"/>
        <v>ASSN--General Interest Meetings--20300</v>
      </c>
      <c r="J897" s="27" t="str">
        <f t="shared" si="157"/>
        <v>BAR0375054400112</v>
      </c>
      <c r="K897" s="27" t="str">
        <f t="shared" si="158"/>
        <v>BAR0375054General Interest Meetings</v>
      </c>
      <c r="L897" s="1" t="str">
        <f t="shared" si="154"/>
        <v>BAR03VPSA</v>
      </c>
      <c r="M897" s="1">
        <v>75054</v>
      </c>
      <c r="N897" s="1">
        <v>400112</v>
      </c>
      <c r="O897" s="1">
        <v>20300</v>
      </c>
      <c r="P897" s="1">
        <v>300</v>
      </c>
      <c r="Q897" s="1">
        <v>9999</v>
      </c>
      <c r="R897" s="1">
        <v>12</v>
      </c>
      <c r="S897" s="1">
        <v>9999</v>
      </c>
      <c r="V897"/>
      <c r="W897" t="s">
        <v>944</v>
      </c>
      <c r="X897" t="str">
        <f t="shared" si="155"/>
        <v>n/a</v>
      </c>
      <c r="Y897" t="str">
        <f t="shared" si="156"/>
        <v>n/a</v>
      </c>
      <c r="AA897" s="1"/>
      <c r="AB897" s="1" t="s">
        <v>934</v>
      </c>
      <c r="AD897" s="1" t="str">
        <f t="shared" si="159"/>
        <v>BAR037505420300</v>
      </c>
    </row>
    <row r="898" spans="1:30" x14ac:dyDescent="0.25">
      <c r="A898" s="1" t="str">
        <f>D898&amp;M898&amp;P898&amp;N898&amp;MasterData_[[#This Row],[Program Code]]</f>
        <v>BAR037505430040011620300</v>
      </c>
      <c r="B898" s="1" t="str">
        <f t="shared" ref="B898:B948" si="162">D898&amp;M898&amp;P898&amp;O898</f>
        <v>BAR037505430020300</v>
      </c>
      <c r="D898" s="14" t="s">
        <v>282</v>
      </c>
      <c r="E898" s="15" t="s">
        <v>286</v>
      </c>
      <c r="F898" s="7">
        <f t="shared" si="160"/>
        <v>20300</v>
      </c>
      <c r="G898" s="1" t="s">
        <v>761</v>
      </c>
      <c r="H898" s="1" t="str">
        <f t="shared" si="161"/>
        <v>ASSN--General Interest Meetings--20300</v>
      </c>
      <c r="J898" s="27" t="str">
        <f t="shared" si="157"/>
        <v>BAR0375054400116</v>
      </c>
      <c r="K898" s="27" t="str">
        <f t="shared" si="158"/>
        <v>BAR0375054General Interest Meetings</v>
      </c>
      <c r="L898" s="1" t="str">
        <f t="shared" ref="L898:L948" si="163">D898&amp;E898</f>
        <v>BAR03VPSA</v>
      </c>
      <c r="M898" s="1">
        <v>75054</v>
      </c>
      <c r="N898" s="1">
        <v>400116</v>
      </c>
      <c r="O898" s="1">
        <v>20300</v>
      </c>
      <c r="P898" s="1">
        <v>300</v>
      </c>
      <c r="Q898" s="1">
        <v>9999</v>
      </c>
      <c r="R898" s="1">
        <v>12</v>
      </c>
      <c r="S898" s="1">
        <v>9999</v>
      </c>
      <c r="V898"/>
      <c r="W898" t="s">
        <v>944</v>
      </c>
      <c r="X898" t="str">
        <f t="shared" si="155"/>
        <v>n/a</v>
      </c>
      <c r="Y898" t="str">
        <f t="shared" si="156"/>
        <v>n/a</v>
      </c>
      <c r="AA898" s="1"/>
      <c r="AB898" s="1" t="s">
        <v>934</v>
      </c>
      <c r="AD898" s="1" t="str">
        <f t="shared" si="159"/>
        <v>BAR037505420300</v>
      </c>
    </row>
    <row r="899" spans="1:30" x14ac:dyDescent="0.25">
      <c r="A899" s="1" t="str">
        <f>D899&amp;M899&amp;P899&amp;N899&amp;MasterData_[[#This Row],[Program Code]]</f>
        <v>BAR037505430040011820300</v>
      </c>
      <c r="B899" s="1" t="str">
        <f t="shared" si="162"/>
        <v>BAR037505430020300</v>
      </c>
      <c r="D899" s="14" t="s">
        <v>282</v>
      </c>
      <c r="E899" s="15" t="s">
        <v>286</v>
      </c>
      <c r="F899" s="7">
        <f t="shared" si="160"/>
        <v>20300</v>
      </c>
      <c r="G899" s="1" t="s">
        <v>761</v>
      </c>
      <c r="H899" s="1" t="str">
        <f t="shared" si="161"/>
        <v>ASSN--General Interest Meetings--20300</v>
      </c>
      <c r="J899" s="27" t="str">
        <f t="shared" si="157"/>
        <v>BAR0375054400118</v>
      </c>
      <c r="K899" s="27" t="str">
        <f t="shared" si="158"/>
        <v>BAR0375054General Interest Meetings</v>
      </c>
      <c r="L899" s="1" t="str">
        <f t="shared" si="163"/>
        <v>BAR03VPSA</v>
      </c>
      <c r="M899" s="1">
        <v>75054</v>
      </c>
      <c r="N899" s="1">
        <v>400118</v>
      </c>
      <c r="O899" s="1">
        <v>20300</v>
      </c>
      <c r="P899" s="1">
        <v>300</v>
      </c>
      <c r="Q899" s="1">
        <v>9999</v>
      </c>
      <c r="R899" s="1">
        <v>12</v>
      </c>
      <c r="S899" s="1">
        <v>9999</v>
      </c>
      <c r="V899"/>
      <c r="W899" t="s">
        <v>944</v>
      </c>
      <c r="X899" t="str">
        <f t="shared" ref="X899:X948" si="164">IF(U899="", "n/a",T899)</f>
        <v>n/a</v>
      </c>
      <c r="Y899" t="str">
        <f t="shared" ref="Y899:Y948" si="165">IF(U899="","n/a",U899)</f>
        <v>n/a</v>
      </c>
      <c r="AA899" s="1"/>
      <c r="AB899" s="1" t="s">
        <v>934</v>
      </c>
      <c r="AD899" s="1" t="str">
        <f t="shared" si="159"/>
        <v>BAR037505420300</v>
      </c>
    </row>
    <row r="900" spans="1:30" x14ac:dyDescent="0.25">
      <c r="A900" s="1" t="str">
        <f>D900&amp;M900&amp;P900&amp;N900&amp;MasterData_[[#This Row],[Program Code]]</f>
        <v>BAR037505430040012020300</v>
      </c>
      <c r="B900" s="1" t="str">
        <f t="shared" si="162"/>
        <v>BAR037505430020300</v>
      </c>
      <c r="D900" s="14" t="s">
        <v>282</v>
      </c>
      <c r="E900" s="15" t="s">
        <v>286</v>
      </c>
      <c r="F900" s="7">
        <f t="shared" si="160"/>
        <v>20300</v>
      </c>
      <c r="G900" s="1" t="s">
        <v>761</v>
      </c>
      <c r="H900" s="1" t="str">
        <f t="shared" si="161"/>
        <v>ASSN--General Interest Meetings--20300</v>
      </c>
      <c r="J900" s="27" t="str">
        <f t="shared" si="157"/>
        <v>BAR0375054400120</v>
      </c>
      <c r="K900" s="27" t="str">
        <f t="shared" si="158"/>
        <v>BAR0375054General Interest Meetings</v>
      </c>
      <c r="L900" s="1" t="str">
        <f t="shared" si="163"/>
        <v>BAR03VPSA</v>
      </c>
      <c r="M900" s="1">
        <v>75054</v>
      </c>
      <c r="N900" s="1">
        <v>400120</v>
      </c>
      <c r="O900" s="1">
        <v>20300</v>
      </c>
      <c r="P900" s="1">
        <v>300</v>
      </c>
      <c r="Q900" s="1">
        <v>9999</v>
      </c>
      <c r="R900" s="1">
        <v>12</v>
      </c>
      <c r="S900" s="1">
        <v>9999</v>
      </c>
      <c r="V900"/>
      <c r="W900" t="s">
        <v>944</v>
      </c>
      <c r="X900" t="str">
        <f t="shared" si="164"/>
        <v>n/a</v>
      </c>
      <c r="Y900" t="str">
        <f t="shared" si="165"/>
        <v>n/a</v>
      </c>
      <c r="AA900" s="1"/>
      <c r="AB900" s="1" t="s">
        <v>934</v>
      </c>
      <c r="AD900" s="1" t="str">
        <f t="shared" si="159"/>
        <v>BAR037505420300</v>
      </c>
    </row>
    <row r="901" spans="1:30" x14ac:dyDescent="0.25">
      <c r="A901" s="1" t="str">
        <f>D901&amp;M901&amp;P901&amp;N901&amp;MasterData_[[#This Row],[Program Code]]</f>
        <v>BAR037505430040012120300</v>
      </c>
      <c r="B901" s="1" t="str">
        <f t="shared" si="162"/>
        <v>BAR037505430020300</v>
      </c>
      <c r="D901" s="14" t="s">
        <v>282</v>
      </c>
      <c r="E901" s="15" t="s">
        <v>286</v>
      </c>
      <c r="F901" s="7">
        <f t="shared" si="160"/>
        <v>20300</v>
      </c>
      <c r="G901" s="1" t="s">
        <v>761</v>
      </c>
      <c r="H901" s="1" t="str">
        <f t="shared" si="161"/>
        <v>ASSN--General Interest Meetings--20300</v>
      </c>
      <c r="J901" s="27" t="str">
        <f t="shared" si="157"/>
        <v>BAR0375054400121</v>
      </c>
      <c r="K901" s="27" t="str">
        <f t="shared" si="158"/>
        <v>BAR0375054General Interest Meetings</v>
      </c>
      <c r="L901" s="1" t="str">
        <f t="shared" si="163"/>
        <v>BAR03VPSA</v>
      </c>
      <c r="M901" s="1">
        <v>75054</v>
      </c>
      <c r="N901" s="1">
        <v>400121</v>
      </c>
      <c r="O901" s="1">
        <v>20300</v>
      </c>
      <c r="P901" s="1">
        <v>300</v>
      </c>
      <c r="Q901" s="1">
        <v>9999</v>
      </c>
      <c r="R901" s="1">
        <v>12</v>
      </c>
      <c r="S901" s="1">
        <v>9999</v>
      </c>
      <c r="V901"/>
      <c r="W901" t="s">
        <v>944</v>
      </c>
      <c r="X901" t="str">
        <f t="shared" si="164"/>
        <v>n/a</v>
      </c>
      <c r="Y901" t="str">
        <f t="shared" si="165"/>
        <v>n/a</v>
      </c>
      <c r="AA901" s="1"/>
      <c r="AB901" s="1" t="s">
        <v>934</v>
      </c>
      <c r="AD901" s="1" t="str">
        <f t="shared" si="159"/>
        <v>BAR037505420300</v>
      </c>
    </row>
    <row r="902" spans="1:30" x14ac:dyDescent="0.25">
      <c r="A902" s="1" t="str">
        <f>D902&amp;M902&amp;P902&amp;N902&amp;MasterData_[[#This Row],[Program Code]]</f>
        <v>BAR037505430040012320300</v>
      </c>
      <c r="B902" s="1" t="str">
        <f t="shared" si="162"/>
        <v>BAR037505430020300</v>
      </c>
      <c r="D902" s="14" t="s">
        <v>282</v>
      </c>
      <c r="E902" s="15" t="s">
        <v>286</v>
      </c>
      <c r="F902" s="7">
        <f t="shared" si="160"/>
        <v>20300</v>
      </c>
      <c r="G902" s="1" t="s">
        <v>761</v>
      </c>
      <c r="H902" s="1" t="str">
        <f t="shared" si="161"/>
        <v>ASSN--General Interest Meetings--20300</v>
      </c>
      <c r="J902" s="27" t="str">
        <f t="shared" si="157"/>
        <v>BAR0375054400123</v>
      </c>
      <c r="K902" s="27" t="str">
        <f t="shared" si="158"/>
        <v>BAR0375054General Interest Meetings</v>
      </c>
      <c r="L902" s="1" t="str">
        <f t="shared" si="163"/>
        <v>BAR03VPSA</v>
      </c>
      <c r="M902" s="1">
        <v>75054</v>
      </c>
      <c r="N902" s="1">
        <v>400123</v>
      </c>
      <c r="O902" s="1">
        <v>20300</v>
      </c>
      <c r="P902" s="1">
        <v>300</v>
      </c>
      <c r="Q902" s="1">
        <v>9999</v>
      </c>
      <c r="R902" s="1">
        <v>12</v>
      </c>
      <c r="S902" s="1">
        <v>9999</v>
      </c>
      <c r="V902"/>
      <c r="W902" t="s">
        <v>944</v>
      </c>
      <c r="X902" t="str">
        <f t="shared" si="164"/>
        <v>n/a</v>
      </c>
      <c r="Y902" t="str">
        <f t="shared" si="165"/>
        <v>n/a</v>
      </c>
      <c r="AA902" s="1"/>
      <c r="AB902" s="1" t="s">
        <v>934</v>
      </c>
      <c r="AD902" s="1" t="str">
        <f t="shared" si="159"/>
        <v>BAR037505420300</v>
      </c>
    </row>
    <row r="903" spans="1:30" x14ac:dyDescent="0.25">
      <c r="A903" s="1" t="str">
        <f>D903&amp;M903&amp;P903&amp;N903&amp;MasterData_[[#This Row],[Program Code]]</f>
        <v>BAR037505430040014020300</v>
      </c>
      <c r="B903" s="1" t="str">
        <f t="shared" si="162"/>
        <v>BAR037505430020300</v>
      </c>
      <c r="D903" s="14" t="s">
        <v>282</v>
      </c>
      <c r="E903" s="15" t="s">
        <v>286</v>
      </c>
      <c r="F903" s="7">
        <f t="shared" si="160"/>
        <v>20300</v>
      </c>
      <c r="G903" s="1" t="s">
        <v>761</v>
      </c>
      <c r="H903" s="1" t="str">
        <f t="shared" si="161"/>
        <v>ASSN--General Interest Meetings--20300</v>
      </c>
      <c r="J903" s="27" t="str">
        <f t="shared" si="157"/>
        <v>BAR0375054400140</v>
      </c>
      <c r="K903" s="27" t="str">
        <f t="shared" si="158"/>
        <v>BAR0375054General Interest Meetings</v>
      </c>
      <c r="L903" s="1" t="str">
        <f t="shared" si="163"/>
        <v>BAR03VPSA</v>
      </c>
      <c r="M903" s="1">
        <v>75054</v>
      </c>
      <c r="N903" s="1">
        <v>400140</v>
      </c>
      <c r="O903" s="1">
        <v>20300</v>
      </c>
      <c r="P903" s="1">
        <v>300</v>
      </c>
      <c r="Q903" s="1">
        <v>9999</v>
      </c>
      <c r="R903" s="1">
        <v>12</v>
      </c>
      <c r="S903" s="1">
        <v>9999</v>
      </c>
      <c r="V903"/>
      <c r="W903" t="s">
        <v>944</v>
      </c>
      <c r="X903" t="str">
        <f t="shared" si="164"/>
        <v>n/a</v>
      </c>
      <c r="Y903" t="str">
        <f t="shared" si="165"/>
        <v>n/a</v>
      </c>
      <c r="AA903" s="1"/>
      <c r="AB903" s="1" t="s">
        <v>934</v>
      </c>
      <c r="AD903" s="1" t="str">
        <f t="shared" si="159"/>
        <v>BAR037505420300</v>
      </c>
    </row>
    <row r="904" spans="1:30" x14ac:dyDescent="0.25">
      <c r="A904" s="1" t="str">
        <f>D904&amp;M904&amp;P904&amp;N904&amp;MasterData_[[#This Row],[Program Code]]</f>
        <v>BAR037505430099999940003</v>
      </c>
      <c r="B904" s="1" t="str">
        <f t="shared" si="162"/>
        <v>BAR037505430040003</v>
      </c>
      <c r="D904" s="14" t="s">
        <v>282</v>
      </c>
      <c r="E904" s="15" t="s">
        <v>286</v>
      </c>
      <c r="F904" s="7">
        <f t="shared" si="160"/>
        <v>40003</v>
      </c>
      <c r="G904" s="1" t="s">
        <v>350</v>
      </c>
      <c r="H904" s="1" t="str">
        <f t="shared" si="161"/>
        <v>ASSN--Administrative Overhead--40003</v>
      </c>
      <c r="J904" s="27" t="str">
        <f t="shared" si="157"/>
        <v>BAR0375054999999</v>
      </c>
      <c r="K904" s="27" t="str">
        <f t="shared" si="158"/>
        <v>BAR0375054Administrative Overhead</v>
      </c>
      <c r="L904" s="1" t="str">
        <f t="shared" si="163"/>
        <v>BAR03VPSA</v>
      </c>
      <c r="M904" s="1">
        <v>75054</v>
      </c>
      <c r="N904" s="1">
        <v>999999</v>
      </c>
      <c r="O904" s="1">
        <v>40003</v>
      </c>
      <c r="P904" s="1">
        <v>300</v>
      </c>
      <c r="Q904" s="1">
        <v>9999</v>
      </c>
      <c r="R904" s="1">
        <v>12</v>
      </c>
      <c r="S904" s="1">
        <v>9999</v>
      </c>
      <c r="V904"/>
      <c r="W904" t="s">
        <v>944</v>
      </c>
      <c r="X904" t="str">
        <f t="shared" si="164"/>
        <v>n/a</v>
      </c>
      <c r="Y904" t="str">
        <f t="shared" si="165"/>
        <v>n/a</v>
      </c>
      <c r="AA904" s="1"/>
      <c r="AB904" s="1" t="s">
        <v>934</v>
      </c>
      <c r="AD904" s="1" t="str">
        <f t="shared" si="159"/>
        <v>BAR037505440003</v>
      </c>
    </row>
    <row r="905" spans="1:30" x14ac:dyDescent="0.25">
      <c r="A905" s="1" t="str">
        <f>D905&amp;M905&amp;P905&amp;N905&amp;MasterData_[[#This Row],[Program Code]]</f>
        <v>BAR037506030099999910413</v>
      </c>
      <c r="B905" s="1" t="str">
        <f t="shared" si="162"/>
        <v>BAR037506030010413</v>
      </c>
      <c r="D905" s="14" t="s">
        <v>282</v>
      </c>
      <c r="E905" s="15" t="s">
        <v>286</v>
      </c>
      <c r="F905" s="7">
        <f t="shared" si="160"/>
        <v>10413</v>
      </c>
      <c r="G905" s="1" t="s">
        <v>765</v>
      </c>
      <c r="H905" s="1" t="str">
        <f t="shared" si="161"/>
        <v>ASSN--Staff Development--10413</v>
      </c>
      <c r="J905" s="27" t="str">
        <f t="shared" si="157"/>
        <v>BAR0375060999999</v>
      </c>
      <c r="K905" s="27" t="str">
        <f t="shared" si="158"/>
        <v>BAR0375060Staff Development</v>
      </c>
      <c r="L905" s="1" t="str">
        <f t="shared" si="163"/>
        <v>BAR03VPSA</v>
      </c>
      <c r="M905" s="1">
        <v>75060</v>
      </c>
      <c r="N905" s="1">
        <v>999999</v>
      </c>
      <c r="O905" s="1">
        <v>10413</v>
      </c>
      <c r="P905" s="1">
        <v>300</v>
      </c>
      <c r="Q905" s="1">
        <v>9999</v>
      </c>
      <c r="R905" s="1">
        <v>12</v>
      </c>
      <c r="S905" s="1">
        <v>9999</v>
      </c>
      <c r="V905"/>
      <c r="W905" t="s">
        <v>86</v>
      </c>
      <c r="X905" t="str">
        <f t="shared" si="164"/>
        <v>n/a</v>
      </c>
      <c r="Y905" t="str">
        <f t="shared" si="165"/>
        <v>n/a</v>
      </c>
      <c r="AA905" s="1"/>
      <c r="AB905" s="1" t="s">
        <v>934</v>
      </c>
      <c r="AD905" s="1" t="str">
        <f t="shared" si="159"/>
        <v>BAR037506010413</v>
      </c>
    </row>
    <row r="906" spans="1:30" x14ac:dyDescent="0.25">
      <c r="A906" s="1" t="str">
        <f>D906&amp;M906&amp;P906&amp;N906&amp;MasterData_[[#This Row],[Program Code]]</f>
        <v>BAR037506030099999910510</v>
      </c>
      <c r="B906" s="1" t="str">
        <f t="shared" si="162"/>
        <v>BAR037506030010510</v>
      </c>
      <c r="D906" s="14" t="s">
        <v>282</v>
      </c>
      <c r="E906" s="15" t="s">
        <v>286</v>
      </c>
      <c r="F906" s="7">
        <f t="shared" si="160"/>
        <v>10510</v>
      </c>
      <c r="G906" s="1" t="s">
        <v>743</v>
      </c>
      <c r="H906" s="1" t="str">
        <f t="shared" si="161"/>
        <v>ASSN--Fringe Benefits--10510</v>
      </c>
      <c r="J906" s="27" t="str">
        <f t="shared" si="157"/>
        <v>BAR0375060999999</v>
      </c>
      <c r="K906" s="27" t="str">
        <f t="shared" si="158"/>
        <v>BAR0375060Fringe Benefits</v>
      </c>
      <c r="L906" s="1" t="str">
        <f t="shared" si="163"/>
        <v>BAR03VPSA</v>
      </c>
      <c r="M906" s="1">
        <v>75060</v>
      </c>
      <c r="N906" s="1">
        <v>999999</v>
      </c>
      <c r="O906" s="1">
        <v>10510</v>
      </c>
      <c r="P906" s="1">
        <v>300</v>
      </c>
      <c r="Q906" s="1">
        <v>9999</v>
      </c>
      <c r="R906" s="1">
        <v>12</v>
      </c>
      <c r="S906" s="1">
        <v>9999</v>
      </c>
      <c r="V906"/>
      <c r="W906" t="s">
        <v>86</v>
      </c>
      <c r="X906" t="str">
        <f t="shared" si="164"/>
        <v>n/a</v>
      </c>
      <c r="Y906" t="str">
        <f t="shared" si="165"/>
        <v>n/a</v>
      </c>
      <c r="AA906" s="1"/>
      <c r="AB906" s="1" t="s">
        <v>934</v>
      </c>
      <c r="AD906" s="1" t="str">
        <f t="shared" si="159"/>
        <v>BAR037506010510</v>
      </c>
    </row>
    <row r="907" spans="1:30" x14ac:dyDescent="0.25">
      <c r="A907" s="1" t="str">
        <f>D907&amp;M907&amp;P907&amp;N907&amp;MasterData_[[#This Row],[Program Code]]</f>
        <v>BAR037506030099999910521</v>
      </c>
      <c r="B907" s="1" t="str">
        <f t="shared" si="162"/>
        <v>BAR037506030010521</v>
      </c>
      <c r="D907" s="14" t="s">
        <v>282</v>
      </c>
      <c r="E907" s="15" t="s">
        <v>286</v>
      </c>
      <c r="F907" s="7">
        <f t="shared" si="160"/>
        <v>10521</v>
      </c>
      <c r="G907" s="1" t="s">
        <v>744</v>
      </c>
      <c r="H907" s="1" t="str">
        <f t="shared" si="161"/>
        <v>ASSN--Accounting Unit Support--10521</v>
      </c>
      <c r="J907" s="27" t="str">
        <f t="shared" si="157"/>
        <v>BAR0375060999999</v>
      </c>
      <c r="K907" s="27" t="str">
        <f t="shared" si="158"/>
        <v>BAR0375060Accounting Unit Support</v>
      </c>
      <c r="L907" s="1" t="str">
        <f t="shared" si="163"/>
        <v>BAR03VPSA</v>
      </c>
      <c r="M907" s="1">
        <v>75060</v>
      </c>
      <c r="N907" s="1">
        <v>999999</v>
      </c>
      <c r="O907" s="1">
        <v>10521</v>
      </c>
      <c r="P907" s="1">
        <v>300</v>
      </c>
      <c r="Q907" s="1">
        <v>9999</v>
      </c>
      <c r="R907" s="1">
        <v>12</v>
      </c>
      <c r="S907" s="1">
        <v>9999</v>
      </c>
      <c r="V907"/>
      <c r="W907" t="s">
        <v>86</v>
      </c>
      <c r="X907" t="str">
        <f t="shared" si="164"/>
        <v>n/a</v>
      </c>
      <c r="Y907" t="str">
        <f t="shared" si="165"/>
        <v>n/a</v>
      </c>
      <c r="AA907" s="1"/>
      <c r="AB907" s="1" t="s">
        <v>934</v>
      </c>
      <c r="AD907" s="1" t="str">
        <f t="shared" si="159"/>
        <v>BAR037506010521</v>
      </c>
    </row>
    <row r="908" spans="1:30" x14ac:dyDescent="0.25">
      <c r="A908" s="1" t="str">
        <f>D908&amp;M908&amp;P908&amp;N908&amp;MasterData_[[#This Row],[Program Code]]</f>
        <v>BAR037506030099999910524</v>
      </c>
      <c r="B908" s="1" t="str">
        <f t="shared" si="162"/>
        <v>BAR037506030010524</v>
      </c>
      <c r="D908" s="14" t="s">
        <v>282</v>
      </c>
      <c r="E908" s="15" t="s">
        <v>286</v>
      </c>
      <c r="F908" s="7">
        <f t="shared" si="160"/>
        <v>10524</v>
      </c>
      <c r="G908" s="1" t="s">
        <v>781</v>
      </c>
      <c r="H908" s="1" t="str">
        <f t="shared" si="161"/>
        <v>ASSN--Equipment--10524</v>
      </c>
      <c r="J908" s="27" t="str">
        <f t="shared" si="157"/>
        <v>BAR0375060999999</v>
      </c>
      <c r="K908" s="27" t="str">
        <f t="shared" si="158"/>
        <v>BAR0375060Equipment</v>
      </c>
      <c r="L908" s="1" t="str">
        <f t="shared" si="163"/>
        <v>BAR03VPSA</v>
      </c>
      <c r="M908" s="1">
        <v>75060</v>
      </c>
      <c r="N908" s="1">
        <v>999999</v>
      </c>
      <c r="O908" s="1">
        <v>10524</v>
      </c>
      <c r="P908" s="1">
        <v>300</v>
      </c>
      <c r="Q908" s="1">
        <v>9999</v>
      </c>
      <c r="R908" s="1">
        <v>12</v>
      </c>
      <c r="S908" s="1">
        <v>9999</v>
      </c>
      <c r="V908"/>
      <c r="W908" t="s">
        <v>86</v>
      </c>
      <c r="X908" t="str">
        <f t="shared" si="164"/>
        <v>n/a</v>
      </c>
      <c r="Y908" t="str">
        <f t="shared" si="165"/>
        <v>n/a</v>
      </c>
      <c r="AA908" s="1"/>
      <c r="AB908" s="1" t="s">
        <v>934</v>
      </c>
      <c r="AD908" s="1" t="str">
        <f t="shared" si="159"/>
        <v>BAR037506010524</v>
      </c>
    </row>
    <row r="909" spans="1:30" x14ac:dyDescent="0.25">
      <c r="A909" s="1" t="str">
        <f>D909&amp;M909&amp;P909&amp;N909&amp;MasterData_[[#This Row],[Program Code]]</f>
        <v>BAR037506030099999910531</v>
      </c>
      <c r="B909" s="1" t="str">
        <f t="shared" si="162"/>
        <v>BAR037506030010531</v>
      </c>
      <c r="D909" s="14" t="s">
        <v>282</v>
      </c>
      <c r="E909" s="15" t="s">
        <v>286</v>
      </c>
      <c r="F909" s="7">
        <f t="shared" si="160"/>
        <v>10531</v>
      </c>
      <c r="G909" s="1" t="s">
        <v>746</v>
      </c>
      <c r="H909" s="1" t="str">
        <f t="shared" si="161"/>
        <v>ASSN--Professional Fees-Auditing--10531</v>
      </c>
      <c r="J909" s="27" t="str">
        <f t="shared" si="157"/>
        <v>BAR0375060999999</v>
      </c>
      <c r="K909" s="27" t="str">
        <f t="shared" si="158"/>
        <v>BAR0375060Professional Fees-Auditing</v>
      </c>
      <c r="L909" s="1" t="str">
        <f t="shared" si="163"/>
        <v>BAR03VPSA</v>
      </c>
      <c r="M909" s="1">
        <v>75060</v>
      </c>
      <c r="N909" s="1">
        <v>999999</v>
      </c>
      <c r="O909" s="1">
        <v>10531</v>
      </c>
      <c r="P909" s="1">
        <v>300</v>
      </c>
      <c r="Q909" s="1">
        <v>9999</v>
      </c>
      <c r="R909" s="1">
        <v>12</v>
      </c>
      <c r="S909" s="1">
        <v>9999</v>
      </c>
      <c r="V909"/>
      <c r="W909" t="s">
        <v>86</v>
      </c>
      <c r="X909" t="str">
        <f t="shared" si="164"/>
        <v>n/a</v>
      </c>
      <c r="Y909" t="str">
        <f t="shared" si="165"/>
        <v>n/a</v>
      </c>
      <c r="AA909" s="1"/>
      <c r="AB909" s="1" t="s">
        <v>934</v>
      </c>
      <c r="AD909" s="1" t="str">
        <f t="shared" si="159"/>
        <v>BAR037506010531</v>
      </c>
    </row>
    <row r="910" spans="1:30" x14ac:dyDescent="0.25">
      <c r="A910" s="1" t="str">
        <f>D910&amp;M910&amp;P910&amp;N910&amp;MasterData_[[#This Row],[Program Code]]</f>
        <v>BAR037506030099999920001</v>
      </c>
      <c r="B910" s="1" t="str">
        <f t="shared" si="162"/>
        <v>BAR037506030020001</v>
      </c>
      <c r="D910" s="14" t="s">
        <v>282</v>
      </c>
      <c r="E910" s="15" t="s">
        <v>286</v>
      </c>
      <c r="F910" s="7">
        <f t="shared" si="160"/>
        <v>20001</v>
      </c>
      <c r="G910" s="1" t="s">
        <v>750</v>
      </c>
      <c r="H910" s="1" t="str">
        <f t="shared" si="161"/>
        <v>ASSN--Event 1--20001</v>
      </c>
      <c r="J910" s="27" t="str">
        <f t="shared" si="157"/>
        <v>BAR0375060999999</v>
      </c>
      <c r="K910" s="27" t="str">
        <f t="shared" si="158"/>
        <v>BAR0375060Event 1</v>
      </c>
      <c r="L910" s="1" t="str">
        <f t="shared" si="163"/>
        <v>BAR03VPSA</v>
      </c>
      <c r="M910" s="1">
        <v>75060</v>
      </c>
      <c r="N910" s="1">
        <v>999999</v>
      </c>
      <c r="O910" s="1">
        <v>20001</v>
      </c>
      <c r="P910" s="1">
        <v>300</v>
      </c>
      <c r="Q910" s="1">
        <v>9999</v>
      </c>
      <c r="R910" s="1">
        <v>12</v>
      </c>
      <c r="S910" s="1">
        <v>9999</v>
      </c>
      <c r="V910"/>
      <c r="W910" t="s">
        <v>86</v>
      </c>
      <c r="X910" t="str">
        <f t="shared" si="164"/>
        <v>n/a</v>
      </c>
      <c r="Y910" t="str">
        <f t="shared" si="165"/>
        <v>n/a</v>
      </c>
      <c r="AA910" s="1"/>
      <c r="AB910" s="1" t="s">
        <v>934</v>
      </c>
      <c r="AD910" s="1" t="str">
        <f t="shared" si="159"/>
        <v>BAR037506020001</v>
      </c>
    </row>
    <row r="911" spans="1:30" x14ac:dyDescent="0.25">
      <c r="A911" s="1" t="str">
        <f>D911&amp;M911&amp;P911&amp;N911&amp;MasterData_[[#This Row],[Program Code]]</f>
        <v>BAR037506030040000120401</v>
      </c>
      <c r="B911" s="1" t="str">
        <f t="shared" si="162"/>
        <v>BAR037506030020401</v>
      </c>
      <c r="D911" s="14" t="s">
        <v>282</v>
      </c>
      <c r="E911" s="15" t="s">
        <v>286</v>
      </c>
      <c r="F911" s="7">
        <f t="shared" si="160"/>
        <v>20401</v>
      </c>
      <c r="G911" s="1" t="s">
        <v>935</v>
      </c>
      <c r="H911" s="1" t="str">
        <f t="shared" si="161"/>
        <v>ASSN--Maintenance Supplies--20401</v>
      </c>
      <c r="J911" s="27" t="str">
        <f t="shared" si="157"/>
        <v>BAR0375060400001</v>
      </c>
      <c r="K911" s="27" t="str">
        <f t="shared" si="158"/>
        <v>BAR0375060Maintenance Supplies</v>
      </c>
      <c r="L911" s="1" t="str">
        <f t="shared" si="163"/>
        <v>BAR03VPSA</v>
      </c>
      <c r="M911" s="1">
        <v>75060</v>
      </c>
      <c r="N911" s="1">
        <v>400001</v>
      </c>
      <c r="O911" s="1">
        <v>20401</v>
      </c>
      <c r="P911" s="1">
        <v>300</v>
      </c>
      <c r="Q911" s="1">
        <v>9999</v>
      </c>
      <c r="R911" s="1">
        <v>12</v>
      </c>
      <c r="S911" s="1">
        <v>9999</v>
      </c>
      <c r="V911"/>
      <c r="W911" t="s">
        <v>86</v>
      </c>
      <c r="X911" t="str">
        <f t="shared" si="164"/>
        <v>n/a</v>
      </c>
      <c r="Y911" t="str">
        <f t="shared" si="165"/>
        <v>n/a</v>
      </c>
      <c r="AA911" s="1"/>
      <c r="AB911" s="1" t="s">
        <v>934</v>
      </c>
      <c r="AD911" s="1" t="str">
        <f t="shared" si="159"/>
        <v>BAR037506020401</v>
      </c>
    </row>
    <row r="912" spans="1:30" x14ac:dyDescent="0.25">
      <c r="A912" s="1" t="str">
        <f>D912&amp;M912&amp;P912&amp;N912&amp;MasterData_[[#This Row],[Program Code]]</f>
        <v>BAR037506030040000120402</v>
      </c>
      <c r="B912" s="1" t="str">
        <f t="shared" si="162"/>
        <v>BAR037506030020402</v>
      </c>
      <c r="D912" s="14" t="s">
        <v>282</v>
      </c>
      <c r="E912" s="15" t="s">
        <v>286</v>
      </c>
      <c r="F912" s="7">
        <f t="shared" si="160"/>
        <v>20402</v>
      </c>
      <c r="G912" s="1" t="s">
        <v>936</v>
      </c>
      <c r="H912" s="1" t="str">
        <f t="shared" si="161"/>
        <v>ASSN--Team Baruch Training--20402</v>
      </c>
      <c r="J912" s="27" t="str">
        <f t="shared" si="157"/>
        <v>BAR0375060400001</v>
      </c>
      <c r="K912" s="27" t="str">
        <f t="shared" si="158"/>
        <v>BAR0375060Team Baruch Training</v>
      </c>
      <c r="L912" s="1" t="str">
        <f t="shared" si="163"/>
        <v>BAR03VPSA</v>
      </c>
      <c r="M912" s="1">
        <v>75060</v>
      </c>
      <c r="N912" s="1">
        <v>400001</v>
      </c>
      <c r="O912" s="1">
        <v>20402</v>
      </c>
      <c r="P912" s="1">
        <v>300</v>
      </c>
      <c r="Q912" s="1">
        <v>9999</v>
      </c>
      <c r="R912" s="1">
        <v>12</v>
      </c>
      <c r="S912" s="1">
        <v>9999</v>
      </c>
      <c r="V912"/>
      <c r="W912" t="s">
        <v>86</v>
      </c>
      <c r="X912" t="str">
        <f t="shared" si="164"/>
        <v>n/a</v>
      </c>
      <c r="Y912" t="str">
        <f t="shared" si="165"/>
        <v>n/a</v>
      </c>
      <c r="AA912" s="1"/>
      <c r="AB912" s="1" t="s">
        <v>934</v>
      </c>
      <c r="AD912" s="1" t="str">
        <f t="shared" si="159"/>
        <v>BAR037506020402</v>
      </c>
    </row>
    <row r="913" spans="1:30" x14ac:dyDescent="0.25">
      <c r="A913" s="1" t="str">
        <f>D913&amp;M913&amp;P913&amp;N913&amp;MasterData_[[#This Row],[Program Code]]</f>
        <v>BAR037506030099999940003</v>
      </c>
      <c r="B913" s="1" t="str">
        <f t="shared" si="162"/>
        <v>BAR037506030040003</v>
      </c>
      <c r="D913" s="14" t="s">
        <v>282</v>
      </c>
      <c r="E913" s="15" t="s">
        <v>286</v>
      </c>
      <c r="F913" s="7">
        <f t="shared" si="160"/>
        <v>40003</v>
      </c>
      <c r="G913" s="1" t="s">
        <v>350</v>
      </c>
      <c r="H913" s="1" t="str">
        <f t="shared" si="161"/>
        <v>ASSN--Administrative Overhead--40003</v>
      </c>
      <c r="J913" s="27" t="str">
        <f t="shared" si="157"/>
        <v>BAR0375060999999</v>
      </c>
      <c r="K913" s="27" t="str">
        <f t="shared" si="158"/>
        <v>BAR0375060Administrative Overhead</v>
      </c>
      <c r="L913" s="1" t="str">
        <f t="shared" si="163"/>
        <v>BAR03VPSA</v>
      </c>
      <c r="M913" s="1">
        <v>75060</v>
      </c>
      <c r="N913" s="1">
        <v>999999</v>
      </c>
      <c r="O913" s="1">
        <v>40003</v>
      </c>
      <c r="P913" s="1">
        <v>300</v>
      </c>
      <c r="Q913" s="1">
        <v>9999</v>
      </c>
      <c r="R913" s="1">
        <v>12</v>
      </c>
      <c r="S913" s="1">
        <v>9999</v>
      </c>
      <c r="V913"/>
      <c r="W913" t="s">
        <v>86</v>
      </c>
      <c r="X913" t="str">
        <f t="shared" si="164"/>
        <v>n/a</v>
      </c>
      <c r="Y913" t="str">
        <f t="shared" si="165"/>
        <v>n/a</v>
      </c>
      <c r="AA913" s="1"/>
      <c r="AB913" s="1" t="s">
        <v>934</v>
      </c>
      <c r="AD913" s="1" t="str">
        <f t="shared" si="159"/>
        <v>BAR037506040003</v>
      </c>
    </row>
    <row r="914" spans="1:30" x14ac:dyDescent="0.25">
      <c r="A914" s="1" t="str">
        <f>D914&amp;M914&amp;P914&amp;N914&amp;MasterData_[[#This Row],[Program Code]]</f>
        <v>BAR037506030099999980431</v>
      </c>
      <c r="B914" s="1" t="str">
        <f t="shared" si="162"/>
        <v>BAR037506030080431</v>
      </c>
      <c r="D914" s="14" t="s">
        <v>282</v>
      </c>
      <c r="E914" s="15" t="s">
        <v>286</v>
      </c>
      <c r="F914" s="7">
        <f t="shared" si="160"/>
        <v>80431</v>
      </c>
      <c r="G914" s="1" t="s">
        <v>929</v>
      </c>
      <c r="H914" s="1" t="str">
        <f t="shared" si="161"/>
        <v>ASSN--Coronavirus--80431</v>
      </c>
      <c r="J914" s="27" t="str">
        <f t="shared" si="157"/>
        <v>BAR0375060999999</v>
      </c>
      <c r="K914" s="27" t="str">
        <f t="shared" si="158"/>
        <v>BAR0375060Coronavirus</v>
      </c>
      <c r="L914" s="1" t="str">
        <f t="shared" si="163"/>
        <v>BAR03VPSA</v>
      </c>
      <c r="M914" s="1">
        <v>75060</v>
      </c>
      <c r="N914" s="1">
        <v>999999</v>
      </c>
      <c r="O914" s="1">
        <v>80431</v>
      </c>
      <c r="P914" s="1">
        <v>300</v>
      </c>
      <c r="Q914" s="1">
        <v>9999</v>
      </c>
      <c r="R914" s="1">
        <v>12</v>
      </c>
      <c r="S914" s="1">
        <v>9999</v>
      </c>
      <c r="V914"/>
      <c r="W914" t="s">
        <v>86</v>
      </c>
      <c r="X914" t="str">
        <f t="shared" si="164"/>
        <v>n/a</v>
      </c>
      <c r="Y914" t="str">
        <f t="shared" si="165"/>
        <v>n/a</v>
      </c>
      <c r="AA914" s="1"/>
      <c r="AB914" s="1" t="s">
        <v>934</v>
      </c>
      <c r="AD914" s="1" t="str">
        <f t="shared" si="159"/>
        <v>BAR037506080431</v>
      </c>
    </row>
    <row r="915" spans="1:30" x14ac:dyDescent="0.25">
      <c r="A915" s="1" t="str">
        <f>D915&amp;M915&amp;P915&amp;N915&amp;MasterData_[[#This Row],[Program Code]]</f>
        <v>BAR037506230099999910294</v>
      </c>
      <c r="B915" s="1" t="str">
        <f t="shared" si="162"/>
        <v>BAR037506230010294</v>
      </c>
      <c r="D915" s="14" t="s">
        <v>282</v>
      </c>
      <c r="E915" s="15" t="s">
        <v>286</v>
      </c>
      <c r="F915" s="7">
        <f t="shared" si="160"/>
        <v>10294</v>
      </c>
      <c r="G915" s="1" t="s">
        <v>762</v>
      </c>
      <c r="H915" s="1" t="str">
        <f t="shared" si="161"/>
        <v>ASSN--Legal Services--10294</v>
      </c>
      <c r="J915" s="27" t="str">
        <f t="shared" si="157"/>
        <v>BAR0375062999999</v>
      </c>
      <c r="K915" s="27" t="str">
        <f t="shared" si="158"/>
        <v>BAR0375062Legal Services</v>
      </c>
      <c r="L915" s="1" t="str">
        <f t="shared" si="163"/>
        <v>BAR03VPSA</v>
      </c>
      <c r="M915" s="1">
        <v>75062</v>
      </c>
      <c r="N915" s="1">
        <v>999999</v>
      </c>
      <c r="O915" s="1">
        <v>10294</v>
      </c>
      <c r="P915" s="1">
        <v>300</v>
      </c>
      <c r="Q915" s="1">
        <v>9999</v>
      </c>
      <c r="R915" s="1">
        <v>12</v>
      </c>
      <c r="S915" s="1">
        <v>9999</v>
      </c>
      <c r="V915"/>
      <c r="W915" t="s">
        <v>945</v>
      </c>
      <c r="X915" t="str">
        <f t="shared" si="164"/>
        <v>n/a</v>
      </c>
      <c r="Y915" t="str">
        <f t="shared" si="165"/>
        <v>n/a</v>
      </c>
      <c r="AA915" s="1"/>
      <c r="AB915" s="1" t="s">
        <v>934</v>
      </c>
      <c r="AD915" s="1" t="str">
        <f t="shared" si="159"/>
        <v>BAR037506210294</v>
      </c>
    </row>
    <row r="916" spans="1:30" x14ac:dyDescent="0.25">
      <c r="A916" s="1" t="str">
        <f>D916&amp;M916&amp;P916&amp;N916&amp;MasterData_[[#This Row],[Program Code]]</f>
        <v>BAR037506230099999910510</v>
      </c>
      <c r="B916" s="1" t="str">
        <f t="shared" si="162"/>
        <v>BAR037506230010510</v>
      </c>
      <c r="D916" s="14" t="s">
        <v>282</v>
      </c>
      <c r="E916" s="15" t="s">
        <v>286</v>
      </c>
      <c r="F916" s="7">
        <f t="shared" si="160"/>
        <v>10510</v>
      </c>
      <c r="G916" s="1" t="s">
        <v>743</v>
      </c>
      <c r="H916" s="1" t="str">
        <f t="shared" si="161"/>
        <v>ASSN--Fringe Benefits--10510</v>
      </c>
      <c r="J916" s="27" t="str">
        <f t="shared" si="157"/>
        <v>BAR0375062999999</v>
      </c>
      <c r="K916" s="27" t="str">
        <f t="shared" si="158"/>
        <v>BAR0375062Fringe Benefits</v>
      </c>
      <c r="L916" s="1" t="str">
        <f t="shared" si="163"/>
        <v>BAR03VPSA</v>
      </c>
      <c r="M916" s="1">
        <v>75062</v>
      </c>
      <c r="N916" s="1">
        <v>999999</v>
      </c>
      <c r="O916" s="1">
        <v>10510</v>
      </c>
      <c r="P916" s="1">
        <v>300</v>
      </c>
      <c r="Q916" s="1">
        <v>9999</v>
      </c>
      <c r="R916" s="1">
        <v>12</v>
      </c>
      <c r="S916" s="1">
        <v>9999</v>
      </c>
      <c r="V916"/>
      <c r="W916" t="s">
        <v>945</v>
      </c>
      <c r="X916" t="str">
        <f t="shared" si="164"/>
        <v>n/a</v>
      </c>
      <c r="Y916" t="str">
        <f t="shared" si="165"/>
        <v>n/a</v>
      </c>
      <c r="AA916" s="1"/>
      <c r="AB916" s="1" t="s">
        <v>934</v>
      </c>
      <c r="AD916" s="1" t="str">
        <f t="shared" si="159"/>
        <v>BAR037506210510</v>
      </c>
    </row>
    <row r="917" spans="1:30" x14ac:dyDescent="0.25">
      <c r="A917" s="1" t="str">
        <f>D917&amp;M917&amp;P917&amp;N917&amp;MasterData_[[#This Row],[Program Code]]</f>
        <v>BAR037506230099999910521</v>
      </c>
      <c r="B917" s="1" t="str">
        <f t="shared" si="162"/>
        <v>BAR037506230010521</v>
      </c>
      <c r="D917" s="14" t="s">
        <v>282</v>
      </c>
      <c r="E917" s="15" t="s">
        <v>286</v>
      </c>
      <c r="F917" s="7">
        <f t="shared" si="160"/>
        <v>10521</v>
      </c>
      <c r="G917" s="1" t="s">
        <v>744</v>
      </c>
      <c r="H917" s="1" t="str">
        <f t="shared" si="161"/>
        <v>ASSN--Accounting Unit Support--10521</v>
      </c>
      <c r="J917" s="27" t="str">
        <f t="shared" si="157"/>
        <v>BAR0375062999999</v>
      </c>
      <c r="K917" s="27" t="str">
        <f t="shared" si="158"/>
        <v>BAR0375062Accounting Unit Support</v>
      </c>
      <c r="L917" s="1" t="str">
        <f t="shared" si="163"/>
        <v>BAR03VPSA</v>
      </c>
      <c r="M917" s="1">
        <v>75062</v>
      </c>
      <c r="N917" s="1">
        <v>999999</v>
      </c>
      <c r="O917" s="1">
        <v>10521</v>
      </c>
      <c r="P917" s="1">
        <v>300</v>
      </c>
      <c r="Q917" s="1">
        <v>9999</v>
      </c>
      <c r="R917" s="1">
        <v>12</v>
      </c>
      <c r="S917" s="1">
        <v>9999</v>
      </c>
      <c r="V917"/>
      <c r="W917" t="s">
        <v>945</v>
      </c>
      <c r="X917" t="str">
        <f t="shared" si="164"/>
        <v>n/a</v>
      </c>
      <c r="Y917" t="str">
        <f t="shared" si="165"/>
        <v>n/a</v>
      </c>
      <c r="AA917" s="1"/>
      <c r="AB917" s="1" t="s">
        <v>934</v>
      </c>
      <c r="AD917" s="1" t="str">
        <f t="shared" si="159"/>
        <v>BAR037506210521</v>
      </c>
    </row>
    <row r="918" spans="1:30" x14ac:dyDescent="0.25">
      <c r="A918" s="1" t="str">
        <f>D918&amp;M918&amp;P918&amp;N918&amp;MasterData_[[#This Row],[Program Code]]</f>
        <v>BAR037506230099999910526</v>
      </c>
      <c r="B918" s="1" t="str">
        <f t="shared" si="162"/>
        <v>BAR037506230010526</v>
      </c>
      <c r="D918" s="14" t="s">
        <v>282</v>
      </c>
      <c r="E918" s="15" t="s">
        <v>286</v>
      </c>
      <c r="F918" s="7">
        <f t="shared" si="160"/>
        <v>10526</v>
      </c>
      <c r="G918" s="1" t="s">
        <v>763</v>
      </c>
      <c r="H918" s="1" t="str">
        <f t="shared" si="161"/>
        <v>ASSN--Furniture &amp; Fixtures--10526</v>
      </c>
      <c r="J918" s="27" t="str">
        <f t="shared" si="157"/>
        <v>BAR0375062999999</v>
      </c>
      <c r="K918" s="27" t="str">
        <f t="shared" si="158"/>
        <v>BAR0375062Furniture &amp; Fixtures</v>
      </c>
      <c r="L918" s="1" t="str">
        <f t="shared" si="163"/>
        <v>BAR03VPSA</v>
      </c>
      <c r="M918" s="1">
        <v>75062</v>
      </c>
      <c r="N918" s="1">
        <v>999999</v>
      </c>
      <c r="O918" s="1">
        <v>10526</v>
      </c>
      <c r="P918" s="1">
        <v>300</v>
      </c>
      <c r="Q918" s="1">
        <v>9999</v>
      </c>
      <c r="R918" s="1">
        <v>12</v>
      </c>
      <c r="S918" s="1">
        <v>9999</v>
      </c>
      <c r="V918"/>
      <c r="W918" t="s">
        <v>945</v>
      </c>
      <c r="X918" t="str">
        <f t="shared" si="164"/>
        <v>n/a</v>
      </c>
      <c r="Y918" t="str">
        <f t="shared" si="165"/>
        <v>n/a</v>
      </c>
      <c r="AA918" s="1"/>
      <c r="AB918" s="1" t="s">
        <v>934</v>
      </c>
      <c r="AD918" s="1" t="str">
        <f t="shared" si="159"/>
        <v>BAR037506210526</v>
      </c>
    </row>
    <row r="919" spans="1:30" x14ac:dyDescent="0.25">
      <c r="A919" s="1" t="str">
        <f>D919&amp;M919&amp;P919&amp;N919&amp;MasterData_[[#This Row],[Program Code]]</f>
        <v>BAR037506230099999910527</v>
      </c>
      <c r="B919" s="1" t="str">
        <f t="shared" si="162"/>
        <v>BAR037506230010527</v>
      </c>
      <c r="D919" s="14" t="s">
        <v>282</v>
      </c>
      <c r="E919" s="15" t="s">
        <v>286</v>
      </c>
      <c r="F919" s="7">
        <f t="shared" si="160"/>
        <v>10527</v>
      </c>
      <c r="G919" s="1" t="s">
        <v>745</v>
      </c>
      <c r="H919" s="1" t="str">
        <f t="shared" si="161"/>
        <v>ASSN--Insurance--10527</v>
      </c>
      <c r="J919" s="27" t="str">
        <f t="shared" si="157"/>
        <v>BAR0375062999999</v>
      </c>
      <c r="K919" s="27" t="str">
        <f t="shared" si="158"/>
        <v>BAR0375062Insurance</v>
      </c>
      <c r="L919" s="1" t="str">
        <f t="shared" si="163"/>
        <v>BAR03VPSA</v>
      </c>
      <c r="M919" s="1">
        <v>75062</v>
      </c>
      <c r="N919" s="1">
        <v>999999</v>
      </c>
      <c r="O919" s="1">
        <v>10527</v>
      </c>
      <c r="P919" s="1">
        <v>300</v>
      </c>
      <c r="Q919" s="1">
        <v>9999</v>
      </c>
      <c r="R919" s="1">
        <v>12</v>
      </c>
      <c r="S919" s="1">
        <v>9999</v>
      </c>
      <c r="V919"/>
      <c r="W919" t="s">
        <v>945</v>
      </c>
      <c r="X919" t="str">
        <f t="shared" si="164"/>
        <v>n/a</v>
      </c>
      <c r="Y919" t="str">
        <f t="shared" si="165"/>
        <v>n/a</v>
      </c>
      <c r="AA919" s="1"/>
      <c r="AB919" s="1" t="s">
        <v>934</v>
      </c>
      <c r="AD919" s="1" t="str">
        <f t="shared" si="159"/>
        <v>BAR037506210527</v>
      </c>
    </row>
    <row r="920" spans="1:30" x14ac:dyDescent="0.25">
      <c r="A920" s="1" t="str">
        <f>D920&amp;M920&amp;P920&amp;N920&amp;MasterData_[[#This Row],[Program Code]]</f>
        <v>BAR037506230099999910529</v>
      </c>
      <c r="B920" s="1" t="str">
        <f t="shared" si="162"/>
        <v>BAR037506230010529</v>
      </c>
      <c r="D920" s="14" t="s">
        <v>282</v>
      </c>
      <c r="E920" s="15" t="s">
        <v>286</v>
      </c>
      <c r="F920" s="7">
        <f t="shared" si="160"/>
        <v>10529</v>
      </c>
      <c r="G920" s="1" t="s">
        <v>764</v>
      </c>
      <c r="H920" s="1" t="str">
        <f t="shared" si="161"/>
        <v>ASSN--Office Supplies--10529</v>
      </c>
      <c r="J920" s="27" t="str">
        <f t="shared" si="157"/>
        <v>BAR0375062999999</v>
      </c>
      <c r="K920" s="27" t="str">
        <f t="shared" si="158"/>
        <v>BAR0375062Office Supplies</v>
      </c>
      <c r="L920" s="1" t="str">
        <f t="shared" si="163"/>
        <v>BAR03VPSA</v>
      </c>
      <c r="M920" s="1">
        <v>75062</v>
      </c>
      <c r="N920" s="1">
        <v>999999</v>
      </c>
      <c r="O920" s="1">
        <v>10529</v>
      </c>
      <c r="P920" s="1">
        <v>300</v>
      </c>
      <c r="Q920" s="1">
        <v>9999</v>
      </c>
      <c r="R920" s="1">
        <v>12</v>
      </c>
      <c r="S920" s="1">
        <v>9999</v>
      </c>
      <c r="V920"/>
      <c r="W920" t="s">
        <v>945</v>
      </c>
      <c r="X920" t="str">
        <f t="shared" si="164"/>
        <v>n/a</v>
      </c>
      <c r="Y920" t="str">
        <f t="shared" si="165"/>
        <v>n/a</v>
      </c>
      <c r="AA920" s="1"/>
      <c r="AB920" s="1" t="s">
        <v>934</v>
      </c>
      <c r="AD920" s="1" t="str">
        <f t="shared" si="159"/>
        <v>BAR037506210529</v>
      </c>
    </row>
    <row r="921" spans="1:30" x14ac:dyDescent="0.25">
      <c r="A921" s="1" t="str">
        <f>D921&amp;M921&amp;P921&amp;N921&amp;MasterData_[[#This Row],[Program Code]]</f>
        <v>BAR037506230099999910531</v>
      </c>
      <c r="B921" s="1" t="str">
        <f t="shared" si="162"/>
        <v>BAR037506230010531</v>
      </c>
      <c r="D921" s="14" t="s">
        <v>282</v>
      </c>
      <c r="E921" s="15" t="s">
        <v>286</v>
      </c>
      <c r="F921" s="7">
        <f t="shared" si="160"/>
        <v>10531</v>
      </c>
      <c r="G921" s="1" t="s">
        <v>746</v>
      </c>
      <c r="H921" s="1" t="str">
        <f t="shared" si="161"/>
        <v>ASSN--Professional Fees-Auditing--10531</v>
      </c>
      <c r="J921" s="27" t="str">
        <f t="shared" si="157"/>
        <v>BAR0375062999999</v>
      </c>
      <c r="K921" s="27" t="str">
        <f t="shared" si="158"/>
        <v>BAR0375062Professional Fees-Auditing</v>
      </c>
      <c r="L921" s="1" t="str">
        <f t="shared" si="163"/>
        <v>BAR03VPSA</v>
      </c>
      <c r="M921" s="1">
        <v>75062</v>
      </c>
      <c r="N921" s="1">
        <v>999999</v>
      </c>
      <c r="O921" s="1">
        <v>10531</v>
      </c>
      <c r="P921" s="1">
        <v>300</v>
      </c>
      <c r="Q921" s="1">
        <v>9999</v>
      </c>
      <c r="R921" s="1">
        <v>12</v>
      </c>
      <c r="S921" s="1">
        <v>9999</v>
      </c>
      <c r="V921"/>
      <c r="W921" t="s">
        <v>945</v>
      </c>
      <c r="X921" t="str">
        <f t="shared" si="164"/>
        <v>n/a</v>
      </c>
      <c r="Y921" t="str">
        <f t="shared" si="165"/>
        <v>n/a</v>
      </c>
      <c r="AA921" s="1"/>
      <c r="AB921" s="1" t="s">
        <v>934</v>
      </c>
      <c r="AD921" s="1" t="str">
        <f t="shared" si="159"/>
        <v>BAR037506210531</v>
      </c>
    </row>
    <row r="922" spans="1:30" x14ac:dyDescent="0.25">
      <c r="A922" s="1" t="str">
        <f>D922&amp;M922&amp;P922&amp;N922&amp;MasterData_[[#This Row],[Program Code]]</f>
        <v>BAR037506230099999940003</v>
      </c>
      <c r="B922" s="1" t="str">
        <f t="shared" si="162"/>
        <v>BAR037506230040003</v>
      </c>
      <c r="D922" s="14" t="s">
        <v>282</v>
      </c>
      <c r="E922" s="15" t="s">
        <v>286</v>
      </c>
      <c r="F922" s="7">
        <f t="shared" si="160"/>
        <v>40003</v>
      </c>
      <c r="G922" s="1" t="s">
        <v>350</v>
      </c>
      <c r="H922" s="1" t="str">
        <f t="shared" si="161"/>
        <v>ASSN--Administrative Overhead--40003</v>
      </c>
      <c r="J922" s="27" t="str">
        <f t="shared" si="157"/>
        <v>BAR0375062999999</v>
      </c>
      <c r="K922" s="27" t="str">
        <f t="shared" si="158"/>
        <v>BAR0375062Administrative Overhead</v>
      </c>
      <c r="L922" s="1" t="str">
        <f t="shared" si="163"/>
        <v>BAR03VPSA</v>
      </c>
      <c r="M922" s="1">
        <v>75062</v>
      </c>
      <c r="N922" s="1">
        <v>999999</v>
      </c>
      <c r="O922" s="1">
        <v>40003</v>
      </c>
      <c r="P922" s="1">
        <v>300</v>
      </c>
      <c r="Q922" s="1">
        <v>9999</v>
      </c>
      <c r="R922" s="1">
        <v>12</v>
      </c>
      <c r="S922" s="1">
        <v>9999</v>
      </c>
      <c r="V922"/>
      <c r="W922" t="s">
        <v>945</v>
      </c>
      <c r="X922" t="str">
        <f t="shared" si="164"/>
        <v>n/a</v>
      </c>
      <c r="Y922" t="str">
        <f t="shared" si="165"/>
        <v>n/a</v>
      </c>
      <c r="AA922" s="1"/>
      <c r="AB922" s="1" t="s">
        <v>934</v>
      </c>
      <c r="AD922" s="1" t="str">
        <f t="shared" si="159"/>
        <v>BAR037506240003</v>
      </c>
    </row>
    <row r="923" spans="1:30" x14ac:dyDescent="0.25">
      <c r="A923" s="1" t="str">
        <f>D923&amp;M923&amp;P923&amp;N923&amp;MasterData_[[#This Row],[Program Code]]</f>
        <v>BAR037506230099999940344</v>
      </c>
      <c r="B923" s="1" t="str">
        <f t="shared" si="162"/>
        <v>BAR037506230040344</v>
      </c>
      <c r="D923" s="14" t="s">
        <v>282</v>
      </c>
      <c r="E923" s="15" t="s">
        <v>286</v>
      </c>
      <c r="F923" s="7">
        <f t="shared" si="160"/>
        <v>40344</v>
      </c>
      <c r="G923" s="1" t="s">
        <v>937</v>
      </c>
      <c r="H923" s="1" t="str">
        <f t="shared" si="161"/>
        <v>ASSN--Lease Payments--40344</v>
      </c>
      <c r="J923" s="27" t="str">
        <f t="shared" si="157"/>
        <v>BAR0375062999999</v>
      </c>
      <c r="K923" s="27" t="str">
        <f t="shared" si="158"/>
        <v>BAR0375062Lease Payments</v>
      </c>
      <c r="L923" s="1" t="str">
        <f t="shared" si="163"/>
        <v>BAR03VPSA</v>
      </c>
      <c r="M923" s="1">
        <v>75062</v>
      </c>
      <c r="N923" s="1">
        <v>999999</v>
      </c>
      <c r="O923" s="1">
        <v>40344</v>
      </c>
      <c r="P923" s="1">
        <v>300</v>
      </c>
      <c r="Q923" s="1">
        <v>9999</v>
      </c>
      <c r="R923" s="1">
        <v>12</v>
      </c>
      <c r="S923" s="1">
        <v>9999</v>
      </c>
      <c r="V923"/>
      <c r="W923" t="s">
        <v>945</v>
      </c>
      <c r="X923" t="str">
        <f t="shared" si="164"/>
        <v>n/a</v>
      </c>
      <c r="Y923" t="str">
        <f t="shared" si="165"/>
        <v>n/a</v>
      </c>
      <c r="AA923" s="1"/>
      <c r="AB923" s="1" t="s">
        <v>934</v>
      </c>
      <c r="AD923" s="1" t="str">
        <f t="shared" si="159"/>
        <v>BAR037506240344</v>
      </c>
    </row>
    <row r="924" spans="1:30" x14ac:dyDescent="0.25">
      <c r="A924" s="1" t="str">
        <f>D924&amp;M924&amp;P924&amp;N924&amp;MasterData_[[#This Row],[Program Code]]</f>
        <v>BAR037506230099999999999</v>
      </c>
      <c r="B924" s="1" t="str">
        <f t="shared" si="162"/>
        <v>BAR037506230099999</v>
      </c>
      <c r="D924" s="14" t="s">
        <v>282</v>
      </c>
      <c r="E924" s="15" t="s">
        <v>286</v>
      </c>
      <c r="F924" s="7">
        <f t="shared" si="160"/>
        <v>99999</v>
      </c>
      <c r="G924" s="1" t="s">
        <v>749</v>
      </c>
      <c r="H924" s="1" t="str">
        <f t="shared" si="161"/>
        <v>ASSN--PC not applicable--99999</v>
      </c>
      <c r="J924" s="27" t="str">
        <f t="shared" si="157"/>
        <v>BAR0375062999999</v>
      </c>
      <c r="K924" s="27" t="str">
        <f t="shared" si="158"/>
        <v>BAR0375062PC not applicable</v>
      </c>
      <c r="L924" s="1" t="str">
        <f t="shared" si="163"/>
        <v>BAR03VPSA</v>
      </c>
      <c r="M924" s="1">
        <v>75062</v>
      </c>
      <c r="N924" s="1">
        <v>999999</v>
      </c>
      <c r="O924" s="1">
        <v>99999</v>
      </c>
      <c r="P924" s="1">
        <v>300</v>
      </c>
      <c r="Q924" s="1">
        <v>9999</v>
      </c>
      <c r="R924" s="1">
        <v>12</v>
      </c>
      <c r="S924" s="1">
        <v>9999</v>
      </c>
      <c r="V924"/>
      <c r="W924" t="s">
        <v>945</v>
      </c>
      <c r="X924" t="str">
        <f t="shared" si="164"/>
        <v>n/a</v>
      </c>
      <c r="Y924" t="str">
        <f t="shared" si="165"/>
        <v>n/a</v>
      </c>
      <c r="AA924" s="1"/>
      <c r="AB924" s="1" t="s">
        <v>934</v>
      </c>
      <c r="AD924" s="1" t="str">
        <f t="shared" si="159"/>
        <v>BAR037506299999</v>
      </c>
    </row>
    <row r="925" spans="1:30" x14ac:dyDescent="0.25">
      <c r="A925" s="1" t="str">
        <f>D925&amp;M925&amp;P925&amp;N925&amp;MasterData_[[#This Row],[Program Code]]</f>
        <v>BAR037506630099999910413</v>
      </c>
      <c r="B925" s="1" t="str">
        <f t="shared" si="162"/>
        <v>BAR037506630010413</v>
      </c>
      <c r="D925" s="14" t="s">
        <v>282</v>
      </c>
      <c r="E925" s="15" t="s">
        <v>286</v>
      </c>
      <c r="F925" s="7">
        <f t="shared" si="160"/>
        <v>10413</v>
      </c>
      <c r="G925" s="1" t="s">
        <v>765</v>
      </c>
      <c r="H925" s="1" t="str">
        <f t="shared" si="161"/>
        <v>ASSN--Staff Development--10413</v>
      </c>
      <c r="J925" s="27" t="str">
        <f t="shared" si="157"/>
        <v>BAR0375066999999</v>
      </c>
      <c r="K925" s="27" t="str">
        <f t="shared" si="158"/>
        <v>BAR0375066Staff Development</v>
      </c>
      <c r="L925" s="1" t="str">
        <f t="shared" si="163"/>
        <v>BAR03VPSA</v>
      </c>
      <c r="M925" s="1">
        <v>75066</v>
      </c>
      <c r="N925" s="1">
        <v>999999</v>
      </c>
      <c r="O925" s="1">
        <v>10413</v>
      </c>
      <c r="P925" s="1">
        <v>300</v>
      </c>
      <c r="Q925" s="1">
        <v>9999</v>
      </c>
      <c r="R925" s="1">
        <v>12</v>
      </c>
      <c r="S925" s="1">
        <v>9999</v>
      </c>
      <c r="V925"/>
      <c r="W925" t="s">
        <v>946</v>
      </c>
      <c r="X925" t="str">
        <f t="shared" si="164"/>
        <v>n/a</v>
      </c>
      <c r="Y925" t="str">
        <f t="shared" si="165"/>
        <v>n/a</v>
      </c>
      <c r="AA925" s="1"/>
      <c r="AB925" s="1" t="s">
        <v>934</v>
      </c>
      <c r="AD925" s="1" t="str">
        <f t="shared" si="159"/>
        <v>BAR037506610413</v>
      </c>
    </row>
    <row r="926" spans="1:30" x14ac:dyDescent="0.25">
      <c r="A926" s="1" t="str">
        <f>D926&amp;M926&amp;P926&amp;N926&amp;MasterData_[[#This Row],[Program Code]]</f>
        <v>BAR037506630099999910510</v>
      </c>
      <c r="B926" s="1" t="str">
        <f t="shared" si="162"/>
        <v>BAR037506630010510</v>
      </c>
      <c r="D926" s="14" t="s">
        <v>282</v>
      </c>
      <c r="E926" s="15" t="s">
        <v>286</v>
      </c>
      <c r="F926" s="7">
        <f t="shared" si="160"/>
        <v>10510</v>
      </c>
      <c r="G926" s="1" t="s">
        <v>743</v>
      </c>
      <c r="H926" s="1" t="str">
        <f t="shared" si="161"/>
        <v>ASSN--Fringe Benefits--10510</v>
      </c>
      <c r="J926" s="27" t="str">
        <f t="shared" si="157"/>
        <v>BAR0375066999999</v>
      </c>
      <c r="K926" s="27" t="str">
        <f t="shared" si="158"/>
        <v>BAR0375066Fringe Benefits</v>
      </c>
      <c r="L926" s="1" t="str">
        <f t="shared" si="163"/>
        <v>BAR03VPSA</v>
      </c>
      <c r="M926" s="1">
        <v>75066</v>
      </c>
      <c r="N926" s="1">
        <v>999999</v>
      </c>
      <c r="O926" s="1">
        <v>10510</v>
      </c>
      <c r="P926" s="1">
        <v>300</v>
      </c>
      <c r="Q926" s="1">
        <v>9999</v>
      </c>
      <c r="R926" s="1">
        <v>12</v>
      </c>
      <c r="S926" s="1">
        <v>9999</v>
      </c>
      <c r="V926"/>
      <c r="W926" t="s">
        <v>946</v>
      </c>
      <c r="X926" t="str">
        <f t="shared" si="164"/>
        <v>n/a</v>
      </c>
      <c r="Y926" t="str">
        <f t="shared" si="165"/>
        <v>n/a</v>
      </c>
      <c r="AA926" s="1"/>
      <c r="AB926" s="1" t="s">
        <v>934</v>
      </c>
      <c r="AD926" s="1" t="str">
        <f t="shared" si="159"/>
        <v>BAR037506610510</v>
      </c>
    </row>
    <row r="927" spans="1:30" x14ac:dyDescent="0.25">
      <c r="A927" s="1" t="str">
        <f>D927&amp;M927&amp;P927&amp;N927&amp;MasterData_[[#This Row],[Program Code]]</f>
        <v>BAR037506630099999910521</v>
      </c>
      <c r="B927" s="1" t="str">
        <f t="shared" si="162"/>
        <v>BAR037506630010521</v>
      </c>
      <c r="D927" s="14" t="s">
        <v>282</v>
      </c>
      <c r="E927" s="15" t="s">
        <v>286</v>
      </c>
      <c r="F927" s="7">
        <f t="shared" si="160"/>
        <v>10521</v>
      </c>
      <c r="G927" s="1" t="s">
        <v>744</v>
      </c>
      <c r="H927" s="1" t="str">
        <f t="shared" si="161"/>
        <v>ASSN--Accounting Unit Support--10521</v>
      </c>
      <c r="J927" s="27" t="str">
        <f t="shared" si="157"/>
        <v>BAR0375066999999</v>
      </c>
      <c r="K927" s="27" t="str">
        <f t="shared" si="158"/>
        <v>BAR0375066Accounting Unit Support</v>
      </c>
      <c r="L927" s="1" t="str">
        <f t="shared" si="163"/>
        <v>BAR03VPSA</v>
      </c>
      <c r="M927" s="1">
        <v>75066</v>
      </c>
      <c r="N927" s="1">
        <v>999999</v>
      </c>
      <c r="O927" s="1">
        <v>10521</v>
      </c>
      <c r="P927" s="1">
        <v>300</v>
      </c>
      <c r="Q927" s="1">
        <v>9999</v>
      </c>
      <c r="R927" s="1">
        <v>12</v>
      </c>
      <c r="S927" s="1">
        <v>9999</v>
      </c>
      <c r="V927"/>
      <c r="W927" t="s">
        <v>946</v>
      </c>
      <c r="X927" t="str">
        <f t="shared" si="164"/>
        <v>n/a</v>
      </c>
      <c r="Y927" t="str">
        <f t="shared" si="165"/>
        <v>n/a</v>
      </c>
      <c r="AA927" s="1"/>
      <c r="AB927" s="1" t="s">
        <v>934</v>
      </c>
      <c r="AD927" s="1" t="str">
        <f t="shared" si="159"/>
        <v>BAR037506610521</v>
      </c>
    </row>
    <row r="928" spans="1:30" x14ac:dyDescent="0.25">
      <c r="A928" s="1" t="str">
        <f>D928&amp;M928&amp;P928&amp;N928&amp;MasterData_[[#This Row],[Program Code]]</f>
        <v>BAR037506630099999910529</v>
      </c>
      <c r="B928" s="1" t="str">
        <f t="shared" si="162"/>
        <v>BAR037506630010529</v>
      </c>
      <c r="D928" s="14" t="s">
        <v>282</v>
      </c>
      <c r="E928" s="15" t="s">
        <v>286</v>
      </c>
      <c r="F928" s="7">
        <f t="shared" si="160"/>
        <v>10529</v>
      </c>
      <c r="G928" s="1" t="s">
        <v>764</v>
      </c>
      <c r="H928" s="1" t="str">
        <f t="shared" si="161"/>
        <v>ASSN--Office Supplies--10529</v>
      </c>
      <c r="J928" s="27" t="str">
        <f t="shared" si="157"/>
        <v>BAR0375066999999</v>
      </c>
      <c r="K928" s="27" t="str">
        <f t="shared" si="158"/>
        <v>BAR0375066Office Supplies</v>
      </c>
      <c r="L928" s="1" t="str">
        <f t="shared" si="163"/>
        <v>BAR03VPSA</v>
      </c>
      <c r="M928" s="1">
        <v>75066</v>
      </c>
      <c r="N928" s="1">
        <v>999999</v>
      </c>
      <c r="O928" s="1">
        <v>10529</v>
      </c>
      <c r="P928" s="1">
        <v>300</v>
      </c>
      <c r="Q928" s="1">
        <v>9999</v>
      </c>
      <c r="R928" s="1">
        <v>12</v>
      </c>
      <c r="S928" s="1">
        <v>9999</v>
      </c>
      <c r="V928"/>
      <c r="W928" t="s">
        <v>946</v>
      </c>
      <c r="X928" t="str">
        <f t="shared" si="164"/>
        <v>n/a</v>
      </c>
      <c r="Y928" t="str">
        <f t="shared" si="165"/>
        <v>n/a</v>
      </c>
      <c r="AA928" s="1"/>
      <c r="AB928" s="1" t="s">
        <v>934</v>
      </c>
      <c r="AD928" s="1" t="str">
        <f t="shared" si="159"/>
        <v>BAR037506610529</v>
      </c>
    </row>
    <row r="929" spans="1:30" x14ac:dyDescent="0.25">
      <c r="A929" s="1" t="str">
        <f>D929&amp;M929&amp;P929&amp;N929&amp;MasterData_[[#This Row],[Program Code]]</f>
        <v>BAR037506630099999910531</v>
      </c>
      <c r="B929" s="1" t="str">
        <f t="shared" si="162"/>
        <v>BAR037506630010531</v>
      </c>
      <c r="D929" s="14" t="s">
        <v>282</v>
      </c>
      <c r="E929" s="15" t="s">
        <v>286</v>
      </c>
      <c r="F929" s="7">
        <f t="shared" si="160"/>
        <v>10531</v>
      </c>
      <c r="G929" s="1" t="s">
        <v>746</v>
      </c>
      <c r="H929" s="1" t="str">
        <f t="shared" si="161"/>
        <v>ASSN--Professional Fees-Auditing--10531</v>
      </c>
      <c r="J929" s="27" t="str">
        <f t="shared" si="157"/>
        <v>BAR0375066999999</v>
      </c>
      <c r="K929" s="27" t="str">
        <f t="shared" si="158"/>
        <v>BAR0375066Professional Fees-Auditing</v>
      </c>
      <c r="L929" s="1" t="str">
        <f t="shared" si="163"/>
        <v>BAR03VPSA</v>
      </c>
      <c r="M929" s="1">
        <v>75066</v>
      </c>
      <c r="N929" s="1">
        <v>999999</v>
      </c>
      <c r="O929" s="1">
        <v>10531</v>
      </c>
      <c r="P929" s="1">
        <v>300</v>
      </c>
      <c r="Q929" s="1">
        <v>9999</v>
      </c>
      <c r="R929" s="1">
        <v>12</v>
      </c>
      <c r="S929" s="1">
        <v>9999</v>
      </c>
      <c r="V929"/>
      <c r="W929" t="s">
        <v>946</v>
      </c>
      <c r="X929" t="str">
        <f t="shared" si="164"/>
        <v>n/a</v>
      </c>
      <c r="Y929" t="str">
        <f t="shared" si="165"/>
        <v>n/a</v>
      </c>
      <c r="AA929" s="1"/>
      <c r="AB929" s="1" t="s">
        <v>934</v>
      </c>
      <c r="AD929" s="1" t="str">
        <f t="shared" si="159"/>
        <v>BAR037506610531</v>
      </c>
    </row>
    <row r="930" spans="1:30" x14ac:dyDescent="0.25">
      <c r="A930" s="1" t="str">
        <f>D930&amp;M930&amp;P930&amp;N930&amp;MasterData_[[#This Row],[Program Code]]</f>
        <v>BAR037506630099999920001</v>
      </c>
      <c r="B930" s="1" t="str">
        <f t="shared" si="162"/>
        <v>BAR037506630020001</v>
      </c>
      <c r="D930" s="14" t="s">
        <v>282</v>
      </c>
      <c r="E930" s="15" t="s">
        <v>286</v>
      </c>
      <c r="F930" s="7">
        <f t="shared" si="160"/>
        <v>20001</v>
      </c>
      <c r="G930" s="1" t="s">
        <v>750</v>
      </c>
      <c r="H930" s="1" t="str">
        <f t="shared" si="161"/>
        <v>ASSN--Event 1--20001</v>
      </c>
      <c r="J930" s="27" t="str">
        <f t="shared" si="157"/>
        <v>BAR0375066999999</v>
      </c>
      <c r="K930" s="27" t="str">
        <f t="shared" si="158"/>
        <v>BAR0375066Event 1</v>
      </c>
      <c r="L930" s="1" t="str">
        <f t="shared" si="163"/>
        <v>BAR03VPSA</v>
      </c>
      <c r="M930" s="1">
        <v>75066</v>
      </c>
      <c r="N930" s="1">
        <v>999999</v>
      </c>
      <c r="O930" s="1">
        <v>20001</v>
      </c>
      <c r="P930" s="1">
        <v>300</v>
      </c>
      <c r="Q930" s="1">
        <v>9999</v>
      </c>
      <c r="R930" s="1">
        <v>12</v>
      </c>
      <c r="S930" s="1">
        <v>9999</v>
      </c>
      <c r="V930"/>
      <c r="W930" t="s">
        <v>946</v>
      </c>
      <c r="X930" t="str">
        <f t="shared" si="164"/>
        <v>n/a</v>
      </c>
      <c r="Y930" t="str">
        <f t="shared" si="165"/>
        <v>n/a</v>
      </c>
      <c r="AA930" s="1"/>
      <c r="AB930" s="1" t="s">
        <v>934</v>
      </c>
      <c r="AD930" s="1" t="str">
        <f t="shared" si="159"/>
        <v>BAR037506620001</v>
      </c>
    </row>
    <row r="931" spans="1:30" x14ac:dyDescent="0.25">
      <c r="A931" s="1" t="str">
        <f>D931&amp;M931&amp;P931&amp;N931&amp;MasterData_[[#This Row],[Program Code]]</f>
        <v>BAR037506630099999940003</v>
      </c>
      <c r="B931" s="1" t="str">
        <f t="shared" si="162"/>
        <v>BAR037506630040003</v>
      </c>
      <c r="D931" s="14" t="s">
        <v>282</v>
      </c>
      <c r="E931" s="15" t="s">
        <v>286</v>
      </c>
      <c r="F931" s="7">
        <f t="shared" si="160"/>
        <v>40003</v>
      </c>
      <c r="G931" s="1" t="s">
        <v>350</v>
      </c>
      <c r="H931" s="1" t="str">
        <f t="shared" si="161"/>
        <v>ASSN--Administrative Overhead--40003</v>
      </c>
      <c r="J931" s="27" t="str">
        <f t="shared" si="157"/>
        <v>BAR0375066999999</v>
      </c>
      <c r="K931" s="27" t="str">
        <f t="shared" si="158"/>
        <v>BAR0375066Administrative Overhead</v>
      </c>
      <c r="L931" s="1" t="str">
        <f t="shared" si="163"/>
        <v>BAR03VPSA</v>
      </c>
      <c r="M931" s="1">
        <v>75066</v>
      </c>
      <c r="N931" s="1">
        <v>999999</v>
      </c>
      <c r="O931" s="1">
        <v>40003</v>
      </c>
      <c r="P931" s="1">
        <v>300</v>
      </c>
      <c r="Q931" s="1">
        <v>9999</v>
      </c>
      <c r="R931" s="1">
        <v>12</v>
      </c>
      <c r="S931" s="1">
        <v>9999</v>
      </c>
      <c r="V931"/>
      <c r="W931" t="s">
        <v>946</v>
      </c>
      <c r="X931" t="str">
        <f t="shared" si="164"/>
        <v>n/a</v>
      </c>
      <c r="Y931" t="str">
        <f t="shared" si="165"/>
        <v>n/a</v>
      </c>
      <c r="AA931" s="1"/>
      <c r="AB931" s="1" t="s">
        <v>934</v>
      </c>
      <c r="AD931" s="1" t="str">
        <f t="shared" si="159"/>
        <v>BAR037506640003</v>
      </c>
    </row>
    <row r="932" spans="1:30" x14ac:dyDescent="0.25">
      <c r="A932" s="1" t="str">
        <f>D932&amp;M932&amp;P932&amp;N932&amp;MasterData_[[#This Row],[Program Code]]</f>
        <v>BAR037507530099999910510</v>
      </c>
      <c r="B932" s="1" t="str">
        <f t="shared" si="162"/>
        <v>BAR037507530010510</v>
      </c>
      <c r="D932" s="14" t="s">
        <v>282</v>
      </c>
      <c r="E932" s="15" t="s">
        <v>286</v>
      </c>
      <c r="F932" s="7">
        <f t="shared" si="160"/>
        <v>10510</v>
      </c>
      <c r="G932" s="1" t="s">
        <v>743</v>
      </c>
      <c r="H932" s="1" t="str">
        <f t="shared" si="161"/>
        <v>ASSN--Fringe Benefits--10510</v>
      </c>
      <c r="J932" s="27" t="str">
        <f t="shared" si="157"/>
        <v>BAR0375075999999</v>
      </c>
      <c r="K932" s="27" t="str">
        <f t="shared" si="158"/>
        <v>BAR0375075Fringe Benefits</v>
      </c>
      <c r="L932" s="1" t="str">
        <f t="shared" si="163"/>
        <v>BAR03VPSA</v>
      </c>
      <c r="M932" s="1">
        <v>75075</v>
      </c>
      <c r="N932" s="1">
        <v>999999</v>
      </c>
      <c r="O932" s="1">
        <v>10510</v>
      </c>
      <c r="P932" s="1">
        <v>300</v>
      </c>
      <c r="Q932" s="1">
        <v>9999</v>
      </c>
      <c r="R932" s="1">
        <v>12</v>
      </c>
      <c r="S932" s="1">
        <v>9999</v>
      </c>
      <c r="V932"/>
      <c r="W932" t="s">
        <v>947</v>
      </c>
      <c r="X932" t="str">
        <f t="shared" si="164"/>
        <v>n/a</v>
      </c>
      <c r="Y932" t="str">
        <f t="shared" si="165"/>
        <v>n/a</v>
      </c>
      <c r="AA932" s="1"/>
      <c r="AB932" s="1" t="s">
        <v>934</v>
      </c>
      <c r="AD932" s="1" t="str">
        <f t="shared" si="159"/>
        <v>BAR037507510510</v>
      </c>
    </row>
    <row r="933" spans="1:30" x14ac:dyDescent="0.25">
      <c r="A933" s="1" t="str">
        <f>D933&amp;M933&amp;P933&amp;N933&amp;MasterData_[[#This Row],[Program Code]]</f>
        <v>BAR037507530099999910521</v>
      </c>
      <c r="B933" s="1" t="str">
        <f t="shared" si="162"/>
        <v>BAR037507530010521</v>
      </c>
      <c r="D933" s="14" t="s">
        <v>282</v>
      </c>
      <c r="E933" s="15" t="s">
        <v>286</v>
      </c>
      <c r="F933" s="7">
        <f t="shared" si="160"/>
        <v>10521</v>
      </c>
      <c r="G933" s="1" t="s">
        <v>744</v>
      </c>
      <c r="H933" s="1" t="str">
        <f t="shared" si="161"/>
        <v>ASSN--Accounting Unit Support--10521</v>
      </c>
      <c r="J933" s="27" t="str">
        <f t="shared" si="157"/>
        <v>BAR0375075999999</v>
      </c>
      <c r="K933" s="27" t="str">
        <f t="shared" si="158"/>
        <v>BAR0375075Accounting Unit Support</v>
      </c>
      <c r="L933" s="1" t="str">
        <f t="shared" si="163"/>
        <v>BAR03VPSA</v>
      </c>
      <c r="M933" s="1">
        <v>75075</v>
      </c>
      <c r="N933" s="1">
        <v>999999</v>
      </c>
      <c r="O933" s="1">
        <v>10521</v>
      </c>
      <c r="P933" s="1">
        <v>300</v>
      </c>
      <c r="Q933" s="1">
        <v>9999</v>
      </c>
      <c r="R933" s="1">
        <v>12</v>
      </c>
      <c r="S933" s="1">
        <v>9999</v>
      </c>
      <c r="V933"/>
      <c r="W933" t="s">
        <v>947</v>
      </c>
      <c r="X933" t="str">
        <f t="shared" si="164"/>
        <v>n/a</v>
      </c>
      <c r="Y933" t="str">
        <f t="shared" si="165"/>
        <v>n/a</v>
      </c>
      <c r="AA933" s="1"/>
      <c r="AB933" s="1" t="s">
        <v>934</v>
      </c>
      <c r="AD933" s="1" t="str">
        <f t="shared" si="159"/>
        <v>BAR037507510521</v>
      </c>
    </row>
    <row r="934" spans="1:30" x14ac:dyDescent="0.25">
      <c r="A934" s="1" t="str">
        <f>D934&amp;M934&amp;P934&amp;N934&amp;MasterData_[[#This Row],[Program Code]]</f>
        <v>BAR037507530099999910531</v>
      </c>
      <c r="B934" s="1" t="str">
        <f t="shared" si="162"/>
        <v>BAR037507530010531</v>
      </c>
      <c r="D934" s="14" t="s">
        <v>282</v>
      </c>
      <c r="E934" s="15" t="s">
        <v>286</v>
      </c>
      <c r="F934" s="7">
        <f t="shared" si="160"/>
        <v>10531</v>
      </c>
      <c r="G934" s="1" t="s">
        <v>746</v>
      </c>
      <c r="H934" s="1" t="str">
        <f t="shared" si="161"/>
        <v>ASSN--Professional Fees-Auditing--10531</v>
      </c>
      <c r="J934" s="27" t="str">
        <f t="shared" si="157"/>
        <v>BAR0375075999999</v>
      </c>
      <c r="K934" s="27" t="str">
        <f t="shared" si="158"/>
        <v>BAR0375075Professional Fees-Auditing</v>
      </c>
      <c r="L934" s="1" t="str">
        <f t="shared" si="163"/>
        <v>BAR03VPSA</v>
      </c>
      <c r="M934" s="1">
        <v>75075</v>
      </c>
      <c r="N934" s="1">
        <v>999999</v>
      </c>
      <c r="O934" s="1">
        <v>10531</v>
      </c>
      <c r="P934" s="1">
        <v>300</v>
      </c>
      <c r="Q934" s="1">
        <v>9999</v>
      </c>
      <c r="R934" s="1">
        <v>12</v>
      </c>
      <c r="S934" s="1">
        <v>9999</v>
      </c>
      <c r="V934"/>
      <c r="W934" t="s">
        <v>947</v>
      </c>
      <c r="X934" t="str">
        <f t="shared" si="164"/>
        <v>n/a</v>
      </c>
      <c r="Y934" t="str">
        <f t="shared" si="165"/>
        <v>n/a</v>
      </c>
      <c r="AA934" s="1"/>
      <c r="AB934" s="1" t="s">
        <v>934</v>
      </c>
      <c r="AD934" s="1" t="str">
        <f t="shared" si="159"/>
        <v>BAR037507510531</v>
      </c>
    </row>
    <row r="935" spans="1:30" x14ac:dyDescent="0.25">
      <c r="A935" s="1" t="str">
        <f>D935&amp;M935&amp;P935&amp;N935&amp;MasterData_[[#This Row],[Program Code]]</f>
        <v>BAR037507530099999920200</v>
      </c>
      <c r="B935" s="1" t="str">
        <f t="shared" si="162"/>
        <v>BAR037507530020200</v>
      </c>
      <c r="D935" s="14" t="s">
        <v>282</v>
      </c>
      <c r="E935" s="15" t="s">
        <v>286</v>
      </c>
      <c r="F935" s="7">
        <f t="shared" si="160"/>
        <v>20200</v>
      </c>
      <c r="G935" s="1" t="s">
        <v>766</v>
      </c>
      <c r="H935" s="1" t="str">
        <f t="shared" si="161"/>
        <v>ASSN--Elections--20200</v>
      </c>
      <c r="J935" s="27" t="str">
        <f t="shared" si="157"/>
        <v>BAR0375075999999</v>
      </c>
      <c r="K935" s="27" t="str">
        <f t="shared" si="158"/>
        <v>BAR0375075Elections</v>
      </c>
      <c r="L935" s="1" t="str">
        <f t="shared" si="163"/>
        <v>BAR03VPSA</v>
      </c>
      <c r="M935" s="1">
        <v>75075</v>
      </c>
      <c r="N935" s="1">
        <v>999999</v>
      </c>
      <c r="O935" s="1">
        <v>20200</v>
      </c>
      <c r="P935" s="1">
        <v>300</v>
      </c>
      <c r="Q935" s="1">
        <v>9999</v>
      </c>
      <c r="R935" s="1">
        <v>12</v>
      </c>
      <c r="S935" s="1">
        <v>9999</v>
      </c>
      <c r="V935"/>
      <c r="W935" t="s">
        <v>947</v>
      </c>
      <c r="X935" t="str">
        <f t="shared" si="164"/>
        <v>n/a</v>
      </c>
      <c r="Y935" t="str">
        <f t="shared" si="165"/>
        <v>n/a</v>
      </c>
      <c r="AA935" s="1"/>
      <c r="AB935" s="1" t="s">
        <v>934</v>
      </c>
      <c r="AD935" s="1" t="str">
        <f t="shared" si="159"/>
        <v>BAR037507520200</v>
      </c>
    </row>
    <row r="936" spans="1:30" x14ac:dyDescent="0.25">
      <c r="A936" s="1" t="str">
        <f>D936&amp;M936&amp;P936&amp;N936&amp;MasterData_[[#This Row],[Program Code]]</f>
        <v>BAR037507530099999940003</v>
      </c>
      <c r="B936" s="1" t="str">
        <f t="shared" si="162"/>
        <v>BAR037507530040003</v>
      </c>
      <c r="D936" s="14" t="s">
        <v>282</v>
      </c>
      <c r="E936" s="15" t="s">
        <v>286</v>
      </c>
      <c r="F936" s="7">
        <f t="shared" si="160"/>
        <v>40003</v>
      </c>
      <c r="G936" s="1" t="s">
        <v>350</v>
      </c>
      <c r="H936" s="1" t="str">
        <f t="shared" si="161"/>
        <v>ASSN--Administrative Overhead--40003</v>
      </c>
      <c r="J936" s="27" t="str">
        <f t="shared" si="157"/>
        <v>BAR0375075999999</v>
      </c>
      <c r="K936" s="27" t="str">
        <f t="shared" si="158"/>
        <v>BAR0375075Administrative Overhead</v>
      </c>
      <c r="L936" s="1" t="str">
        <f t="shared" si="163"/>
        <v>BAR03VPSA</v>
      </c>
      <c r="M936" s="1">
        <v>75075</v>
      </c>
      <c r="N936" s="1">
        <v>999999</v>
      </c>
      <c r="O936" s="1">
        <v>40003</v>
      </c>
      <c r="P936" s="1">
        <v>300</v>
      </c>
      <c r="Q936" s="1">
        <v>9999</v>
      </c>
      <c r="R936" s="1">
        <v>12</v>
      </c>
      <c r="S936" s="1">
        <v>9999</v>
      </c>
      <c r="V936"/>
      <c r="W936" t="s">
        <v>947</v>
      </c>
      <c r="X936" t="str">
        <f t="shared" si="164"/>
        <v>n/a</v>
      </c>
      <c r="Y936" t="str">
        <f t="shared" si="165"/>
        <v>n/a</v>
      </c>
      <c r="AA936" s="1"/>
      <c r="AB936" s="1" t="s">
        <v>934</v>
      </c>
      <c r="AD936" s="1" t="str">
        <f t="shared" si="159"/>
        <v>BAR037507540003</v>
      </c>
    </row>
    <row r="937" spans="1:30" x14ac:dyDescent="0.25">
      <c r="A937" s="1" t="str">
        <f>D937&amp;M937&amp;P937&amp;N937&amp;MasterData_[[#This Row],[Program Code]]</f>
        <v>BAR037507530040009999999</v>
      </c>
      <c r="B937" s="1" t="str">
        <f t="shared" si="162"/>
        <v>BAR037507530099999</v>
      </c>
      <c r="D937" s="14" t="s">
        <v>282</v>
      </c>
      <c r="E937" s="15" t="s">
        <v>286</v>
      </c>
      <c r="F937" s="7">
        <f t="shared" si="160"/>
        <v>99999</v>
      </c>
      <c r="G937" s="1" t="s">
        <v>749</v>
      </c>
      <c r="H937" s="1" t="str">
        <f t="shared" si="161"/>
        <v>ASSN--PC not applicable--99999</v>
      </c>
      <c r="J937" s="27" t="str">
        <f t="shared" ref="J937:J948" si="166">D937&amp;M937&amp;N937</f>
        <v>BAR0375075400099</v>
      </c>
      <c r="K937" s="27" t="str">
        <f t="shared" ref="K937:K948" si="167">D937&amp;M937&amp;G937</f>
        <v>BAR0375075PC not applicable</v>
      </c>
      <c r="L937" s="1" t="str">
        <f t="shared" si="163"/>
        <v>BAR03VPSA</v>
      </c>
      <c r="M937" s="1">
        <v>75075</v>
      </c>
      <c r="N937" s="1">
        <v>400099</v>
      </c>
      <c r="O937" s="1">
        <v>99999</v>
      </c>
      <c r="P937" s="1">
        <v>300</v>
      </c>
      <c r="Q937" s="1">
        <v>9999</v>
      </c>
      <c r="R937" s="1">
        <v>12</v>
      </c>
      <c r="S937" s="1">
        <v>9999</v>
      </c>
      <c r="V937"/>
      <c r="W937" t="s">
        <v>947</v>
      </c>
      <c r="X937" t="str">
        <f t="shared" si="164"/>
        <v>n/a</v>
      </c>
      <c r="Y937" t="str">
        <f t="shared" si="165"/>
        <v>n/a</v>
      </c>
      <c r="AA937" s="1"/>
      <c r="AB937" s="1" t="s">
        <v>934</v>
      </c>
      <c r="AD937" s="1" t="str">
        <f t="shared" ref="AD937:AD948" si="168">D937&amp;M937&amp;O937</f>
        <v>BAR037507599999</v>
      </c>
    </row>
    <row r="938" spans="1:30" x14ac:dyDescent="0.25">
      <c r="A938" s="1" t="str">
        <f>D938&amp;M938&amp;P938&amp;N938&amp;MasterData_[[#This Row],[Program Code]]</f>
        <v>BAR037511030099999910521</v>
      </c>
      <c r="B938" s="1" t="str">
        <f t="shared" si="162"/>
        <v>BAR037511030010521</v>
      </c>
      <c r="D938" s="14" t="s">
        <v>282</v>
      </c>
      <c r="E938" s="15" t="s">
        <v>286</v>
      </c>
      <c r="F938" s="7">
        <f t="shared" si="160"/>
        <v>10521</v>
      </c>
      <c r="G938" s="1" t="s">
        <v>744</v>
      </c>
      <c r="H938" s="1" t="str">
        <f t="shared" si="161"/>
        <v>ASSN--Accounting Unit Support--10521</v>
      </c>
      <c r="J938" s="27" t="str">
        <f t="shared" si="166"/>
        <v>BAR0375110999999</v>
      </c>
      <c r="K938" s="27" t="str">
        <f t="shared" si="167"/>
        <v>BAR0375110Accounting Unit Support</v>
      </c>
      <c r="L938" s="1" t="str">
        <f t="shared" si="163"/>
        <v>BAR03VPSA</v>
      </c>
      <c r="M938" s="1">
        <v>75110</v>
      </c>
      <c r="N938" s="1">
        <v>999999</v>
      </c>
      <c r="O938" s="1">
        <v>10521</v>
      </c>
      <c r="P938" s="1">
        <v>300</v>
      </c>
      <c r="Q938" s="1">
        <v>9999</v>
      </c>
      <c r="R938" s="1">
        <v>12</v>
      </c>
      <c r="S938" s="1">
        <v>9999</v>
      </c>
      <c r="V938"/>
      <c r="W938" t="s">
        <v>948</v>
      </c>
      <c r="X938" t="str">
        <f t="shared" si="164"/>
        <v>n/a</v>
      </c>
      <c r="Y938" t="str">
        <f t="shared" si="165"/>
        <v>n/a</v>
      </c>
      <c r="AA938" s="1"/>
      <c r="AB938" s="1" t="s">
        <v>934</v>
      </c>
      <c r="AD938" s="1" t="str">
        <f t="shared" si="168"/>
        <v>BAR037511010521</v>
      </c>
    </row>
    <row r="939" spans="1:30" x14ac:dyDescent="0.25">
      <c r="A939" s="1" t="str">
        <f>D939&amp;M939&amp;P939&amp;N939&amp;MasterData_[[#This Row],[Program Code]]</f>
        <v>BAR037511030099999910531</v>
      </c>
      <c r="B939" s="1" t="str">
        <f t="shared" si="162"/>
        <v>BAR037511030010531</v>
      </c>
      <c r="D939" s="14" t="s">
        <v>282</v>
      </c>
      <c r="E939" s="15" t="s">
        <v>286</v>
      </c>
      <c r="F939" s="7">
        <f t="shared" si="160"/>
        <v>10531</v>
      </c>
      <c r="G939" s="1" t="s">
        <v>746</v>
      </c>
      <c r="H939" s="1" t="str">
        <f t="shared" si="161"/>
        <v>ASSN--Professional Fees-Auditing--10531</v>
      </c>
      <c r="J939" s="27" t="str">
        <f t="shared" si="166"/>
        <v>BAR0375110999999</v>
      </c>
      <c r="K939" s="27" t="str">
        <f t="shared" si="167"/>
        <v>BAR0375110Professional Fees-Auditing</v>
      </c>
      <c r="L939" s="1" t="str">
        <f t="shared" si="163"/>
        <v>BAR03VPSA</v>
      </c>
      <c r="M939" s="1">
        <v>75110</v>
      </c>
      <c r="N939" s="1">
        <v>999999</v>
      </c>
      <c r="O939" s="1">
        <v>10531</v>
      </c>
      <c r="P939" s="1">
        <v>300</v>
      </c>
      <c r="Q939" s="1">
        <v>9999</v>
      </c>
      <c r="R939" s="1">
        <v>12</v>
      </c>
      <c r="S939" s="1">
        <v>9999</v>
      </c>
      <c r="V939"/>
      <c r="W939" t="s">
        <v>948</v>
      </c>
      <c r="X939" t="str">
        <f t="shared" si="164"/>
        <v>n/a</v>
      </c>
      <c r="Y939" t="str">
        <f t="shared" si="165"/>
        <v>n/a</v>
      </c>
      <c r="AA939" s="1"/>
      <c r="AB939" s="1" t="s">
        <v>934</v>
      </c>
      <c r="AD939" s="1" t="str">
        <f t="shared" si="168"/>
        <v>BAR037511010531</v>
      </c>
    </row>
    <row r="940" spans="1:30" x14ac:dyDescent="0.25">
      <c r="A940" s="1" t="str">
        <f>D940&amp;M940&amp;P940&amp;N940&amp;MasterData_[[#This Row],[Program Code]]</f>
        <v>BAR037511030099999940003</v>
      </c>
      <c r="B940" s="1" t="str">
        <f t="shared" si="162"/>
        <v>BAR037511030040003</v>
      </c>
      <c r="D940" s="14" t="s">
        <v>282</v>
      </c>
      <c r="E940" s="15" t="s">
        <v>286</v>
      </c>
      <c r="F940" s="7">
        <f t="shared" si="160"/>
        <v>40003</v>
      </c>
      <c r="G940" s="1" t="s">
        <v>350</v>
      </c>
      <c r="H940" s="1" t="str">
        <f t="shared" si="161"/>
        <v>ASSN--Administrative Overhead--40003</v>
      </c>
      <c r="J940" s="27" t="str">
        <f t="shared" si="166"/>
        <v>BAR0375110999999</v>
      </c>
      <c r="K940" s="27" t="str">
        <f t="shared" si="167"/>
        <v>BAR0375110Administrative Overhead</v>
      </c>
      <c r="L940" s="1" t="str">
        <f t="shared" si="163"/>
        <v>BAR03VPSA</v>
      </c>
      <c r="M940" s="1">
        <v>75110</v>
      </c>
      <c r="N940" s="1">
        <v>999999</v>
      </c>
      <c r="O940" s="1">
        <v>40003</v>
      </c>
      <c r="P940" s="1">
        <v>300</v>
      </c>
      <c r="Q940" s="1">
        <v>9999</v>
      </c>
      <c r="R940" s="1">
        <v>12</v>
      </c>
      <c r="S940" s="1">
        <v>9999</v>
      </c>
      <c r="V940"/>
      <c r="W940" t="s">
        <v>948</v>
      </c>
      <c r="X940" t="str">
        <f t="shared" si="164"/>
        <v>n/a</v>
      </c>
      <c r="Y940" t="str">
        <f t="shared" si="165"/>
        <v>n/a</v>
      </c>
      <c r="AA940" s="1"/>
      <c r="AB940" s="1" t="s">
        <v>934</v>
      </c>
      <c r="AD940" s="1" t="str">
        <f t="shared" si="168"/>
        <v>BAR037511040003</v>
      </c>
    </row>
    <row r="941" spans="1:30" x14ac:dyDescent="0.25">
      <c r="A941" s="1" t="str">
        <f>D941&amp;M941&amp;P941&amp;N941&amp;MasterData_[[#This Row],[Program Code]]</f>
        <v>BAR037511130040007110510</v>
      </c>
      <c r="B941" s="1" t="str">
        <f t="shared" si="162"/>
        <v>BAR037511130010510</v>
      </c>
      <c r="D941" s="14" t="s">
        <v>282</v>
      </c>
      <c r="E941" s="15" t="s">
        <v>286</v>
      </c>
      <c r="F941" s="7">
        <f t="shared" si="160"/>
        <v>10510</v>
      </c>
      <c r="G941" s="1" t="s">
        <v>743</v>
      </c>
      <c r="H941" s="1" t="str">
        <f t="shared" si="161"/>
        <v>ASSN--Fringe Benefits--10510</v>
      </c>
      <c r="J941" s="27" t="str">
        <f t="shared" si="166"/>
        <v>BAR0375111400071</v>
      </c>
      <c r="K941" s="27" t="str">
        <f t="shared" si="167"/>
        <v>BAR0375111Fringe Benefits</v>
      </c>
      <c r="L941" s="1" t="str">
        <f t="shared" si="163"/>
        <v>BAR03VPSA</v>
      </c>
      <c r="M941" s="1">
        <v>75111</v>
      </c>
      <c r="N941" s="1">
        <v>400071</v>
      </c>
      <c r="O941" s="1">
        <v>10510</v>
      </c>
      <c r="P941" s="1">
        <v>300</v>
      </c>
      <c r="Q941" s="1">
        <v>9999</v>
      </c>
      <c r="R941" s="1">
        <v>12</v>
      </c>
      <c r="S941" s="1">
        <v>9999</v>
      </c>
      <c r="V941"/>
      <c r="W941" t="s">
        <v>949</v>
      </c>
      <c r="X941" t="str">
        <f t="shared" si="164"/>
        <v>n/a</v>
      </c>
      <c r="Y941" t="str">
        <f t="shared" si="165"/>
        <v>n/a</v>
      </c>
      <c r="AA941" s="1"/>
      <c r="AB941" s="1" t="s">
        <v>934</v>
      </c>
      <c r="AD941" s="1" t="str">
        <f t="shared" si="168"/>
        <v>BAR037511110510</v>
      </c>
    </row>
    <row r="942" spans="1:30" x14ac:dyDescent="0.25">
      <c r="A942" s="1" t="str">
        <f>D942&amp;M942&amp;P942&amp;N942&amp;MasterData_[[#This Row],[Program Code]]</f>
        <v>BAR037511130040010710510</v>
      </c>
      <c r="B942" s="1" t="str">
        <f t="shared" si="162"/>
        <v>BAR037511130010510</v>
      </c>
      <c r="D942" s="14" t="s">
        <v>282</v>
      </c>
      <c r="E942" s="15" t="s">
        <v>286</v>
      </c>
      <c r="F942" s="7">
        <f t="shared" ref="F942:F948" si="169">O942</f>
        <v>10510</v>
      </c>
      <c r="G942" s="1" t="s">
        <v>743</v>
      </c>
      <c r="H942" s="1" t="str">
        <f t="shared" ref="H942:H948" si="170">"ASSN"&amp;"--"&amp;G942&amp;"--"&amp;F942</f>
        <v>ASSN--Fringe Benefits--10510</v>
      </c>
      <c r="J942" s="27" t="str">
        <f t="shared" si="166"/>
        <v>BAR0375111400107</v>
      </c>
      <c r="K942" s="27" t="str">
        <f t="shared" si="167"/>
        <v>BAR0375111Fringe Benefits</v>
      </c>
      <c r="L942" s="1" t="str">
        <f t="shared" si="163"/>
        <v>BAR03VPSA</v>
      </c>
      <c r="M942" s="1">
        <v>75111</v>
      </c>
      <c r="N942" s="1">
        <v>400107</v>
      </c>
      <c r="O942" s="1">
        <v>10510</v>
      </c>
      <c r="P942" s="1">
        <v>300</v>
      </c>
      <c r="Q942" s="1">
        <v>9999</v>
      </c>
      <c r="R942" s="1">
        <v>12</v>
      </c>
      <c r="S942" s="1">
        <v>9999</v>
      </c>
      <c r="V942"/>
      <c r="W942" t="s">
        <v>949</v>
      </c>
      <c r="X942" t="str">
        <f t="shared" si="164"/>
        <v>n/a</v>
      </c>
      <c r="Y942" t="str">
        <f t="shared" si="165"/>
        <v>n/a</v>
      </c>
      <c r="AA942" s="1"/>
      <c r="AB942" s="1" t="s">
        <v>934</v>
      </c>
      <c r="AD942" s="1" t="str">
        <f t="shared" si="168"/>
        <v>BAR037511110510</v>
      </c>
    </row>
    <row r="943" spans="1:30" x14ac:dyDescent="0.25">
      <c r="A943" s="1" t="str">
        <f>D943&amp;M943&amp;P943&amp;N943&amp;MasterData_[[#This Row],[Program Code]]</f>
        <v>BAR037511130099999910521</v>
      </c>
      <c r="B943" s="1" t="str">
        <f t="shared" si="162"/>
        <v>BAR037511130010521</v>
      </c>
      <c r="D943" s="14" t="s">
        <v>282</v>
      </c>
      <c r="E943" s="15" t="s">
        <v>286</v>
      </c>
      <c r="F943" s="7">
        <f t="shared" si="169"/>
        <v>10521</v>
      </c>
      <c r="G943" s="1" t="s">
        <v>744</v>
      </c>
      <c r="H943" s="1" t="str">
        <f t="shared" si="170"/>
        <v>ASSN--Accounting Unit Support--10521</v>
      </c>
      <c r="J943" s="27" t="str">
        <f t="shared" si="166"/>
        <v>BAR0375111999999</v>
      </c>
      <c r="K943" s="27" t="str">
        <f t="shared" si="167"/>
        <v>BAR0375111Accounting Unit Support</v>
      </c>
      <c r="L943" s="1" t="str">
        <f t="shared" si="163"/>
        <v>BAR03VPSA</v>
      </c>
      <c r="M943" s="1">
        <v>75111</v>
      </c>
      <c r="N943" s="1">
        <v>999999</v>
      </c>
      <c r="O943" s="1">
        <v>10521</v>
      </c>
      <c r="P943" s="1">
        <v>300</v>
      </c>
      <c r="Q943" s="1">
        <v>9999</v>
      </c>
      <c r="R943" s="1">
        <v>12</v>
      </c>
      <c r="S943" s="1">
        <v>9999</v>
      </c>
      <c r="V943"/>
      <c r="W943" t="s">
        <v>949</v>
      </c>
      <c r="X943" t="str">
        <f t="shared" si="164"/>
        <v>n/a</v>
      </c>
      <c r="Y943" t="str">
        <f t="shared" si="165"/>
        <v>n/a</v>
      </c>
      <c r="AA943" s="1"/>
      <c r="AB943" s="1" t="s">
        <v>934</v>
      </c>
      <c r="AD943" s="1" t="str">
        <f t="shared" si="168"/>
        <v>BAR037511110521</v>
      </c>
    </row>
    <row r="944" spans="1:30" x14ac:dyDescent="0.25">
      <c r="A944" s="1" t="str">
        <f>D944&amp;M944&amp;P944&amp;N944&amp;MasterData_[[#This Row],[Program Code]]</f>
        <v>BAR037511130099999910531</v>
      </c>
      <c r="B944" s="1" t="str">
        <f t="shared" si="162"/>
        <v>BAR037511130010531</v>
      </c>
      <c r="D944" s="14" t="s">
        <v>282</v>
      </c>
      <c r="E944" s="15" t="s">
        <v>286</v>
      </c>
      <c r="F944" s="7">
        <f t="shared" si="169"/>
        <v>10531</v>
      </c>
      <c r="G944" s="1" t="s">
        <v>746</v>
      </c>
      <c r="H944" s="1" t="str">
        <f t="shared" si="170"/>
        <v>ASSN--Professional Fees-Auditing--10531</v>
      </c>
      <c r="J944" s="27" t="str">
        <f t="shared" si="166"/>
        <v>BAR0375111999999</v>
      </c>
      <c r="K944" s="27" t="str">
        <f t="shared" si="167"/>
        <v>BAR0375111Professional Fees-Auditing</v>
      </c>
      <c r="L944" s="1" t="str">
        <f t="shared" si="163"/>
        <v>BAR03VPSA</v>
      </c>
      <c r="M944" s="1">
        <v>75111</v>
      </c>
      <c r="N944" s="1">
        <v>999999</v>
      </c>
      <c r="O944" s="1">
        <v>10531</v>
      </c>
      <c r="P944" s="1">
        <v>300</v>
      </c>
      <c r="Q944" s="1">
        <v>9999</v>
      </c>
      <c r="R944" s="1">
        <v>12</v>
      </c>
      <c r="S944" s="1">
        <v>9999</v>
      </c>
      <c r="V944"/>
      <c r="W944" t="s">
        <v>949</v>
      </c>
      <c r="X944" t="str">
        <f t="shared" si="164"/>
        <v>n/a</v>
      </c>
      <c r="Y944" t="str">
        <f t="shared" si="165"/>
        <v>n/a</v>
      </c>
      <c r="AA944" s="1"/>
      <c r="AB944" s="1" t="s">
        <v>934</v>
      </c>
      <c r="AD944" s="1" t="str">
        <f t="shared" si="168"/>
        <v>BAR037511110531</v>
      </c>
    </row>
    <row r="945" spans="1:30" x14ac:dyDescent="0.25">
      <c r="A945" s="1" t="str">
        <f>D945&amp;M945&amp;P945&amp;N945&amp;MasterData_[[#This Row],[Program Code]]</f>
        <v>BAR037511130040004099999</v>
      </c>
      <c r="B945" s="1" t="str">
        <f t="shared" si="162"/>
        <v>BAR037511130099999</v>
      </c>
      <c r="D945" s="14" t="s">
        <v>282</v>
      </c>
      <c r="E945" s="15" t="s">
        <v>286</v>
      </c>
      <c r="F945" s="7">
        <f t="shared" si="169"/>
        <v>99999</v>
      </c>
      <c r="G945" s="1" t="s">
        <v>749</v>
      </c>
      <c r="H945" s="1" t="str">
        <f t="shared" si="170"/>
        <v>ASSN--PC not applicable--99999</v>
      </c>
      <c r="J945" s="27" t="str">
        <f t="shared" si="166"/>
        <v>BAR0375111400040</v>
      </c>
      <c r="K945" s="27" t="str">
        <f t="shared" si="167"/>
        <v>BAR0375111PC not applicable</v>
      </c>
      <c r="L945" s="1" t="str">
        <f t="shared" si="163"/>
        <v>BAR03VPSA</v>
      </c>
      <c r="M945" s="1">
        <v>75111</v>
      </c>
      <c r="N945" s="1">
        <v>400040</v>
      </c>
      <c r="O945" s="1">
        <v>99999</v>
      </c>
      <c r="P945" s="1">
        <v>300</v>
      </c>
      <c r="Q945" s="1">
        <v>9999</v>
      </c>
      <c r="R945" s="1">
        <v>12</v>
      </c>
      <c r="S945" s="1">
        <v>9999</v>
      </c>
      <c r="V945"/>
      <c r="W945" t="s">
        <v>949</v>
      </c>
      <c r="X945" t="str">
        <f t="shared" si="164"/>
        <v>n/a</v>
      </c>
      <c r="Y945" t="str">
        <f t="shared" si="165"/>
        <v>n/a</v>
      </c>
      <c r="AA945" s="1"/>
      <c r="AB945" s="1" t="s">
        <v>934</v>
      </c>
      <c r="AD945" s="1" t="str">
        <f t="shared" si="168"/>
        <v>BAR037511199999</v>
      </c>
    </row>
    <row r="946" spans="1:30" x14ac:dyDescent="0.25">
      <c r="A946" s="1" t="str">
        <f>D946&amp;M946&amp;P946&amp;N946&amp;MasterData_[[#This Row],[Program Code]]</f>
        <v>BAR037511130040007199999</v>
      </c>
      <c r="B946" s="1" t="str">
        <f t="shared" si="162"/>
        <v>BAR037511130099999</v>
      </c>
      <c r="D946" s="14" t="s">
        <v>282</v>
      </c>
      <c r="E946" s="15" t="s">
        <v>286</v>
      </c>
      <c r="F946" s="7">
        <f t="shared" si="169"/>
        <v>99999</v>
      </c>
      <c r="G946" s="1" t="s">
        <v>749</v>
      </c>
      <c r="H946" s="1" t="str">
        <f t="shared" si="170"/>
        <v>ASSN--PC not applicable--99999</v>
      </c>
      <c r="J946" s="27" t="str">
        <f t="shared" si="166"/>
        <v>BAR0375111400071</v>
      </c>
      <c r="K946" s="27" t="str">
        <f t="shared" si="167"/>
        <v>BAR0375111PC not applicable</v>
      </c>
      <c r="L946" s="1" t="str">
        <f t="shared" si="163"/>
        <v>BAR03VPSA</v>
      </c>
      <c r="M946" s="1">
        <v>75111</v>
      </c>
      <c r="N946" s="1">
        <v>400071</v>
      </c>
      <c r="O946" s="1">
        <v>99999</v>
      </c>
      <c r="P946" s="1">
        <v>300</v>
      </c>
      <c r="Q946" s="1">
        <v>9999</v>
      </c>
      <c r="R946" s="1">
        <v>12</v>
      </c>
      <c r="S946" s="1">
        <v>9999</v>
      </c>
      <c r="V946"/>
      <c r="W946" t="s">
        <v>949</v>
      </c>
      <c r="X946" t="str">
        <f t="shared" si="164"/>
        <v>n/a</v>
      </c>
      <c r="Y946" t="str">
        <f t="shared" si="165"/>
        <v>n/a</v>
      </c>
      <c r="AA946" s="1"/>
      <c r="AB946" s="1" t="s">
        <v>934</v>
      </c>
      <c r="AD946" s="1" t="str">
        <f t="shared" si="168"/>
        <v>BAR037511199999</v>
      </c>
    </row>
    <row r="947" spans="1:30" x14ac:dyDescent="0.25">
      <c r="A947" s="1" t="str">
        <f>D947&amp;M947&amp;P947&amp;N947&amp;MasterData_[[#This Row],[Program Code]]</f>
        <v>BAR037511130040009599999</v>
      </c>
      <c r="B947" s="1" t="str">
        <f t="shared" si="162"/>
        <v>BAR037511130099999</v>
      </c>
      <c r="D947" s="14" t="s">
        <v>282</v>
      </c>
      <c r="E947" s="15" t="s">
        <v>286</v>
      </c>
      <c r="F947" s="7">
        <f t="shared" si="169"/>
        <v>99999</v>
      </c>
      <c r="G947" s="1" t="s">
        <v>749</v>
      </c>
      <c r="H947" s="1" t="str">
        <f t="shared" si="170"/>
        <v>ASSN--PC not applicable--99999</v>
      </c>
      <c r="J947" s="27" t="str">
        <f t="shared" si="166"/>
        <v>BAR0375111400095</v>
      </c>
      <c r="K947" s="27" t="str">
        <f t="shared" si="167"/>
        <v>BAR0375111PC not applicable</v>
      </c>
      <c r="L947" s="1" t="str">
        <f t="shared" si="163"/>
        <v>BAR03VPSA</v>
      </c>
      <c r="M947" s="1">
        <v>75111</v>
      </c>
      <c r="N947" s="1">
        <v>400095</v>
      </c>
      <c r="O947" s="1">
        <v>99999</v>
      </c>
      <c r="P947" s="1">
        <v>300</v>
      </c>
      <c r="Q947" s="1">
        <v>9999</v>
      </c>
      <c r="R947" s="1">
        <v>12</v>
      </c>
      <c r="S947" s="1">
        <v>9999</v>
      </c>
      <c r="V947"/>
      <c r="W947" t="s">
        <v>949</v>
      </c>
      <c r="X947" t="str">
        <f t="shared" si="164"/>
        <v>n/a</v>
      </c>
      <c r="Y947" t="str">
        <f t="shared" si="165"/>
        <v>n/a</v>
      </c>
      <c r="AA947" s="1"/>
      <c r="AB947" s="1" t="s">
        <v>934</v>
      </c>
      <c r="AD947" s="1" t="str">
        <f t="shared" si="168"/>
        <v>BAR037511199999</v>
      </c>
    </row>
    <row r="948" spans="1:30" x14ac:dyDescent="0.25">
      <c r="A948" s="1" t="str">
        <f>D948&amp;M948&amp;P948&amp;N948&amp;MasterData_[[#This Row],[Program Code]]</f>
        <v>BAR037511130040010799999</v>
      </c>
      <c r="B948" s="1" t="str">
        <f t="shared" si="162"/>
        <v>BAR037511130099999</v>
      </c>
      <c r="D948" s="14" t="s">
        <v>282</v>
      </c>
      <c r="E948" s="15" t="s">
        <v>286</v>
      </c>
      <c r="F948" s="7">
        <f t="shared" si="169"/>
        <v>99999</v>
      </c>
      <c r="G948" s="1" t="s">
        <v>749</v>
      </c>
      <c r="H948" s="1" t="str">
        <f t="shared" si="170"/>
        <v>ASSN--PC not applicable--99999</v>
      </c>
      <c r="J948" s="27" t="str">
        <f t="shared" si="166"/>
        <v>BAR0375111400107</v>
      </c>
      <c r="K948" s="27" t="str">
        <f t="shared" si="167"/>
        <v>BAR0375111PC not applicable</v>
      </c>
      <c r="L948" s="1" t="str">
        <f t="shared" si="163"/>
        <v>BAR03VPSA</v>
      </c>
      <c r="M948" s="1">
        <v>75111</v>
      </c>
      <c r="N948" s="1">
        <v>400107</v>
      </c>
      <c r="O948" s="1">
        <v>99999</v>
      </c>
      <c r="P948" s="1">
        <v>300</v>
      </c>
      <c r="Q948" s="1">
        <v>9999</v>
      </c>
      <c r="R948" s="1">
        <v>12</v>
      </c>
      <c r="S948" s="1">
        <v>9999</v>
      </c>
      <c r="V948"/>
      <c r="W948" t="s">
        <v>949</v>
      </c>
      <c r="X948" t="str">
        <f t="shared" si="164"/>
        <v>n/a</v>
      </c>
      <c r="Y948" t="str">
        <f t="shared" si="165"/>
        <v>n/a</v>
      </c>
      <c r="AA948" s="1"/>
      <c r="AB948" s="1" t="s">
        <v>934</v>
      </c>
      <c r="AD948" s="1" t="str">
        <f t="shared" si="168"/>
        <v>BAR037511199999</v>
      </c>
    </row>
    <row r="952" spans="1:30" x14ac:dyDescent="0.25">
      <c r="D952" s="1" t="str">
        <f>N952&amp;R952&amp;U952</f>
        <v/>
      </c>
      <c r="L952" s="1" t="str">
        <f t="shared" ref="L952" si="171">AD952&amp;AF952&amp;AE952</f>
        <v/>
      </c>
    </row>
  </sheetData>
  <autoFilter ref="Q1:Y948" xr:uid="{00000000-0001-0000-0400-000000000000}"/>
  <pageMargins left="0.7" right="0.7" top="0.75" bottom="0.75" header="0.3" footer="0.3"/>
  <pageSetup orientation="portrait" r:id="rId1"/>
  <ignoredErrors>
    <ignoredError sqref="V5" formula="1"/>
  </ignoredErrors>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filterMode="1"/>
  <dimension ref="A1:V901"/>
  <sheetViews>
    <sheetView workbookViewId="0"/>
  </sheetViews>
  <sheetFormatPr defaultRowHeight="15" x14ac:dyDescent="0.25"/>
  <cols>
    <col min="1" max="1" width="11.5703125" style="61" customWidth="1"/>
    <col min="2" max="2" width="30.28515625" style="61" customWidth="1"/>
    <col min="3" max="3" width="19.140625" style="69" customWidth="1"/>
    <col min="4" max="4" width="40.7109375" style="69" customWidth="1"/>
    <col min="8" max="8" width="9.5703125" customWidth="1"/>
    <col min="9" max="9" width="25.5703125" bestFit="1" customWidth="1"/>
    <col min="11" max="11" width="11.140625" bestFit="1" customWidth="1"/>
    <col min="12" max="12" width="31.85546875" style="61" bestFit="1" customWidth="1"/>
    <col min="13" max="13" width="13" customWidth="1"/>
    <col min="14" max="14" width="16.42578125" customWidth="1"/>
    <col min="15" max="15" width="16.42578125" style="61" customWidth="1"/>
    <col min="16" max="16" width="17" bestFit="1" customWidth="1"/>
    <col min="17" max="17" width="31.28515625" bestFit="1" customWidth="1"/>
    <col min="21" max="21" width="18.28515625" bestFit="1" customWidth="1"/>
    <col min="22" max="22" width="14.7109375" bestFit="1" customWidth="1"/>
  </cols>
  <sheetData>
    <row r="1" spans="1:22" x14ac:dyDescent="0.25">
      <c r="A1" s="61" t="s">
        <v>794</v>
      </c>
      <c r="B1" s="61" t="s">
        <v>853</v>
      </c>
      <c r="C1" s="69" t="s">
        <v>856</v>
      </c>
      <c r="D1" s="69" t="s">
        <v>858</v>
      </c>
      <c r="E1" t="s">
        <v>499</v>
      </c>
      <c r="F1" t="s">
        <v>400</v>
      </c>
      <c r="G1" t="s">
        <v>4</v>
      </c>
      <c r="H1" t="s">
        <v>1</v>
      </c>
      <c r="I1" t="s">
        <v>500</v>
      </c>
      <c r="J1" t="s">
        <v>558</v>
      </c>
      <c r="K1" t="s">
        <v>560</v>
      </c>
      <c r="L1" s="61" t="s">
        <v>716</v>
      </c>
      <c r="M1" t="s">
        <v>715</v>
      </c>
      <c r="N1" t="s">
        <v>716</v>
      </c>
      <c r="O1" s="61" t="s">
        <v>561</v>
      </c>
      <c r="P1" t="s">
        <v>8</v>
      </c>
      <c r="Q1" t="s">
        <v>561</v>
      </c>
      <c r="R1" t="s">
        <v>559</v>
      </c>
      <c r="S1" t="s">
        <v>855</v>
      </c>
      <c r="T1" t="s">
        <v>795</v>
      </c>
      <c r="U1" s="69" t="s">
        <v>875</v>
      </c>
      <c r="V1" s="69" t="s">
        <v>8</v>
      </c>
    </row>
    <row r="2" spans="1:22" hidden="1" x14ac:dyDescent="0.25">
      <c r="A2" s="61" t="str">
        <f>F2&amp;I2</f>
        <v>BAR5510103</v>
      </c>
      <c r="B2" s="61" t="str">
        <f>I2&amp;N2</f>
        <v>10103Tools for Clear Speech</v>
      </c>
      <c r="C2" s="69" t="str">
        <f>F2&amp;I2&amp;P2</f>
        <v>BAR5510103201000</v>
      </c>
      <c r="D2" s="69" t="str">
        <f>F2&amp;I2&amp;L2</f>
        <v>BAR5510103Tools for Clear Speech</v>
      </c>
      <c r="E2" t="s">
        <v>563</v>
      </c>
      <c r="F2" t="s">
        <v>9</v>
      </c>
      <c r="G2">
        <v>12</v>
      </c>
      <c r="H2" t="s">
        <v>28</v>
      </c>
      <c r="I2">
        <v>10103</v>
      </c>
      <c r="J2">
        <v>100</v>
      </c>
      <c r="K2">
        <v>9999</v>
      </c>
      <c r="L2" s="61" t="s">
        <v>502</v>
      </c>
      <c r="M2">
        <v>40024</v>
      </c>
      <c r="N2" t="s">
        <v>502</v>
      </c>
      <c r="O2" s="61" t="s">
        <v>564</v>
      </c>
      <c r="P2">
        <v>201000</v>
      </c>
      <c r="Q2" t="s">
        <v>564</v>
      </c>
      <c r="R2">
        <v>9999</v>
      </c>
      <c r="S2">
        <f>VLOOKUP(A2,'Crosswalk NTL Prgrm-Project_JH'!I:T,5,FALSE)</f>
        <v>10103</v>
      </c>
      <c r="T2" t="b">
        <f>S2=M2</f>
        <v>0</v>
      </c>
      <c r="U2" t="str">
        <f>F2&amp;I2&amp;M2</f>
        <v>BAR551010340024</v>
      </c>
      <c r="V2">
        <v>201000</v>
      </c>
    </row>
    <row r="3" spans="1:22" hidden="1" x14ac:dyDescent="0.25">
      <c r="A3" s="61" t="str">
        <f t="shared" ref="A3:A66" si="0">F3&amp;I3</f>
        <v>BAR5560196</v>
      </c>
      <c r="B3" s="61" t="str">
        <f t="shared" ref="B3:B66" si="1">I3&amp;N3</f>
        <v>60196Schwartz Communication Inst.</v>
      </c>
      <c r="C3" s="69" t="str">
        <f t="shared" ref="C3:C66" si="2">F3&amp;I3&amp;P3</f>
        <v>BAR5560196201000</v>
      </c>
      <c r="D3" s="69" t="str">
        <f t="shared" ref="D3:D66" si="3">F3&amp;I3&amp;L3</f>
        <v>BAR5560196Schwartz Communication Inst.</v>
      </c>
      <c r="E3" t="s">
        <v>563</v>
      </c>
      <c r="F3" t="s">
        <v>9</v>
      </c>
      <c r="G3">
        <v>12</v>
      </c>
      <c r="H3" t="s">
        <v>28</v>
      </c>
      <c r="I3">
        <v>60196</v>
      </c>
      <c r="J3">
        <v>100</v>
      </c>
      <c r="K3">
        <v>9999</v>
      </c>
      <c r="L3" s="61" t="s">
        <v>717</v>
      </c>
      <c r="M3">
        <v>40022</v>
      </c>
      <c r="N3" t="s">
        <v>717</v>
      </c>
      <c r="O3" s="61" t="s">
        <v>564</v>
      </c>
      <c r="P3">
        <v>201000</v>
      </c>
      <c r="Q3" t="s">
        <v>564</v>
      </c>
      <c r="R3">
        <v>9999</v>
      </c>
      <c r="S3">
        <f>VLOOKUP(A3,'Crosswalk NTL Prgrm-Project_JH'!I:T,5,FALSE)</f>
        <v>60196</v>
      </c>
      <c r="T3" t="b">
        <f t="shared" ref="T3:T66" si="4">S3=M3</f>
        <v>0</v>
      </c>
      <c r="U3" t="str">
        <f t="shared" ref="U3:U66" si="5">F3&amp;I3&amp;M3</f>
        <v>BAR556019640022</v>
      </c>
      <c r="V3">
        <v>201000</v>
      </c>
    </row>
    <row r="4" spans="1:22" hidden="1" x14ac:dyDescent="0.25">
      <c r="A4" s="61" t="str">
        <f t="shared" si="0"/>
        <v>BAR5565017</v>
      </c>
      <c r="B4" s="61" t="str">
        <f t="shared" si="1"/>
        <v>65017College Now Program</v>
      </c>
      <c r="C4" s="69" t="str">
        <f t="shared" si="2"/>
        <v>BAR5565017201000</v>
      </c>
      <c r="D4" s="69" t="str">
        <f t="shared" si="3"/>
        <v>BAR5565017College Now Program</v>
      </c>
      <c r="E4" t="s">
        <v>563</v>
      </c>
      <c r="F4" t="s">
        <v>9</v>
      </c>
      <c r="G4">
        <v>12</v>
      </c>
      <c r="H4" t="s">
        <v>28</v>
      </c>
      <c r="I4">
        <v>65017</v>
      </c>
      <c r="J4">
        <v>100</v>
      </c>
      <c r="K4">
        <v>9999</v>
      </c>
      <c r="L4" s="61" t="s">
        <v>353</v>
      </c>
      <c r="M4">
        <v>40020</v>
      </c>
      <c r="N4" t="s">
        <v>353</v>
      </c>
      <c r="O4" s="61" t="s">
        <v>564</v>
      </c>
      <c r="P4">
        <v>201000</v>
      </c>
      <c r="Q4" t="s">
        <v>564</v>
      </c>
      <c r="R4">
        <v>9999</v>
      </c>
      <c r="S4">
        <f>VLOOKUP(A4,'Crosswalk NTL Prgrm-Project_JH'!I:T,5,FALSE)</f>
        <v>65017</v>
      </c>
      <c r="T4" t="b">
        <f t="shared" si="4"/>
        <v>0</v>
      </c>
      <c r="U4" t="str">
        <f t="shared" si="5"/>
        <v>BAR556501740020</v>
      </c>
      <c r="V4">
        <v>201000</v>
      </c>
    </row>
    <row r="5" spans="1:22" hidden="1" x14ac:dyDescent="0.25">
      <c r="A5" s="61" t="str">
        <f t="shared" si="0"/>
        <v>BAR5570001</v>
      </c>
      <c r="B5" s="61" t="str">
        <f t="shared" si="1"/>
        <v>70001Global Initiatives</v>
      </c>
      <c r="C5" s="69" t="str">
        <f t="shared" si="2"/>
        <v>BAR5570001201000</v>
      </c>
      <c r="D5" s="69" t="str">
        <f t="shared" si="3"/>
        <v>BAR5570001Global Initiatives</v>
      </c>
      <c r="E5" t="s">
        <v>563</v>
      </c>
      <c r="F5" t="s">
        <v>9</v>
      </c>
      <c r="G5">
        <v>12</v>
      </c>
      <c r="H5" t="s">
        <v>28</v>
      </c>
      <c r="I5">
        <v>70001</v>
      </c>
      <c r="J5">
        <v>100</v>
      </c>
      <c r="K5">
        <v>9999</v>
      </c>
      <c r="L5" s="61" t="s">
        <v>40</v>
      </c>
      <c r="M5">
        <v>40023</v>
      </c>
      <c r="N5" t="s">
        <v>40</v>
      </c>
      <c r="O5" s="61" t="s">
        <v>564</v>
      </c>
      <c r="P5">
        <v>201000</v>
      </c>
      <c r="Q5" t="s">
        <v>564</v>
      </c>
      <c r="R5">
        <v>9999</v>
      </c>
      <c r="S5">
        <f>VLOOKUP(A5,'Crosswalk NTL Prgrm-Project_JH'!I:T,5,FALSE)</f>
        <v>70001</v>
      </c>
      <c r="T5" t="b">
        <f t="shared" si="4"/>
        <v>0</v>
      </c>
      <c r="U5" t="str">
        <f t="shared" si="5"/>
        <v>BAR557000140023</v>
      </c>
      <c r="V5">
        <v>201000</v>
      </c>
    </row>
    <row r="6" spans="1:22" hidden="1" x14ac:dyDescent="0.25">
      <c r="A6" s="61" t="str">
        <f t="shared" si="0"/>
        <v>BAR5580259</v>
      </c>
      <c r="B6" s="61" t="str">
        <f t="shared" si="1"/>
        <v>80259Provost</v>
      </c>
      <c r="C6" s="69" t="str">
        <f t="shared" si="2"/>
        <v>BAR5580259201000</v>
      </c>
      <c r="D6" s="69" t="str">
        <f t="shared" si="3"/>
        <v>BAR5580259Provost</v>
      </c>
      <c r="E6" t="s">
        <v>563</v>
      </c>
      <c r="F6" t="s">
        <v>9</v>
      </c>
      <c r="G6">
        <v>12</v>
      </c>
      <c r="H6" t="s">
        <v>28</v>
      </c>
      <c r="I6">
        <v>80259</v>
      </c>
      <c r="J6">
        <v>355</v>
      </c>
      <c r="K6">
        <v>9999</v>
      </c>
      <c r="L6" s="61" t="s">
        <v>354</v>
      </c>
      <c r="M6">
        <v>40021</v>
      </c>
      <c r="N6" t="s">
        <v>354</v>
      </c>
      <c r="O6" s="61" t="s">
        <v>564</v>
      </c>
      <c r="P6">
        <v>201000</v>
      </c>
      <c r="Q6" t="s">
        <v>564</v>
      </c>
      <c r="R6">
        <v>9999</v>
      </c>
      <c r="S6">
        <f>VLOOKUP(A6,'Crosswalk NTL Prgrm-Project_JH'!I:T,5,FALSE)</f>
        <v>80259</v>
      </c>
      <c r="T6" t="b">
        <f t="shared" si="4"/>
        <v>0</v>
      </c>
      <c r="U6" t="str">
        <f t="shared" si="5"/>
        <v>BAR558025940021</v>
      </c>
      <c r="V6">
        <v>201000</v>
      </c>
    </row>
    <row r="7" spans="1:22" hidden="1" x14ac:dyDescent="0.25">
      <c r="A7" s="61" t="str">
        <f t="shared" si="0"/>
        <v>BAR5510250</v>
      </c>
      <c r="B7" s="61" t="str">
        <f t="shared" si="1"/>
        <v>10250Non-Degree Domestic Program</v>
      </c>
      <c r="C7" s="69" t="str">
        <f t="shared" si="2"/>
        <v>BAR5510250203500</v>
      </c>
      <c r="D7" s="69" t="str">
        <f t="shared" si="3"/>
        <v>BAR5510250Non-Degree Domestic Program</v>
      </c>
      <c r="E7" t="s">
        <v>563</v>
      </c>
      <c r="F7" t="s">
        <v>9</v>
      </c>
      <c r="G7">
        <v>12</v>
      </c>
      <c r="H7" t="s">
        <v>216</v>
      </c>
      <c r="I7">
        <v>10250</v>
      </c>
      <c r="J7">
        <v>100</v>
      </c>
      <c r="K7">
        <v>9999</v>
      </c>
      <c r="L7" s="61" t="s">
        <v>219</v>
      </c>
      <c r="M7">
        <v>40234</v>
      </c>
      <c r="N7" t="s">
        <v>219</v>
      </c>
      <c r="O7" s="61" t="s">
        <v>566</v>
      </c>
      <c r="P7">
        <v>203500</v>
      </c>
      <c r="Q7" t="s">
        <v>566</v>
      </c>
      <c r="R7">
        <v>9999</v>
      </c>
      <c r="S7">
        <f>VLOOKUP(A7,'Crosswalk NTL Prgrm-Project_JH'!I:T,5,FALSE)</f>
        <v>10250</v>
      </c>
      <c r="T7" t="b">
        <f t="shared" si="4"/>
        <v>0</v>
      </c>
      <c r="U7" t="str">
        <f t="shared" si="5"/>
        <v>BAR551025040234</v>
      </c>
      <c r="V7">
        <v>203500</v>
      </c>
    </row>
    <row r="8" spans="1:22" hidden="1" x14ac:dyDescent="0.25">
      <c r="A8" s="61" t="str">
        <f t="shared" si="0"/>
        <v>BAR5510250</v>
      </c>
      <c r="B8" s="61" t="str">
        <f t="shared" si="1"/>
        <v>10250Non-Degree International Prgm</v>
      </c>
      <c r="C8" s="69" t="str">
        <f t="shared" si="2"/>
        <v>BAR5510250203500</v>
      </c>
      <c r="D8" s="69" t="str">
        <f t="shared" si="3"/>
        <v>BAR5510250Non-Degree International Prgm</v>
      </c>
      <c r="E8" t="s">
        <v>563</v>
      </c>
      <c r="F8" t="s">
        <v>9</v>
      </c>
      <c r="G8">
        <v>12</v>
      </c>
      <c r="H8" t="s">
        <v>216</v>
      </c>
      <c r="I8">
        <v>10250</v>
      </c>
      <c r="J8">
        <v>100</v>
      </c>
      <c r="K8">
        <v>9999</v>
      </c>
      <c r="L8" s="61" t="s">
        <v>385</v>
      </c>
      <c r="M8">
        <v>40235</v>
      </c>
      <c r="N8" t="s">
        <v>385</v>
      </c>
      <c r="O8" s="61" t="s">
        <v>566</v>
      </c>
      <c r="P8">
        <v>203500</v>
      </c>
      <c r="Q8" t="s">
        <v>566</v>
      </c>
      <c r="R8">
        <v>9999</v>
      </c>
      <c r="S8">
        <f>VLOOKUP(A8,'Crosswalk NTL Prgrm-Project_JH'!I:T,5,FALSE)</f>
        <v>10250</v>
      </c>
      <c r="T8" t="b">
        <f t="shared" si="4"/>
        <v>0</v>
      </c>
      <c r="U8" t="str">
        <f t="shared" si="5"/>
        <v>BAR551025040235</v>
      </c>
      <c r="V8">
        <v>203500</v>
      </c>
    </row>
    <row r="9" spans="1:22" hidden="1" x14ac:dyDescent="0.25">
      <c r="A9" s="61" t="str">
        <f t="shared" si="0"/>
        <v>BAR5510250</v>
      </c>
      <c r="B9" s="61" t="str">
        <f t="shared" si="1"/>
        <v>10250Executive MPA</v>
      </c>
      <c r="C9" s="69" t="str">
        <f t="shared" si="2"/>
        <v>BAR5510250303500</v>
      </c>
      <c r="D9" s="69" t="str">
        <f t="shared" si="3"/>
        <v>BAR5510250Executive MPA</v>
      </c>
      <c r="E9" t="s">
        <v>563</v>
      </c>
      <c r="F9" t="s">
        <v>9</v>
      </c>
      <c r="G9">
        <v>12</v>
      </c>
      <c r="H9" t="s">
        <v>216</v>
      </c>
      <c r="I9">
        <v>10250</v>
      </c>
      <c r="J9">
        <v>100</v>
      </c>
      <c r="K9">
        <v>9999</v>
      </c>
      <c r="L9" s="61" t="s">
        <v>398</v>
      </c>
      <c r="M9">
        <v>40330</v>
      </c>
      <c r="N9" t="s">
        <v>398</v>
      </c>
      <c r="O9" s="61" t="s">
        <v>565</v>
      </c>
      <c r="P9">
        <v>303500</v>
      </c>
      <c r="Q9" t="s">
        <v>565</v>
      </c>
      <c r="R9">
        <v>9999</v>
      </c>
      <c r="S9">
        <f>VLOOKUP(A9,'Crosswalk NTL Prgrm-Project_JH'!I:T,5,FALSE)</f>
        <v>10250</v>
      </c>
      <c r="T9" t="b">
        <f t="shared" si="4"/>
        <v>0</v>
      </c>
      <c r="U9" t="str">
        <f t="shared" si="5"/>
        <v>BAR551025040330</v>
      </c>
      <c r="V9">
        <v>303500</v>
      </c>
    </row>
    <row r="10" spans="1:22" hidden="1" x14ac:dyDescent="0.25">
      <c r="A10" s="61" t="str">
        <f t="shared" si="0"/>
        <v>BAR5510405</v>
      </c>
      <c r="B10" s="61" t="str">
        <f t="shared" si="1"/>
        <v>10405Dean Marxe School</v>
      </c>
      <c r="C10" s="69" t="str">
        <f t="shared" si="2"/>
        <v>BAR5510405203500</v>
      </c>
      <c r="D10" s="69" t="str">
        <f t="shared" si="3"/>
        <v>BAR5510405Dean Marxe School</v>
      </c>
      <c r="E10" t="s">
        <v>563</v>
      </c>
      <c r="F10" t="s">
        <v>9</v>
      </c>
      <c r="G10">
        <v>12</v>
      </c>
      <c r="H10" t="s">
        <v>216</v>
      </c>
      <c r="I10">
        <v>10405</v>
      </c>
      <c r="J10">
        <v>100</v>
      </c>
      <c r="K10">
        <v>9999</v>
      </c>
      <c r="L10" s="61" t="s">
        <v>384</v>
      </c>
      <c r="M10">
        <v>40230</v>
      </c>
      <c r="N10" t="s">
        <v>384</v>
      </c>
      <c r="O10" s="61" t="s">
        <v>566</v>
      </c>
      <c r="P10">
        <v>203500</v>
      </c>
      <c r="Q10" t="s">
        <v>566</v>
      </c>
      <c r="R10">
        <v>9999</v>
      </c>
      <c r="S10">
        <f>VLOOKUP(A10,'Crosswalk NTL Prgrm-Project_JH'!I:T,5,FALSE)</f>
        <v>10405</v>
      </c>
      <c r="T10" t="b">
        <f t="shared" si="4"/>
        <v>0</v>
      </c>
      <c r="U10" t="str">
        <f t="shared" si="5"/>
        <v>BAR551040540230</v>
      </c>
      <c r="V10">
        <v>203500</v>
      </c>
    </row>
    <row r="11" spans="1:22" hidden="1" x14ac:dyDescent="0.25">
      <c r="A11" s="61" t="str">
        <f t="shared" si="0"/>
        <v>BAR5510405</v>
      </c>
      <c r="B11" s="61" t="str">
        <f t="shared" si="1"/>
        <v>10405Acad Administration &amp; Programs</v>
      </c>
      <c r="C11" s="69" t="str">
        <f t="shared" si="2"/>
        <v>BAR5510405203500</v>
      </c>
      <c r="D11" s="69" t="str">
        <f t="shared" si="3"/>
        <v>BAR5510405Acad Administration &amp; Programs</v>
      </c>
      <c r="E11" t="s">
        <v>563</v>
      </c>
      <c r="F11" t="s">
        <v>9</v>
      </c>
      <c r="G11">
        <v>12</v>
      </c>
      <c r="H11" t="s">
        <v>216</v>
      </c>
      <c r="I11">
        <v>10405</v>
      </c>
      <c r="J11">
        <v>100</v>
      </c>
      <c r="K11">
        <v>9999</v>
      </c>
      <c r="L11" s="61" t="s">
        <v>386</v>
      </c>
      <c r="M11">
        <v>40236</v>
      </c>
      <c r="N11" t="s">
        <v>386</v>
      </c>
      <c r="O11" s="61" t="s">
        <v>566</v>
      </c>
      <c r="P11">
        <v>203500</v>
      </c>
      <c r="Q11" t="s">
        <v>566</v>
      </c>
      <c r="R11">
        <v>9999</v>
      </c>
      <c r="S11">
        <f>VLOOKUP(A11,'Crosswalk NTL Prgrm-Project_JH'!I:T,5,FALSE)</f>
        <v>10405</v>
      </c>
      <c r="T11" t="b">
        <f t="shared" si="4"/>
        <v>0</v>
      </c>
      <c r="U11" t="str">
        <f t="shared" si="5"/>
        <v>BAR551040540236</v>
      </c>
      <c r="V11">
        <v>203500</v>
      </c>
    </row>
    <row r="12" spans="1:22" hidden="1" x14ac:dyDescent="0.25">
      <c r="A12" s="61" t="str">
        <f t="shared" si="0"/>
        <v>BAR5580250</v>
      </c>
      <c r="B12" s="61" t="str">
        <f t="shared" si="1"/>
        <v>80250Administrative Overhead</v>
      </c>
      <c r="C12" s="69" t="str">
        <f t="shared" si="2"/>
        <v>BAR5580250200300</v>
      </c>
      <c r="D12" s="69" t="str">
        <f t="shared" si="3"/>
        <v>BAR5580250Administrative Overhead</v>
      </c>
      <c r="E12" t="s">
        <v>563</v>
      </c>
      <c r="F12" t="s">
        <v>9</v>
      </c>
      <c r="G12">
        <v>12</v>
      </c>
      <c r="H12" t="s">
        <v>348</v>
      </c>
      <c r="I12">
        <v>80250</v>
      </c>
      <c r="J12">
        <v>355</v>
      </c>
      <c r="K12">
        <v>9999</v>
      </c>
      <c r="L12" s="61" t="s">
        <v>350</v>
      </c>
      <c r="M12">
        <v>40003</v>
      </c>
      <c r="N12" t="s">
        <v>350</v>
      </c>
      <c r="O12" s="61" t="s">
        <v>567</v>
      </c>
      <c r="P12">
        <v>200300</v>
      </c>
      <c r="Q12" t="s">
        <v>567</v>
      </c>
      <c r="R12">
        <v>9999</v>
      </c>
      <c r="S12">
        <f>VLOOKUP(A12,'Crosswalk NTL Prgrm-Project_JH'!I:T,5,FALSE)</f>
        <v>80250</v>
      </c>
      <c r="T12" t="b">
        <f t="shared" si="4"/>
        <v>0</v>
      </c>
      <c r="U12" t="str">
        <f t="shared" si="5"/>
        <v>BAR558025040003</v>
      </c>
      <c r="V12">
        <v>200300</v>
      </c>
    </row>
    <row r="13" spans="1:22" hidden="1" x14ac:dyDescent="0.25">
      <c r="A13" s="61" t="str">
        <f t="shared" si="0"/>
        <v>BAR5580250</v>
      </c>
      <c r="B13" s="61" t="str">
        <f t="shared" si="1"/>
        <v>80250Legal Office</v>
      </c>
      <c r="C13" s="69" t="str">
        <f t="shared" si="2"/>
        <v>BAR5580250200300</v>
      </c>
      <c r="D13" s="69" t="str">
        <f t="shared" si="3"/>
        <v>BAR5580250Legal Office</v>
      </c>
      <c r="E13" t="s">
        <v>563</v>
      </c>
      <c r="F13" t="s">
        <v>9</v>
      </c>
      <c r="G13">
        <v>12</v>
      </c>
      <c r="H13" t="s">
        <v>348</v>
      </c>
      <c r="I13">
        <v>80250</v>
      </c>
      <c r="J13">
        <v>355</v>
      </c>
      <c r="K13">
        <v>9999</v>
      </c>
      <c r="L13" s="61" t="s">
        <v>351</v>
      </c>
      <c r="M13">
        <v>40004</v>
      </c>
      <c r="N13" t="s">
        <v>351</v>
      </c>
      <c r="O13" s="61" t="s">
        <v>567</v>
      </c>
      <c r="P13">
        <v>200300</v>
      </c>
      <c r="Q13" t="s">
        <v>567</v>
      </c>
      <c r="R13">
        <v>9999</v>
      </c>
      <c r="S13">
        <f>VLOOKUP(A13,'Crosswalk NTL Prgrm-Project_JH'!I:T,5,FALSE)</f>
        <v>80250</v>
      </c>
      <c r="T13" t="b">
        <f t="shared" si="4"/>
        <v>0</v>
      </c>
      <c r="U13" t="str">
        <f t="shared" si="5"/>
        <v>BAR558025040004</v>
      </c>
      <c r="V13">
        <v>200300</v>
      </c>
    </row>
    <row r="14" spans="1:22" hidden="1" x14ac:dyDescent="0.25">
      <c r="A14" s="61" t="str">
        <f t="shared" si="0"/>
        <v>BAR5580002</v>
      </c>
      <c r="B14" s="61" t="str">
        <f t="shared" si="1"/>
        <v>80002Controller's Office</v>
      </c>
      <c r="C14" s="69" t="str">
        <f t="shared" si="2"/>
        <v>BAR5580002201500</v>
      </c>
      <c r="D14" s="69" t="str">
        <f t="shared" si="3"/>
        <v>BAR5580002Controller's Office</v>
      </c>
      <c r="E14" t="s">
        <v>563</v>
      </c>
      <c r="F14" t="s">
        <v>9</v>
      </c>
      <c r="G14">
        <v>12</v>
      </c>
      <c r="H14" t="s">
        <v>287</v>
      </c>
      <c r="I14">
        <v>80002</v>
      </c>
      <c r="J14">
        <v>355</v>
      </c>
      <c r="K14">
        <v>9999</v>
      </c>
      <c r="L14" s="61" t="s">
        <v>49</v>
      </c>
      <c r="M14">
        <v>40041</v>
      </c>
      <c r="N14" t="s">
        <v>49</v>
      </c>
      <c r="O14" s="61" t="s">
        <v>568</v>
      </c>
      <c r="P14">
        <v>201500</v>
      </c>
      <c r="Q14" t="s">
        <v>568</v>
      </c>
      <c r="R14">
        <v>9999</v>
      </c>
      <c r="S14">
        <f>VLOOKUP(A14,'Crosswalk NTL Prgrm-Project_JH'!I:T,5,FALSE)</f>
        <v>80002</v>
      </c>
      <c r="T14" t="b">
        <f t="shared" si="4"/>
        <v>0</v>
      </c>
      <c r="U14" t="str">
        <f t="shared" si="5"/>
        <v>BAR558000240041</v>
      </c>
      <c r="V14">
        <v>201500</v>
      </c>
    </row>
    <row r="15" spans="1:22" hidden="1" x14ac:dyDescent="0.25">
      <c r="A15" s="61" t="str">
        <f t="shared" si="0"/>
        <v>BAR5580002</v>
      </c>
      <c r="B15" s="61" t="str">
        <f t="shared" si="1"/>
        <v>80002Endowment Funds 3</v>
      </c>
      <c r="C15" s="69" t="str">
        <f t="shared" si="2"/>
        <v>BAR5580002209000</v>
      </c>
      <c r="D15" s="69" t="str">
        <f t="shared" si="3"/>
        <v>BAR5580002Endowment Funds 3</v>
      </c>
      <c r="E15" t="s">
        <v>563</v>
      </c>
      <c r="F15" t="s">
        <v>9</v>
      </c>
      <c r="G15">
        <v>12</v>
      </c>
      <c r="H15" t="s">
        <v>287</v>
      </c>
      <c r="I15">
        <v>80002</v>
      </c>
      <c r="J15">
        <v>355</v>
      </c>
      <c r="K15">
        <v>9999</v>
      </c>
      <c r="L15" s="61" t="s">
        <v>332</v>
      </c>
      <c r="M15">
        <v>40180</v>
      </c>
      <c r="N15" t="s">
        <v>332</v>
      </c>
      <c r="O15" s="61" t="s">
        <v>569</v>
      </c>
      <c r="P15">
        <v>209000</v>
      </c>
      <c r="Q15" t="s">
        <v>569</v>
      </c>
      <c r="R15">
        <v>9999</v>
      </c>
      <c r="S15">
        <f>VLOOKUP(A15,'Crosswalk NTL Prgrm-Project_JH'!I:T,5,FALSE)</f>
        <v>80002</v>
      </c>
      <c r="T15" t="b">
        <f t="shared" si="4"/>
        <v>0</v>
      </c>
      <c r="U15" t="str">
        <f t="shared" si="5"/>
        <v>BAR558000240180</v>
      </c>
      <c r="V15">
        <v>209000</v>
      </c>
    </row>
    <row r="16" spans="1:22" hidden="1" x14ac:dyDescent="0.25">
      <c r="A16" s="61" t="str">
        <f t="shared" si="0"/>
        <v>BAR5580002</v>
      </c>
      <c r="B16" s="61" t="str">
        <f t="shared" si="1"/>
        <v>80002Endowment Funds 4</v>
      </c>
      <c r="C16" s="69" t="str">
        <f t="shared" si="2"/>
        <v>BAR5580002209000</v>
      </c>
      <c r="D16" s="69" t="str">
        <f t="shared" si="3"/>
        <v>BAR5580002Endowment Funds 4</v>
      </c>
      <c r="E16" t="s">
        <v>563</v>
      </c>
      <c r="F16" t="s">
        <v>9</v>
      </c>
      <c r="G16">
        <v>12</v>
      </c>
      <c r="H16" t="s">
        <v>287</v>
      </c>
      <c r="I16">
        <v>80002</v>
      </c>
      <c r="J16">
        <v>355</v>
      </c>
      <c r="K16">
        <v>9999</v>
      </c>
      <c r="L16" s="61" t="s">
        <v>333</v>
      </c>
      <c r="M16">
        <v>40181</v>
      </c>
      <c r="N16" t="s">
        <v>333</v>
      </c>
      <c r="O16" s="61" t="s">
        <v>569</v>
      </c>
      <c r="P16">
        <v>209000</v>
      </c>
      <c r="Q16" t="s">
        <v>569</v>
      </c>
      <c r="R16">
        <v>9999</v>
      </c>
      <c r="S16">
        <f>VLOOKUP(A16,'Crosswalk NTL Prgrm-Project_JH'!I:T,5,FALSE)</f>
        <v>80002</v>
      </c>
      <c r="T16" t="b">
        <f t="shared" si="4"/>
        <v>0</v>
      </c>
      <c r="U16" t="str">
        <f t="shared" si="5"/>
        <v>BAR558000240181</v>
      </c>
      <c r="V16">
        <v>209000</v>
      </c>
    </row>
    <row r="17" spans="1:22" hidden="1" x14ac:dyDescent="0.25">
      <c r="A17" s="61" t="str">
        <f t="shared" si="0"/>
        <v>BAR5580002</v>
      </c>
      <c r="B17" s="61" t="str">
        <f t="shared" si="1"/>
        <v>80002Endowment Funds 5</v>
      </c>
      <c r="C17" s="69" t="str">
        <f t="shared" si="2"/>
        <v>BAR5580002209000</v>
      </c>
      <c r="D17" s="69" t="str">
        <f t="shared" si="3"/>
        <v>BAR5580002Endowment Funds 5</v>
      </c>
      <c r="E17" t="s">
        <v>563</v>
      </c>
      <c r="F17" t="s">
        <v>9</v>
      </c>
      <c r="G17">
        <v>12</v>
      </c>
      <c r="H17" t="s">
        <v>287</v>
      </c>
      <c r="I17">
        <v>80002</v>
      </c>
      <c r="J17">
        <v>355</v>
      </c>
      <c r="K17">
        <v>9999</v>
      </c>
      <c r="L17" s="61" t="s">
        <v>718</v>
      </c>
      <c r="M17">
        <v>40182</v>
      </c>
      <c r="N17" t="s">
        <v>718</v>
      </c>
      <c r="O17" s="61" t="s">
        <v>569</v>
      </c>
      <c r="P17">
        <v>209000</v>
      </c>
      <c r="Q17" t="s">
        <v>569</v>
      </c>
      <c r="R17">
        <v>9999</v>
      </c>
      <c r="S17">
        <f>VLOOKUP(A17,'Crosswalk NTL Prgrm-Project_JH'!I:T,5,FALSE)</f>
        <v>80002</v>
      </c>
      <c r="T17" t="b">
        <f t="shared" si="4"/>
        <v>0</v>
      </c>
      <c r="U17" t="str">
        <f t="shared" si="5"/>
        <v>BAR558000240182</v>
      </c>
      <c r="V17">
        <v>209000</v>
      </c>
    </row>
    <row r="18" spans="1:22" hidden="1" x14ac:dyDescent="0.25">
      <c r="A18" s="61" t="str">
        <f t="shared" si="0"/>
        <v>BAR5580002</v>
      </c>
      <c r="B18" s="61" t="str">
        <f t="shared" si="1"/>
        <v>80002Endowment Funds 6</v>
      </c>
      <c r="C18" s="69" t="str">
        <f t="shared" si="2"/>
        <v>BAR5580002209000</v>
      </c>
      <c r="D18" s="69" t="str">
        <f t="shared" si="3"/>
        <v>BAR5580002Endowment Funds 6</v>
      </c>
      <c r="E18" t="s">
        <v>563</v>
      </c>
      <c r="F18" t="s">
        <v>9</v>
      </c>
      <c r="G18">
        <v>12</v>
      </c>
      <c r="H18" t="s">
        <v>287</v>
      </c>
      <c r="I18">
        <v>80002</v>
      </c>
      <c r="J18">
        <v>355</v>
      </c>
      <c r="K18">
        <v>9999</v>
      </c>
      <c r="L18" s="61" t="s">
        <v>719</v>
      </c>
      <c r="M18">
        <v>40183</v>
      </c>
      <c r="N18" t="s">
        <v>719</v>
      </c>
      <c r="O18" s="61" t="s">
        <v>569</v>
      </c>
      <c r="P18">
        <v>209000</v>
      </c>
      <c r="Q18" t="s">
        <v>569</v>
      </c>
      <c r="R18">
        <v>9999</v>
      </c>
      <c r="S18">
        <f>VLOOKUP(A18,'Crosswalk NTL Prgrm-Project_JH'!I:T,5,FALSE)</f>
        <v>80002</v>
      </c>
      <c r="T18" t="b">
        <f t="shared" si="4"/>
        <v>0</v>
      </c>
      <c r="U18" t="str">
        <f t="shared" si="5"/>
        <v>BAR558000240183</v>
      </c>
      <c r="V18">
        <v>209000</v>
      </c>
    </row>
    <row r="19" spans="1:22" hidden="1" x14ac:dyDescent="0.25">
      <c r="A19" s="61" t="str">
        <f t="shared" si="0"/>
        <v>BAR5580002</v>
      </c>
      <c r="B19" s="61" t="str">
        <f t="shared" si="1"/>
        <v>80002Payroll Advances</v>
      </c>
      <c r="C19" s="69" t="str">
        <f t="shared" si="2"/>
        <v>BAR5580002201500</v>
      </c>
      <c r="D19" s="69" t="str">
        <f t="shared" si="3"/>
        <v>BAR5580002Payroll Advances</v>
      </c>
      <c r="E19" t="s">
        <v>563</v>
      </c>
      <c r="F19" t="s">
        <v>9</v>
      </c>
      <c r="G19">
        <v>12</v>
      </c>
      <c r="H19" t="s">
        <v>287</v>
      </c>
      <c r="I19">
        <v>80002</v>
      </c>
      <c r="J19">
        <v>355</v>
      </c>
      <c r="K19">
        <v>9999</v>
      </c>
      <c r="L19" s="61" t="s">
        <v>720</v>
      </c>
      <c r="M19">
        <v>40280</v>
      </c>
      <c r="N19" t="s">
        <v>720</v>
      </c>
      <c r="O19" s="61" t="s">
        <v>568</v>
      </c>
      <c r="P19">
        <v>201500</v>
      </c>
      <c r="Q19" t="s">
        <v>568</v>
      </c>
      <c r="R19">
        <v>9999</v>
      </c>
      <c r="S19">
        <f>VLOOKUP(A19,'Crosswalk NTL Prgrm-Project_JH'!I:T,5,FALSE)</f>
        <v>80002</v>
      </c>
      <c r="T19" t="b">
        <f t="shared" si="4"/>
        <v>0</v>
      </c>
      <c r="U19" t="str">
        <f t="shared" si="5"/>
        <v>BAR558000240280</v>
      </c>
      <c r="V19">
        <v>201500</v>
      </c>
    </row>
    <row r="20" spans="1:22" hidden="1" x14ac:dyDescent="0.25">
      <c r="A20" s="61" t="str">
        <f t="shared" si="0"/>
        <v>BAR5580049</v>
      </c>
      <c r="B20" s="61" t="str">
        <f t="shared" si="1"/>
        <v>80049Conference Center</v>
      </c>
      <c r="C20" s="69" t="str">
        <f t="shared" si="2"/>
        <v>BAR5580049201500</v>
      </c>
      <c r="D20" s="69" t="str">
        <f t="shared" si="3"/>
        <v>BAR5580049Conference Center</v>
      </c>
      <c r="E20" t="s">
        <v>563</v>
      </c>
      <c r="F20" t="s">
        <v>9</v>
      </c>
      <c r="G20">
        <v>12</v>
      </c>
      <c r="H20" t="s">
        <v>287</v>
      </c>
      <c r="I20">
        <v>80049</v>
      </c>
      <c r="J20">
        <v>400</v>
      </c>
      <c r="K20">
        <v>9999</v>
      </c>
      <c r="L20" s="61" t="s">
        <v>46</v>
      </c>
      <c r="M20">
        <v>40040</v>
      </c>
      <c r="N20" t="s">
        <v>46</v>
      </c>
      <c r="O20" s="61" t="s">
        <v>568</v>
      </c>
      <c r="P20">
        <v>201500</v>
      </c>
      <c r="Q20" t="s">
        <v>568</v>
      </c>
      <c r="R20">
        <v>9999</v>
      </c>
      <c r="S20">
        <f>VLOOKUP(A20,'Crosswalk NTL Prgrm-Project_JH'!I:T,5,FALSE)</f>
        <v>80049</v>
      </c>
      <c r="T20" t="b">
        <f t="shared" si="4"/>
        <v>0</v>
      </c>
      <c r="U20" t="str">
        <f t="shared" si="5"/>
        <v>BAR558004940040</v>
      </c>
      <c r="V20">
        <v>201500</v>
      </c>
    </row>
    <row r="21" spans="1:22" hidden="1" x14ac:dyDescent="0.25">
      <c r="A21" s="61" t="str">
        <f t="shared" si="0"/>
        <v>BAR5580149</v>
      </c>
      <c r="B21" s="61" t="str">
        <f t="shared" si="1"/>
        <v>80149Campus Operations</v>
      </c>
      <c r="C21" s="69" t="str">
        <f t="shared" si="2"/>
        <v>BAR5580149201500</v>
      </c>
      <c r="D21" s="69" t="str">
        <f t="shared" si="3"/>
        <v>BAR5580149Campus Operations</v>
      </c>
      <c r="E21" t="s">
        <v>563</v>
      </c>
      <c r="F21" t="s">
        <v>9</v>
      </c>
      <c r="G21">
        <v>12</v>
      </c>
      <c r="H21" t="s">
        <v>287</v>
      </c>
      <c r="I21">
        <v>80149</v>
      </c>
      <c r="J21">
        <v>355</v>
      </c>
      <c r="K21">
        <v>9999</v>
      </c>
      <c r="L21" s="61" t="s">
        <v>55</v>
      </c>
      <c r="M21">
        <v>40043</v>
      </c>
      <c r="N21" t="s">
        <v>55</v>
      </c>
      <c r="O21" s="61" t="s">
        <v>568</v>
      </c>
      <c r="P21">
        <v>201500</v>
      </c>
      <c r="Q21" t="s">
        <v>568</v>
      </c>
      <c r="R21">
        <v>9999</v>
      </c>
      <c r="S21">
        <f>VLOOKUP(A21,'Crosswalk NTL Prgrm-Project_JH'!I:T,5,FALSE)</f>
        <v>80149</v>
      </c>
      <c r="T21" t="b">
        <f t="shared" si="4"/>
        <v>0</v>
      </c>
      <c r="U21" t="str">
        <f t="shared" si="5"/>
        <v>BAR558014940043</v>
      </c>
      <c r="V21">
        <v>201500</v>
      </c>
    </row>
    <row r="22" spans="1:22" hidden="1" x14ac:dyDescent="0.25">
      <c r="A22" s="61" t="str">
        <f t="shared" si="0"/>
        <v>BAR5580274</v>
      </c>
      <c r="B22" s="61" t="str">
        <f t="shared" si="1"/>
        <v>80274Public Safety</v>
      </c>
      <c r="C22" s="69" t="str">
        <f t="shared" si="2"/>
        <v>BAR5580274201500</v>
      </c>
      <c r="D22" s="69" t="str">
        <f t="shared" si="3"/>
        <v>BAR5580274Public Safety</v>
      </c>
      <c r="E22" t="s">
        <v>563</v>
      </c>
      <c r="F22" t="s">
        <v>9</v>
      </c>
      <c r="G22">
        <v>12</v>
      </c>
      <c r="H22" t="s">
        <v>287</v>
      </c>
      <c r="I22">
        <v>80274</v>
      </c>
      <c r="J22">
        <v>350</v>
      </c>
      <c r="K22">
        <v>9999</v>
      </c>
      <c r="L22" s="61" t="s">
        <v>355</v>
      </c>
      <c r="M22">
        <v>40044</v>
      </c>
      <c r="N22" t="s">
        <v>355</v>
      </c>
      <c r="O22" s="61" t="s">
        <v>568</v>
      </c>
      <c r="P22">
        <v>201500</v>
      </c>
      <c r="Q22" t="s">
        <v>568</v>
      </c>
      <c r="R22">
        <v>9999</v>
      </c>
      <c r="S22">
        <f>VLOOKUP(A22,'Crosswalk NTL Prgrm-Project_JH'!I:T,5,FALSE)</f>
        <v>80274</v>
      </c>
      <c r="T22" t="b">
        <f t="shared" si="4"/>
        <v>0</v>
      </c>
      <c r="U22" t="str">
        <f t="shared" si="5"/>
        <v>BAR558027440044</v>
      </c>
      <c r="V22">
        <v>201500</v>
      </c>
    </row>
    <row r="23" spans="1:22" hidden="1" x14ac:dyDescent="0.25">
      <c r="A23" s="61" t="str">
        <f t="shared" si="0"/>
        <v>BAR5580299</v>
      </c>
      <c r="B23" s="61" t="str">
        <f t="shared" si="1"/>
        <v>80299Administrative Management</v>
      </c>
      <c r="C23" s="69" t="str">
        <f t="shared" si="2"/>
        <v>BAR5580299201500</v>
      </c>
      <c r="D23" s="69" t="str">
        <f t="shared" si="3"/>
        <v>BAR5580299Administrative Management</v>
      </c>
      <c r="E23" t="s">
        <v>563</v>
      </c>
      <c r="F23" t="s">
        <v>9</v>
      </c>
      <c r="G23">
        <v>12</v>
      </c>
      <c r="H23" t="s">
        <v>287</v>
      </c>
      <c r="I23">
        <v>80299</v>
      </c>
      <c r="J23">
        <v>355</v>
      </c>
      <c r="K23">
        <v>9999</v>
      </c>
      <c r="L23" s="61" t="s">
        <v>52</v>
      </c>
      <c r="M23">
        <v>40042</v>
      </c>
      <c r="N23" t="s">
        <v>52</v>
      </c>
      <c r="O23" s="61" t="s">
        <v>568</v>
      </c>
      <c r="P23">
        <v>201500</v>
      </c>
      <c r="Q23" t="s">
        <v>568</v>
      </c>
      <c r="R23">
        <v>9999</v>
      </c>
      <c r="S23">
        <f>VLOOKUP(A23,'Crosswalk NTL Prgrm-Project_JH'!I:T,5,FALSE)</f>
        <v>80299</v>
      </c>
      <c r="T23" t="b">
        <f t="shared" si="4"/>
        <v>0</v>
      </c>
      <c r="U23" t="str">
        <f t="shared" si="5"/>
        <v>BAR558029940042</v>
      </c>
      <c r="V23">
        <v>201500</v>
      </c>
    </row>
    <row r="24" spans="1:22" hidden="1" x14ac:dyDescent="0.25">
      <c r="A24" s="61" t="str">
        <f t="shared" si="0"/>
        <v>BAR5580069</v>
      </c>
      <c r="B24" s="61" t="str">
        <f t="shared" si="1"/>
        <v>80069Alumni Events</v>
      </c>
      <c r="C24" s="69" t="str">
        <f t="shared" si="2"/>
        <v>BAR5580069200800</v>
      </c>
      <c r="D24" s="69" t="str">
        <f t="shared" si="3"/>
        <v>BAR5580069Alumni Events</v>
      </c>
      <c r="E24" t="s">
        <v>563</v>
      </c>
      <c r="F24" t="s">
        <v>9</v>
      </c>
      <c r="G24">
        <v>12</v>
      </c>
      <c r="H24" t="s">
        <v>342</v>
      </c>
      <c r="I24">
        <v>80069</v>
      </c>
      <c r="J24">
        <v>350</v>
      </c>
      <c r="K24">
        <v>9999</v>
      </c>
      <c r="L24" s="61" t="s">
        <v>352</v>
      </c>
      <c r="M24">
        <v>40012</v>
      </c>
      <c r="N24" t="s">
        <v>352</v>
      </c>
      <c r="O24" s="61" t="s">
        <v>570</v>
      </c>
      <c r="P24">
        <v>200800</v>
      </c>
      <c r="Q24" t="s">
        <v>570</v>
      </c>
      <c r="R24">
        <v>9999</v>
      </c>
      <c r="S24">
        <f>VLOOKUP(A24,'Crosswalk NTL Prgrm-Project_JH'!I:T,5,FALSE)</f>
        <v>80069</v>
      </c>
      <c r="T24" t="b">
        <f t="shared" si="4"/>
        <v>0</v>
      </c>
      <c r="U24" t="str">
        <f t="shared" si="5"/>
        <v>BAR558006940012</v>
      </c>
      <c r="V24">
        <v>200800</v>
      </c>
    </row>
    <row r="25" spans="1:22" hidden="1" x14ac:dyDescent="0.25">
      <c r="A25" s="61" t="str">
        <f t="shared" si="0"/>
        <v>BAR5580069</v>
      </c>
      <c r="B25" s="61" t="str">
        <f t="shared" si="1"/>
        <v>80069Real Estate Club</v>
      </c>
      <c r="C25" s="69" t="str">
        <f t="shared" si="2"/>
        <v>BAR5580069200800</v>
      </c>
      <c r="D25" s="69" t="str">
        <f t="shared" si="3"/>
        <v>BAR5580069Real Estate Club</v>
      </c>
      <c r="E25" t="s">
        <v>563</v>
      </c>
      <c r="F25" t="s">
        <v>9</v>
      </c>
      <c r="G25">
        <v>12</v>
      </c>
      <c r="H25" t="s">
        <v>342</v>
      </c>
      <c r="I25">
        <v>80069</v>
      </c>
      <c r="J25">
        <v>350</v>
      </c>
      <c r="K25">
        <v>9999</v>
      </c>
      <c r="L25" s="61" t="s">
        <v>27</v>
      </c>
      <c r="M25">
        <v>40014</v>
      </c>
      <c r="N25" t="s">
        <v>27</v>
      </c>
      <c r="O25" s="61" t="s">
        <v>570</v>
      </c>
      <c r="P25">
        <v>200800</v>
      </c>
      <c r="Q25" t="s">
        <v>570</v>
      </c>
      <c r="R25">
        <v>9999</v>
      </c>
      <c r="S25">
        <f>VLOOKUP(A25,'Crosswalk NTL Prgrm-Project_JH'!I:T,5,FALSE)</f>
        <v>80069</v>
      </c>
      <c r="T25" t="b">
        <f t="shared" si="4"/>
        <v>0</v>
      </c>
      <c r="U25" t="str">
        <f t="shared" si="5"/>
        <v>BAR558006940014</v>
      </c>
      <c r="V25">
        <v>200800</v>
      </c>
    </row>
    <row r="26" spans="1:22" hidden="1" x14ac:dyDescent="0.25">
      <c r="A26" s="61" t="str">
        <f t="shared" si="0"/>
        <v>BAR5510393</v>
      </c>
      <c r="B26" s="61" t="str">
        <f t="shared" si="1"/>
        <v>10393Academic Support Services</v>
      </c>
      <c r="C26" s="69" t="str">
        <f t="shared" si="2"/>
        <v>BAR5510393202001</v>
      </c>
      <c r="D26" s="69" t="str">
        <f t="shared" si="3"/>
        <v>BAR5510393Academic Support Services</v>
      </c>
      <c r="E26" t="s">
        <v>563</v>
      </c>
      <c r="F26" t="s">
        <v>9</v>
      </c>
      <c r="G26">
        <v>12</v>
      </c>
      <c r="H26" t="s">
        <v>343</v>
      </c>
      <c r="I26">
        <v>10393</v>
      </c>
      <c r="J26">
        <v>300</v>
      </c>
      <c r="K26">
        <v>9999</v>
      </c>
      <c r="L26" s="61" t="s">
        <v>64</v>
      </c>
      <c r="M26">
        <v>40061</v>
      </c>
      <c r="N26" t="s">
        <v>64</v>
      </c>
      <c r="O26" s="61" t="s">
        <v>571</v>
      </c>
      <c r="P26">
        <v>202001</v>
      </c>
      <c r="Q26" t="s">
        <v>571</v>
      </c>
      <c r="R26">
        <v>9999</v>
      </c>
      <c r="S26">
        <f>VLOOKUP(A26,'Crosswalk NTL Prgrm-Project_JH'!I:T,5,FALSE)</f>
        <v>10393</v>
      </c>
      <c r="T26" t="b">
        <f t="shared" si="4"/>
        <v>0</v>
      </c>
      <c r="U26" t="str">
        <f t="shared" si="5"/>
        <v>BAR551039340061</v>
      </c>
      <c r="V26">
        <v>202001</v>
      </c>
    </row>
    <row r="27" spans="1:22" hidden="1" x14ac:dyDescent="0.25">
      <c r="A27" s="61" t="str">
        <f t="shared" si="0"/>
        <v>BAR5575002</v>
      </c>
      <c r="B27" s="61" t="str">
        <f t="shared" si="1"/>
        <v>75002Summer Leadership Academy</v>
      </c>
      <c r="C27" s="69" t="str">
        <f t="shared" si="2"/>
        <v>BAR5575002202001</v>
      </c>
      <c r="D27" s="69" t="str">
        <f t="shared" si="3"/>
        <v>BAR5575002Summer Leadership Academy</v>
      </c>
      <c r="E27" t="s">
        <v>563</v>
      </c>
      <c r="F27" t="s">
        <v>9</v>
      </c>
      <c r="G27">
        <v>12</v>
      </c>
      <c r="H27" t="s">
        <v>343</v>
      </c>
      <c r="I27">
        <v>75002</v>
      </c>
      <c r="J27">
        <v>300</v>
      </c>
      <c r="K27">
        <v>9999</v>
      </c>
      <c r="L27" s="61" t="s">
        <v>67</v>
      </c>
      <c r="M27">
        <v>40062</v>
      </c>
      <c r="N27" t="s">
        <v>67</v>
      </c>
      <c r="O27" s="61" t="s">
        <v>571</v>
      </c>
      <c r="P27">
        <v>202001</v>
      </c>
      <c r="Q27" t="s">
        <v>571</v>
      </c>
      <c r="R27">
        <v>9999</v>
      </c>
      <c r="S27">
        <f>VLOOKUP(A27,'Crosswalk NTL Prgrm-Project_JH'!I:T,5,FALSE)</f>
        <v>75002</v>
      </c>
      <c r="T27" t="b">
        <f t="shared" si="4"/>
        <v>0</v>
      </c>
      <c r="U27" t="str">
        <f t="shared" si="5"/>
        <v>BAR557500240062</v>
      </c>
      <c r="V27">
        <v>202001</v>
      </c>
    </row>
    <row r="28" spans="1:22" hidden="1" x14ac:dyDescent="0.25">
      <c r="A28" s="61" t="str">
        <f t="shared" si="0"/>
        <v>BAR5575037</v>
      </c>
      <c r="B28" s="61" t="str">
        <f t="shared" si="1"/>
        <v>75037SWUFE--EM Support Services</v>
      </c>
      <c r="C28" s="69" t="str">
        <f t="shared" si="2"/>
        <v>BAR5575037202001</v>
      </c>
      <c r="D28" s="69" t="str">
        <f t="shared" si="3"/>
        <v>BAR5575037SWUFE--EM Support Services</v>
      </c>
      <c r="E28" t="s">
        <v>563</v>
      </c>
      <c r="F28" t="s">
        <v>9</v>
      </c>
      <c r="G28">
        <v>12</v>
      </c>
      <c r="H28" t="s">
        <v>343</v>
      </c>
      <c r="I28">
        <v>75037</v>
      </c>
      <c r="J28">
        <v>300</v>
      </c>
      <c r="K28">
        <v>9999</v>
      </c>
      <c r="L28" s="61" t="s">
        <v>356</v>
      </c>
      <c r="M28">
        <v>40063</v>
      </c>
      <c r="N28" t="s">
        <v>356</v>
      </c>
      <c r="O28" s="61" t="s">
        <v>571</v>
      </c>
      <c r="P28">
        <v>202001</v>
      </c>
      <c r="Q28" t="s">
        <v>571</v>
      </c>
      <c r="R28">
        <v>9999</v>
      </c>
      <c r="S28">
        <f>VLOOKUP(A28,'Crosswalk NTL Prgrm-Project_JH'!I:T,5,FALSE)</f>
        <v>75037</v>
      </c>
      <c r="T28" t="b">
        <f t="shared" si="4"/>
        <v>0</v>
      </c>
      <c r="U28" t="str">
        <f t="shared" si="5"/>
        <v>BAR557503740063</v>
      </c>
      <c r="V28">
        <v>202001</v>
      </c>
    </row>
    <row r="29" spans="1:22" hidden="1" x14ac:dyDescent="0.25">
      <c r="A29" s="61" t="str">
        <f t="shared" si="0"/>
        <v>BAR5575065</v>
      </c>
      <c r="B29" s="61" t="str">
        <f t="shared" si="1"/>
        <v>75065Pell Admin/Enrollment Services</v>
      </c>
      <c r="C29" s="69" t="str">
        <f t="shared" si="2"/>
        <v>BAR5575065202001</v>
      </c>
      <c r="D29" s="69" t="str">
        <f t="shared" si="3"/>
        <v>BAR5575065Pell Admin/Enrollment Services</v>
      </c>
      <c r="E29" t="s">
        <v>563</v>
      </c>
      <c r="F29" t="s">
        <v>9</v>
      </c>
      <c r="G29">
        <v>12</v>
      </c>
      <c r="H29" t="s">
        <v>343</v>
      </c>
      <c r="I29">
        <v>75065</v>
      </c>
      <c r="J29">
        <v>300</v>
      </c>
      <c r="K29">
        <v>9999</v>
      </c>
      <c r="L29" s="61" t="s">
        <v>61</v>
      </c>
      <c r="M29">
        <v>40060</v>
      </c>
      <c r="N29" t="s">
        <v>61</v>
      </c>
      <c r="O29" s="61" t="s">
        <v>571</v>
      </c>
      <c r="P29">
        <v>202001</v>
      </c>
      <c r="Q29" t="s">
        <v>571</v>
      </c>
      <c r="R29">
        <v>9999</v>
      </c>
      <c r="S29">
        <f>VLOOKUP(A29,'Crosswalk NTL Prgrm-Project_JH'!I:T,5,FALSE)</f>
        <v>75065</v>
      </c>
      <c r="T29" t="b">
        <f t="shared" si="4"/>
        <v>0</v>
      </c>
      <c r="U29" t="str">
        <f t="shared" si="5"/>
        <v>BAR557506540060</v>
      </c>
      <c r="V29">
        <v>202001</v>
      </c>
    </row>
    <row r="30" spans="1:22" hidden="1" x14ac:dyDescent="0.25">
      <c r="A30" s="61" t="str">
        <f t="shared" si="0"/>
        <v>BAR5570054</v>
      </c>
      <c r="B30" s="61" t="str">
        <f t="shared" si="1"/>
        <v>70054Library, PCMH</v>
      </c>
      <c r="C30" s="69" t="str">
        <f t="shared" si="2"/>
        <v>BAR5570054204000</v>
      </c>
      <c r="D30" s="69" t="str">
        <f t="shared" si="3"/>
        <v>BAR5570054Library, PCMH</v>
      </c>
      <c r="E30" t="s">
        <v>563</v>
      </c>
      <c r="F30" t="s">
        <v>9</v>
      </c>
      <c r="G30">
        <v>12</v>
      </c>
      <c r="H30" t="s">
        <v>345</v>
      </c>
      <c r="I30">
        <v>70054</v>
      </c>
      <c r="J30">
        <v>251</v>
      </c>
      <c r="K30">
        <v>9999</v>
      </c>
      <c r="L30" s="61" t="s">
        <v>387</v>
      </c>
      <c r="M30">
        <v>40251</v>
      </c>
      <c r="N30" t="s">
        <v>387</v>
      </c>
      <c r="O30" s="61" t="s">
        <v>572</v>
      </c>
      <c r="P30">
        <v>204000</v>
      </c>
      <c r="Q30" t="s">
        <v>572</v>
      </c>
      <c r="R30">
        <v>9999</v>
      </c>
      <c r="S30">
        <f>VLOOKUP(A30,'Crosswalk NTL Prgrm-Project_JH'!I:T,5,FALSE)</f>
        <v>70054</v>
      </c>
      <c r="T30" t="b">
        <f t="shared" si="4"/>
        <v>0</v>
      </c>
      <c r="U30" t="str">
        <f t="shared" si="5"/>
        <v>BAR557005440251</v>
      </c>
      <c r="V30">
        <v>204000</v>
      </c>
    </row>
    <row r="31" spans="1:22" hidden="1" x14ac:dyDescent="0.25">
      <c r="A31" s="61" t="str">
        <f t="shared" si="0"/>
        <v>BAR5570054</v>
      </c>
      <c r="B31" s="61" t="str">
        <f t="shared" si="1"/>
        <v>70054Library, Friends of</v>
      </c>
      <c r="C31" s="69" t="str">
        <f t="shared" si="2"/>
        <v>BAR5570054204000</v>
      </c>
      <c r="D31" s="69" t="str">
        <f t="shared" si="3"/>
        <v>BAR5570054Library, Friends of</v>
      </c>
      <c r="E31" t="s">
        <v>563</v>
      </c>
      <c r="F31" t="s">
        <v>9</v>
      </c>
      <c r="G31">
        <v>12</v>
      </c>
      <c r="H31" t="s">
        <v>345</v>
      </c>
      <c r="I31">
        <v>70054</v>
      </c>
      <c r="J31">
        <v>251</v>
      </c>
      <c r="K31">
        <v>9999</v>
      </c>
      <c r="L31" s="61" t="s">
        <v>388</v>
      </c>
      <c r="M31">
        <v>40252</v>
      </c>
      <c r="N31" t="s">
        <v>388</v>
      </c>
      <c r="O31" s="61" t="s">
        <v>572</v>
      </c>
      <c r="P31">
        <v>204000</v>
      </c>
      <c r="Q31" t="s">
        <v>572</v>
      </c>
      <c r="R31">
        <v>9999</v>
      </c>
      <c r="S31">
        <f>VLOOKUP(A31,'Crosswalk NTL Prgrm-Project_JH'!I:T,5,FALSE)</f>
        <v>70054</v>
      </c>
      <c r="T31" t="b">
        <f t="shared" si="4"/>
        <v>0</v>
      </c>
      <c r="U31" t="str">
        <f t="shared" si="5"/>
        <v>BAR557005440252</v>
      </c>
      <c r="V31">
        <v>204000</v>
      </c>
    </row>
    <row r="32" spans="1:22" hidden="1" x14ac:dyDescent="0.25">
      <c r="A32" s="61" t="str">
        <f t="shared" si="0"/>
        <v>BAR5570054</v>
      </c>
      <c r="B32" s="61" t="str">
        <f t="shared" si="1"/>
        <v>70054Library Miscellaneous</v>
      </c>
      <c r="C32" s="69" t="str">
        <f t="shared" si="2"/>
        <v>BAR5570054204000</v>
      </c>
      <c r="D32" s="69" t="str">
        <f t="shared" si="3"/>
        <v>BAR5570054Library Miscellaneous</v>
      </c>
      <c r="E32" t="s">
        <v>563</v>
      </c>
      <c r="F32" t="s">
        <v>9</v>
      </c>
      <c r="G32">
        <v>12</v>
      </c>
      <c r="H32" t="s">
        <v>345</v>
      </c>
      <c r="I32">
        <v>70054</v>
      </c>
      <c r="J32">
        <v>251</v>
      </c>
      <c r="K32">
        <v>9999</v>
      </c>
      <c r="L32" s="61" t="s">
        <v>389</v>
      </c>
      <c r="M32">
        <v>40253</v>
      </c>
      <c r="N32" t="s">
        <v>389</v>
      </c>
      <c r="O32" s="61" t="s">
        <v>572</v>
      </c>
      <c r="P32">
        <v>204000</v>
      </c>
      <c r="Q32" t="s">
        <v>572</v>
      </c>
      <c r="R32">
        <v>9999</v>
      </c>
      <c r="S32">
        <f>VLOOKUP(A32,'Crosswalk NTL Prgrm-Project_JH'!I:T,5,FALSE)</f>
        <v>70054</v>
      </c>
      <c r="T32" t="b">
        <f t="shared" si="4"/>
        <v>0</v>
      </c>
      <c r="U32" t="str">
        <f t="shared" si="5"/>
        <v>BAR557005440253</v>
      </c>
      <c r="V32">
        <v>204000</v>
      </c>
    </row>
    <row r="33" spans="1:22" hidden="1" x14ac:dyDescent="0.25">
      <c r="A33" s="61" t="str">
        <f t="shared" si="0"/>
        <v>BAR5570054</v>
      </c>
      <c r="B33" s="61" t="str">
        <f t="shared" si="1"/>
        <v>70054Library Corporation</v>
      </c>
      <c r="C33" s="69" t="str">
        <f t="shared" si="2"/>
        <v>BAR5570054204000</v>
      </c>
      <c r="D33" s="69" t="str">
        <f t="shared" si="3"/>
        <v>BAR5570054Library Corporation</v>
      </c>
      <c r="E33" t="s">
        <v>563</v>
      </c>
      <c r="F33" t="s">
        <v>9</v>
      </c>
      <c r="G33">
        <v>12</v>
      </c>
      <c r="H33" t="s">
        <v>345</v>
      </c>
      <c r="I33">
        <v>70054</v>
      </c>
      <c r="J33">
        <v>251</v>
      </c>
      <c r="K33">
        <v>9999</v>
      </c>
      <c r="L33" s="61" t="s">
        <v>240</v>
      </c>
      <c r="M33">
        <v>40254</v>
      </c>
      <c r="N33" t="s">
        <v>240</v>
      </c>
      <c r="O33" s="61" t="s">
        <v>572</v>
      </c>
      <c r="P33">
        <v>204000</v>
      </c>
      <c r="Q33" t="s">
        <v>572</v>
      </c>
      <c r="R33">
        <v>9999</v>
      </c>
      <c r="S33">
        <f>VLOOKUP(A33,'Crosswalk NTL Prgrm-Project_JH'!I:T,5,FALSE)</f>
        <v>70054</v>
      </c>
      <c r="T33" t="b">
        <f t="shared" si="4"/>
        <v>0</v>
      </c>
      <c r="U33" t="str">
        <f t="shared" si="5"/>
        <v>BAR557005440254</v>
      </c>
      <c r="V33">
        <v>204000</v>
      </c>
    </row>
    <row r="34" spans="1:22" hidden="1" x14ac:dyDescent="0.25">
      <c r="A34" s="61" t="str">
        <f t="shared" si="0"/>
        <v>BAR5570054</v>
      </c>
      <c r="B34" s="61" t="str">
        <f t="shared" si="1"/>
        <v>70054GIS &amp; Data Services Support</v>
      </c>
      <c r="C34" s="69" t="str">
        <f t="shared" si="2"/>
        <v>BAR5570054204000</v>
      </c>
      <c r="D34" s="69" t="str">
        <f t="shared" si="3"/>
        <v>BAR5570054GIS &amp; Data Services Support</v>
      </c>
      <c r="E34" t="s">
        <v>563</v>
      </c>
      <c r="F34" t="s">
        <v>9</v>
      </c>
      <c r="G34">
        <v>12</v>
      </c>
      <c r="H34" t="s">
        <v>345</v>
      </c>
      <c r="I34">
        <v>70054</v>
      </c>
      <c r="J34">
        <v>251</v>
      </c>
      <c r="K34">
        <v>9999</v>
      </c>
      <c r="L34" s="61" t="s">
        <v>249</v>
      </c>
      <c r="M34">
        <v>40257</v>
      </c>
      <c r="N34" t="s">
        <v>249</v>
      </c>
      <c r="O34" s="61" t="s">
        <v>572</v>
      </c>
      <c r="P34">
        <v>204000</v>
      </c>
      <c r="Q34" t="s">
        <v>572</v>
      </c>
      <c r="R34">
        <v>9999</v>
      </c>
      <c r="S34">
        <f>VLOOKUP(A34,'Crosswalk NTL Prgrm-Project_JH'!I:T,5,FALSE)</f>
        <v>70054</v>
      </c>
      <c r="T34" t="b">
        <f t="shared" si="4"/>
        <v>0</v>
      </c>
      <c r="U34" t="str">
        <f t="shared" si="5"/>
        <v>BAR557005440257</v>
      </c>
      <c r="V34">
        <v>204000</v>
      </c>
    </row>
    <row r="35" spans="1:22" hidden="1" x14ac:dyDescent="0.25">
      <c r="A35" s="61" t="str">
        <f t="shared" si="0"/>
        <v>BAR5580073</v>
      </c>
      <c r="B35" s="61" t="str">
        <f t="shared" si="1"/>
        <v>80073BCTC Staff Development</v>
      </c>
      <c r="C35" s="69" t="str">
        <f t="shared" si="2"/>
        <v>BAR5580073204000</v>
      </c>
      <c r="D35" s="69" t="str">
        <f t="shared" si="3"/>
        <v>BAR5580073BCTC Staff Development</v>
      </c>
      <c r="E35" t="s">
        <v>563</v>
      </c>
      <c r="F35" t="s">
        <v>9</v>
      </c>
      <c r="G35">
        <v>12</v>
      </c>
      <c r="H35" t="s">
        <v>345</v>
      </c>
      <c r="I35">
        <v>80073</v>
      </c>
      <c r="J35">
        <v>350</v>
      </c>
      <c r="K35">
        <v>9999</v>
      </c>
      <c r="L35" s="61" t="s">
        <v>228</v>
      </c>
      <c r="M35">
        <v>40250</v>
      </c>
      <c r="N35" t="s">
        <v>228</v>
      </c>
      <c r="O35" s="61" t="s">
        <v>572</v>
      </c>
      <c r="P35">
        <v>204000</v>
      </c>
      <c r="Q35" t="s">
        <v>572</v>
      </c>
      <c r="R35">
        <v>9999</v>
      </c>
      <c r="S35">
        <f>VLOOKUP(A35,'Crosswalk NTL Prgrm-Project_JH'!I:T,5,FALSE)</f>
        <v>80073</v>
      </c>
      <c r="T35" t="b">
        <f t="shared" si="4"/>
        <v>0</v>
      </c>
      <c r="U35" t="str">
        <f t="shared" si="5"/>
        <v>BAR558007340250</v>
      </c>
      <c r="V35">
        <v>204000</v>
      </c>
    </row>
    <row r="36" spans="1:22" hidden="1" x14ac:dyDescent="0.25">
      <c r="A36" s="61" t="str">
        <f t="shared" si="0"/>
        <v>BAR5580073</v>
      </c>
      <c r="B36" s="61" t="str">
        <f t="shared" si="1"/>
        <v>80073BCTC Media Support</v>
      </c>
      <c r="C36" s="69" t="str">
        <f t="shared" si="2"/>
        <v>BAR5580073204000</v>
      </c>
      <c r="D36" s="69" t="str">
        <f t="shared" si="3"/>
        <v>BAR5580073BCTC Media Support</v>
      </c>
      <c r="E36" t="s">
        <v>563</v>
      </c>
      <c r="F36" t="s">
        <v>9</v>
      </c>
      <c r="G36">
        <v>12</v>
      </c>
      <c r="H36" t="s">
        <v>345</v>
      </c>
      <c r="I36">
        <v>80073</v>
      </c>
      <c r="J36">
        <v>350</v>
      </c>
      <c r="K36">
        <v>9999</v>
      </c>
      <c r="L36" s="61" t="s">
        <v>243</v>
      </c>
      <c r="M36">
        <v>40255</v>
      </c>
      <c r="N36" t="s">
        <v>243</v>
      </c>
      <c r="O36" s="61" t="s">
        <v>572</v>
      </c>
      <c r="P36">
        <v>204000</v>
      </c>
      <c r="Q36" t="s">
        <v>572</v>
      </c>
      <c r="R36">
        <v>9999</v>
      </c>
      <c r="S36">
        <f>VLOOKUP(A36,'Crosswalk NTL Prgrm-Project_JH'!I:T,5,FALSE)</f>
        <v>80073</v>
      </c>
      <c r="T36" t="b">
        <f t="shared" si="4"/>
        <v>0</v>
      </c>
      <c r="U36" t="str">
        <f t="shared" si="5"/>
        <v>BAR558007340255</v>
      </c>
      <c r="V36">
        <v>204000</v>
      </c>
    </row>
    <row r="37" spans="1:22" hidden="1" x14ac:dyDescent="0.25">
      <c r="A37" s="61" t="str">
        <f t="shared" si="0"/>
        <v>BAR5580073</v>
      </c>
      <c r="B37" s="61" t="str">
        <f t="shared" si="1"/>
        <v>80073BCTC Hardware Replacement</v>
      </c>
      <c r="C37" s="69" t="str">
        <f t="shared" si="2"/>
        <v>BAR5580073204000</v>
      </c>
      <c r="D37" s="69" t="str">
        <f t="shared" si="3"/>
        <v>BAR5580073BCTC Hardware Replacement</v>
      </c>
      <c r="E37" t="s">
        <v>563</v>
      </c>
      <c r="F37" t="s">
        <v>9</v>
      </c>
      <c r="G37">
        <v>12</v>
      </c>
      <c r="H37" t="s">
        <v>345</v>
      </c>
      <c r="I37">
        <v>80073</v>
      </c>
      <c r="J37">
        <v>350</v>
      </c>
      <c r="K37">
        <v>9999</v>
      </c>
      <c r="L37" s="61" t="s">
        <v>390</v>
      </c>
      <c r="M37">
        <v>40256</v>
      </c>
      <c r="N37" t="s">
        <v>390</v>
      </c>
      <c r="O37" s="61" t="s">
        <v>572</v>
      </c>
      <c r="P37">
        <v>204000</v>
      </c>
      <c r="Q37" t="s">
        <v>572</v>
      </c>
      <c r="R37">
        <v>9999</v>
      </c>
      <c r="S37">
        <f>VLOOKUP(A37,'Crosswalk NTL Prgrm-Project_JH'!I:T,5,FALSE)</f>
        <v>80073</v>
      </c>
      <c r="T37" t="b">
        <f t="shared" si="4"/>
        <v>0</v>
      </c>
      <c r="U37" t="str">
        <f t="shared" si="5"/>
        <v>BAR558007340256</v>
      </c>
      <c r="V37">
        <v>204000</v>
      </c>
    </row>
    <row r="38" spans="1:22" hidden="1" x14ac:dyDescent="0.25">
      <c r="A38" s="61" t="str">
        <f t="shared" si="0"/>
        <v>BAR5575012</v>
      </c>
      <c r="B38" s="61" t="str">
        <f t="shared" si="1"/>
        <v>75012Summer Camp</v>
      </c>
      <c r="C38" s="69" t="str">
        <f t="shared" si="2"/>
        <v>BAR5575012202000</v>
      </c>
      <c r="D38" s="69" t="str">
        <f t="shared" si="3"/>
        <v>BAR5575012Summer Camp</v>
      </c>
      <c r="E38" t="s">
        <v>563</v>
      </c>
      <c r="F38" t="s">
        <v>9</v>
      </c>
      <c r="G38">
        <v>12</v>
      </c>
      <c r="H38" t="s">
        <v>286</v>
      </c>
      <c r="I38">
        <v>75012</v>
      </c>
      <c r="J38">
        <v>300</v>
      </c>
      <c r="K38">
        <v>9999</v>
      </c>
      <c r="L38" s="61" t="s">
        <v>71</v>
      </c>
      <c r="M38">
        <v>40080</v>
      </c>
      <c r="N38" t="s">
        <v>71</v>
      </c>
      <c r="O38" s="61" t="s">
        <v>573</v>
      </c>
      <c r="P38">
        <v>202000</v>
      </c>
      <c r="Q38" t="s">
        <v>573</v>
      </c>
      <c r="R38">
        <v>9999</v>
      </c>
      <c r="S38">
        <f>VLOOKUP(A38,'Crosswalk NTL Prgrm-Project_JH'!I:T,5,FALSE)</f>
        <v>75012</v>
      </c>
      <c r="T38" t="b">
        <f t="shared" si="4"/>
        <v>0</v>
      </c>
      <c r="U38" t="str">
        <f t="shared" si="5"/>
        <v>BAR557501240080</v>
      </c>
      <c r="V38">
        <v>202000</v>
      </c>
    </row>
    <row r="39" spans="1:22" hidden="1" x14ac:dyDescent="0.25">
      <c r="A39" s="61" t="str">
        <f t="shared" si="0"/>
        <v>BAR5575012</v>
      </c>
      <c r="B39" s="61" t="str">
        <f t="shared" si="1"/>
        <v>75012Athletic Swimming Program</v>
      </c>
      <c r="C39" s="69" t="str">
        <f t="shared" si="2"/>
        <v>BAR5575012202000</v>
      </c>
      <c r="D39" s="69" t="str">
        <f t="shared" si="3"/>
        <v>BAR5575012Athletic Swimming Program</v>
      </c>
      <c r="E39" t="s">
        <v>563</v>
      </c>
      <c r="F39" t="s">
        <v>9</v>
      </c>
      <c r="G39">
        <v>12</v>
      </c>
      <c r="H39" t="s">
        <v>286</v>
      </c>
      <c r="I39">
        <v>75012</v>
      </c>
      <c r="J39">
        <v>300</v>
      </c>
      <c r="K39">
        <v>9999</v>
      </c>
      <c r="L39" s="61" t="s">
        <v>74</v>
      </c>
      <c r="M39">
        <v>40081</v>
      </c>
      <c r="N39" t="s">
        <v>74</v>
      </c>
      <c r="O39" s="61" t="s">
        <v>573</v>
      </c>
      <c r="P39">
        <v>202000</v>
      </c>
      <c r="Q39" t="s">
        <v>573</v>
      </c>
      <c r="R39">
        <v>9999</v>
      </c>
      <c r="S39">
        <f>VLOOKUP(A39,'Crosswalk NTL Prgrm-Project_JH'!I:T,5,FALSE)</f>
        <v>75012</v>
      </c>
      <c r="T39" t="b">
        <f t="shared" si="4"/>
        <v>0</v>
      </c>
      <c r="U39" t="str">
        <f t="shared" si="5"/>
        <v>BAR557501240081</v>
      </c>
      <c r="V39">
        <v>202000</v>
      </c>
    </row>
    <row r="40" spans="1:22" hidden="1" x14ac:dyDescent="0.25">
      <c r="A40" s="61" t="str">
        <f t="shared" si="0"/>
        <v>BAR5575012</v>
      </c>
      <c r="B40" s="61" t="str">
        <f t="shared" si="1"/>
        <v>75012Athletics &amp; Recreation Complex</v>
      </c>
      <c r="C40" s="69" t="str">
        <f t="shared" si="2"/>
        <v>BAR5575012202000</v>
      </c>
      <c r="D40" s="69" t="str">
        <f t="shared" si="3"/>
        <v>BAR5575012Athletics &amp; Recreation Complex</v>
      </c>
      <c r="E40" t="s">
        <v>563</v>
      </c>
      <c r="F40" t="s">
        <v>9</v>
      </c>
      <c r="G40">
        <v>12</v>
      </c>
      <c r="H40" t="s">
        <v>286</v>
      </c>
      <c r="I40">
        <v>75012</v>
      </c>
      <c r="J40">
        <v>300</v>
      </c>
      <c r="K40">
        <v>9999</v>
      </c>
      <c r="L40" s="61" t="s">
        <v>357</v>
      </c>
      <c r="M40">
        <v>40083</v>
      </c>
      <c r="N40" t="s">
        <v>357</v>
      </c>
      <c r="O40" s="61" t="s">
        <v>573</v>
      </c>
      <c r="P40">
        <v>202000</v>
      </c>
      <c r="Q40" t="s">
        <v>573</v>
      </c>
      <c r="R40">
        <v>9999</v>
      </c>
      <c r="S40">
        <f>VLOOKUP(A40,'Crosswalk NTL Prgrm-Project_JH'!I:T,5,FALSE)</f>
        <v>75012</v>
      </c>
      <c r="T40" t="b">
        <f t="shared" si="4"/>
        <v>0</v>
      </c>
      <c r="U40" t="str">
        <f t="shared" si="5"/>
        <v>BAR557501240083</v>
      </c>
      <c r="V40">
        <v>202000</v>
      </c>
    </row>
    <row r="41" spans="1:22" hidden="1" x14ac:dyDescent="0.25">
      <c r="A41" s="61" t="str">
        <f t="shared" si="0"/>
        <v>BAR5575056</v>
      </c>
      <c r="B41" s="61" t="str">
        <f t="shared" si="1"/>
        <v>75056Student Affairs Division</v>
      </c>
      <c r="C41" s="69" t="str">
        <f t="shared" si="2"/>
        <v>BAR5575056202000</v>
      </c>
      <c r="D41" s="69" t="str">
        <f t="shared" si="3"/>
        <v>BAR5575056Student Affairs Division</v>
      </c>
      <c r="E41" t="s">
        <v>563</v>
      </c>
      <c r="F41" t="s">
        <v>9</v>
      </c>
      <c r="G41">
        <v>12</v>
      </c>
      <c r="H41" t="s">
        <v>286</v>
      </c>
      <c r="I41">
        <v>75056</v>
      </c>
      <c r="J41">
        <v>300</v>
      </c>
      <c r="K41">
        <v>9999</v>
      </c>
      <c r="L41" s="61" t="s">
        <v>359</v>
      </c>
      <c r="M41">
        <v>40086</v>
      </c>
      <c r="N41" t="s">
        <v>359</v>
      </c>
      <c r="O41" s="61" t="s">
        <v>573</v>
      </c>
      <c r="P41">
        <v>202000</v>
      </c>
      <c r="Q41" t="s">
        <v>573</v>
      </c>
      <c r="R41">
        <v>9999</v>
      </c>
      <c r="S41">
        <f>VLOOKUP(A41,'Crosswalk NTL Prgrm-Project_JH'!I:T,5,FALSE)</f>
        <v>75056</v>
      </c>
      <c r="T41" t="b">
        <f t="shared" si="4"/>
        <v>0</v>
      </c>
      <c r="U41" t="str">
        <f t="shared" si="5"/>
        <v>BAR557505640086</v>
      </c>
      <c r="V41">
        <v>202000</v>
      </c>
    </row>
    <row r="42" spans="1:22" hidden="1" x14ac:dyDescent="0.25">
      <c r="A42" s="61" t="str">
        <f t="shared" si="0"/>
        <v>BAR5575060</v>
      </c>
      <c r="B42" s="61" t="str">
        <f t="shared" si="1"/>
        <v>75060Student Life</v>
      </c>
      <c r="C42" s="69" t="str">
        <f t="shared" si="2"/>
        <v>BAR5575060202000</v>
      </c>
      <c r="D42" s="69" t="str">
        <f t="shared" si="3"/>
        <v>BAR5575060Student Life</v>
      </c>
      <c r="E42" t="s">
        <v>563</v>
      </c>
      <c r="F42" t="s">
        <v>9</v>
      </c>
      <c r="G42">
        <v>12</v>
      </c>
      <c r="H42" t="s">
        <v>286</v>
      </c>
      <c r="I42">
        <v>75060</v>
      </c>
      <c r="J42">
        <v>300</v>
      </c>
      <c r="K42">
        <v>9999</v>
      </c>
      <c r="L42" s="61" t="s">
        <v>86</v>
      </c>
      <c r="M42">
        <v>40085</v>
      </c>
      <c r="N42" t="s">
        <v>86</v>
      </c>
      <c r="O42" s="61" t="s">
        <v>573</v>
      </c>
      <c r="P42">
        <v>202000</v>
      </c>
      <c r="Q42" t="s">
        <v>573</v>
      </c>
      <c r="R42">
        <v>9999</v>
      </c>
      <c r="S42">
        <f>VLOOKUP(A42,'Crosswalk NTL Prgrm-Project_JH'!I:T,5,FALSE)</f>
        <v>75060</v>
      </c>
      <c r="T42" t="b">
        <f t="shared" si="4"/>
        <v>0</v>
      </c>
      <c r="U42" t="str">
        <f t="shared" si="5"/>
        <v>BAR557506040085</v>
      </c>
      <c r="V42">
        <v>202000</v>
      </c>
    </row>
    <row r="43" spans="1:22" hidden="1" x14ac:dyDescent="0.25">
      <c r="A43" s="61" t="str">
        <f t="shared" si="0"/>
        <v>BAR5575070</v>
      </c>
      <c r="B43" s="61" t="str">
        <f t="shared" si="1"/>
        <v>75070Career Services</v>
      </c>
      <c r="C43" s="69" t="str">
        <f t="shared" si="2"/>
        <v>BAR5575070202000</v>
      </c>
      <c r="D43" s="69" t="str">
        <f t="shared" si="3"/>
        <v>BAR5575070Career Services</v>
      </c>
      <c r="E43" t="s">
        <v>563</v>
      </c>
      <c r="F43" t="s">
        <v>9</v>
      </c>
      <c r="G43">
        <v>12</v>
      </c>
      <c r="H43" t="s">
        <v>286</v>
      </c>
      <c r="I43">
        <v>75070</v>
      </c>
      <c r="J43">
        <v>300</v>
      </c>
      <c r="K43">
        <v>9999</v>
      </c>
      <c r="L43" s="61" t="s">
        <v>77</v>
      </c>
      <c r="M43">
        <v>40082</v>
      </c>
      <c r="N43" t="s">
        <v>77</v>
      </c>
      <c r="O43" s="61" t="s">
        <v>573</v>
      </c>
      <c r="P43">
        <v>202000</v>
      </c>
      <c r="Q43" t="s">
        <v>573</v>
      </c>
      <c r="R43">
        <v>9999</v>
      </c>
      <c r="S43">
        <f>VLOOKUP(A43,'Crosswalk NTL Prgrm-Project_JH'!I:T,5,FALSE)</f>
        <v>75070</v>
      </c>
      <c r="T43" t="b">
        <f t="shared" si="4"/>
        <v>0</v>
      </c>
      <c r="U43" t="str">
        <f t="shared" si="5"/>
        <v>BAR557507040082</v>
      </c>
      <c r="V43">
        <v>202000</v>
      </c>
    </row>
    <row r="44" spans="1:22" hidden="1" x14ac:dyDescent="0.25">
      <c r="A44" s="61" t="str">
        <f t="shared" si="0"/>
        <v>BAR5575126</v>
      </c>
      <c r="B44" s="61" t="str">
        <f t="shared" si="1"/>
        <v>75126Students w/ Disabilities Srvcs</v>
      </c>
      <c r="C44" s="69" t="str">
        <f t="shared" si="2"/>
        <v>BAR5575126202000</v>
      </c>
      <c r="D44" s="69" t="str">
        <f t="shared" si="3"/>
        <v>BAR5575126Students w/ Disabilities Srvcs</v>
      </c>
      <c r="E44" t="s">
        <v>563</v>
      </c>
      <c r="F44" t="s">
        <v>9</v>
      </c>
      <c r="G44">
        <v>12</v>
      </c>
      <c r="H44" t="s">
        <v>286</v>
      </c>
      <c r="I44">
        <v>75126</v>
      </c>
      <c r="J44">
        <v>300</v>
      </c>
      <c r="K44">
        <v>9999</v>
      </c>
      <c r="L44" s="61" t="s">
        <v>358</v>
      </c>
      <c r="M44">
        <v>40084</v>
      </c>
      <c r="N44" t="s">
        <v>358</v>
      </c>
      <c r="O44" s="61" t="s">
        <v>573</v>
      </c>
      <c r="P44">
        <v>202000</v>
      </c>
      <c r="Q44" t="s">
        <v>573</v>
      </c>
      <c r="R44">
        <v>9999</v>
      </c>
      <c r="S44">
        <f>VLOOKUP(A44,'Crosswalk NTL Prgrm-Project_JH'!I:T,5,FALSE)</f>
        <v>75126</v>
      </c>
      <c r="T44" t="b">
        <f t="shared" si="4"/>
        <v>0</v>
      </c>
      <c r="U44" t="str">
        <f t="shared" si="5"/>
        <v>BAR557512640084</v>
      </c>
      <c r="V44">
        <v>202000</v>
      </c>
    </row>
    <row r="45" spans="1:22" hidden="1" x14ac:dyDescent="0.25">
      <c r="A45" s="61" t="str">
        <f t="shared" si="0"/>
        <v>BAR5510060</v>
      </c>
      <c r="B45" s="61" t="str">
        <f t="shared" si="1"/>
        <v>10060Corporate Communications Inst</v>
      </c>
      <c r="C45" s="69" t="str">
        <f t="shared" si="2"/>
        <v>BAR5510060203000</v>
      </c>
      <c r="D45" s="69" t="str">
        <f t="shared" si="3"/>
        <v>BAR5510060Corporate Communications Inst</v>
      </c>
      <c r="E45" t="s">
        <v>563</v>
      </c>
      <c r="F45" t="s">
        <v>9</v>
      </c>
      <c r="G45">
        <v>12</v>
      </c>
      <c r="H45" t="s">
        <v>344</v>
      </c>
      <c r="I45">
        <v>10060</v>
      </c>
      <c r="J45">
        <v>100</v>
      </c>
      <c r="K45">
        <v>9999</v>
      </c>
      <c r="L45" s="61" t="s">
        <v>380</v>
      </c>
      <c r="M45">
        <v>40208</v>
      </c>
      <c r="N45" t="s">
        <v>380</v>
      </c>
      <c r="O45" s="61" t="s">
        <v>574</v>
      </c>
      <c r="P45">
        <v>203000</v>
      </c>
      <c r="Q45" t="s">
        <v>574</v>
      </c>
      <c r="R45">
        <v>9999</v>
      </c>
      <c r="S45">
        <f>VLOOKUP(A45,'Crosswalk NTL Prgrm-Project_JH'!I:T,5,FALSE)</f>
        <v>10060</v>
      </c>
      <c r="T45" t="b">
        <f t="shared" si="4"/>
        <v>0</v>
      </c>
      <c r="U45" t="str">
        <f t="shared" si="5"/>
        <v>BAR551006040208</v>
      </c>
      <c r="V45">
        <v>203000</v>
      </c>
    </row>
    <row r="46" spans="1:22" hidden="1" x14ac:dyDescent="0.25">
      <c r="A46" s="61" t="str">
        <f t="shared" si="0"/>
        <v>BAR5510115</v>
      </c>
      <c r="B46" s="61" t="str">
        <f t="shared" si="1"/>
        <v>10115Fine &amp; Prfrmg Arts Ticket Incm</v>
      </c>
      <c r="C46" s="69" t="str">
        <f t="shared" si="2"/>
        <v>BAR5510115203000</v>
      </c>
      <c r="D46" s="69" t="str">
        <f t="shared" si="3"/>
        <v>BAR5510115Fine &amp; Prfrmg Arts Ticket Incm</v>
      </c>
      <c r="E46" t="s">
        <v>563</v>
      </c>
      <c r="F46" t="s">
        <v>9</v>
      </c>
      <c r="G46">
        <v>12</v>
      </c>
      <c r="H46" t="s">
        <v>344</v>
      </c>
      <c r="I46">
        <v>10115</v>
      </c>
      <c r="J46">
        <v>100</v>
      </c>
      <c r="K46">
        <v>9999</v>
      </c>
      <c r="L46" s="61" t="s">
        <v>379</v>
      </c>
      <c r="M46">
        <v>40206</v>
      </c>
      <c r="N46" t="s">
        <v>379</v>
      </c>
      <c r="O46" s="61" t="s">
        <v>574</v>
      </c>
      <c r="P46">
        <v>203000</v>
      </c>
      <c r="Q46" t="s">
        <v>574</v>
      </c>
      <c r="R46">
        <v>9999</v>
      </c>
      <c r="S46">
        <f>VLOOKUP(A46,'Crosswalk NTL Prgrm-Project_JH'!I:T,5,FALSE)</f>
        <v>10115</v>
      </c>
      <c r="T46" t="b">
        <f t="shared" si="4"/>
        <v>0</v>
      </c>
      <c r="U46" t="str">
        <f t="shared" si="5"/>
        <v>BAR551011540206</v>
      </c>
      <c r="V46">
        <v>203000</v>
      </c>
    </row>
    <row r="47" spans="1:22" hidden="1" x14ac:dyDescent="0.25">
      <c r="A47" s="61" t="str">
        <f t="shared" si="0"/>
        <v>BAR5510195</v>
      </c>
      <c r="B47" s="61" t="str">
        <f t="shared" si="1"/>
        <v>10195Master Financial Engineering</v>
      </c>
      <c r="C47" s="69" t="str">
        <f t="shared" si="2"/>
        <v>BAR5510195203000</v>
      </c>
      <c r="D47" s="69" t="str">
        <f t="shared" si="3"/>
        <v>BAR5510195Master Financial Engineering</v>
      </c>
      <c r="E47" t="s">
        <v>563</v>
      </c>
      <c r="F47" t="s">
        <v>9</v>
      </c>
      <c r="G47">
        <v>12</v>
      </c>
      <c r="H47" t="s">
        <v>344</v>
      </c>
      <c r="I47">
        <v>10195</v>
      </c>
      <c r="J47">
        <v>100</v>
      </c>
      <c r="K47">
        <v>9999</v>
      </c>
      <c r="L47" s="61" t="s">
        <v>721</v>
      </c>
      <c r="M47">
        <v>40207</v>
      </c>
      <c r="N47" t="s">
        <v>721</v>
      </c>
      <c r="O47" s="61" t="s">
        <v>574</v>
      </c>
      <c r="P47">
        <v>203000</v>
      </c>
      <c r="Q47" t="s">
        <v>574</v>
      </c>
      <c r="R47">
        <v>9999</v>
      </c>
      <c r="S47">
        <f>VLOOKUP(A47,'Crosswalk NTL Prgrm-Project_JH'!I:T,5,FALSE)</f>
        <v>10195</v>
      </c>
      <c r="T47" t="b">
        <f t="shared" si="4"/>
        <v>0</v>
      </c>
      <c r="U47" t="str">
        <f t="shared" si="5"/>
        <v>BAR551019540207</v>
      </c>
      <c r="V47">
        <v>203000</v>
      </c>
    </row>
    <row r="48" spans="1:22" hidden="1" x14ac:dyDescent="0.25">
      <c r="A48" s="61" t="str">
        <f t="shared" si="0"/>
        <v>BAR5510195</v>
      </c>
      <c r="B48" s="61" t="str">
        <f t="shared" si="1"/>
        <v>10195Math Seminars</v>
      </c>
      <c r="C48" s="69" t="str">
        <f t="shared" si="2"/>
        <v>BAR5510195203000</v>
      </c>
      <c r="D48" s="69" t="str">
        <f t="shared" si="3"/>
        <v>BAR5510195Math Seminars</v>
      </c>
      <c r="E48" t="s">
        <v>563</v>
      </c>
      <c r="F48" t="s">
        <v>9</v>
      </c>
      <c r="G48">
        <v>12</v>
      </c>
      <c r="H48" t="s">
        <v>344</v>
      </c>
      <c r="I48">
        <v>10195</v>
      </c>
      <c r="J48">
        <v>100</v>
      </c>
      <c r="K48">
        <v>9999</v>
      </c>
      <c r="L48" s="61" t="s">
        <v>722</v>
      </c>
      <c r="M48">
        <v>40209</v>
      </c>
      <c r="N48" t="s">
        <v>722</v>
      </c>
      <c r="O48" s="61" t="s">
        <v>574</v>
      </c>
      <c r="P48">
        <v>203000</v>
      </c>
      <c r="Q48" t="s">
        <v>574</v>
      </c>
      <c r="R48">
        <v>9999</v>
      </c>
      <c r="S48">
        <f>VLOOKUP(A48,'Crosswalk NTL Prgrm-Project_JH'!I:T,5,FALSE)</f>
        <v>10195</v>
      </c>
      <c r="T48" t="b">
        <f t="shared" si="4"/>
        <v>0</v>
      </c>
      <c r="U48" t="str">
        <f t="shared" si="5"/>
        <v>BAR551019540209</v>
      </c>
      <c r="V48">
        <v>203000</v>
      </c>
    </row>
    <row r="49" spans="1:22" hidden="1" x14ac:dyDescent="0.25">
      <c r="A49" s="61" t="str">
        <f t="shared" si="0"/>
        <v>BAR5560023</v>
      </c>
      <c r="B49" s="61" t="str">
        <f t="shared" si="1"/>
        <v>60023Baruch Performing Arts Center</v>
      </c>
      <c r="C49" s="69" t="str">
        <f t="shared" si="2"/>
        <v>BAR5560023203000</v>
      </c>
      <c r="D49" s="69" t="str">
        <f t="shared" si="3"/>
        <v>BAR5560023Baruch Performing Arts Center</v>
      </c>
      <c r="E49" t="s">
        <v>563</v>
      </c>
      <c r="F49" t="s">
        <v>9</v>
      </c>
      <c r="G49">
        <v>12</v>
      </c>
      <c r="H49" t="s">
        <v>344</v>
      </c>
      <c r="I49">
        <v>60023</v>
      </c>
      <c r="J49">
        <v>200</v>
      </c>
      <c r="K49">
        <v>9999</v>
      </c>
      <c r="L49" s="61" t="s">
        <v>185</v>
      </c>
      <c r="M49">
        <v>40203</v>
      </c>
      <c r="N49" t="s">
        <v>185</v>
      </c>
      <c r="O49" s="61" t="s">
        <v>574</v>
      </c>
      <c r="P49">
        <v>203000</v>
      </c>
      <c r="Q49" t="s">
        <v>574</v>
      </c>
      <c r="R49">
        <v>9999</v>
      </c>
      <c r="S49">
        <f>VLOOKUP(A49,'Crosswalk NTL Prgrm-Project_JH'!I:T,5,FALSE)</f>
        <v>60023</v>
      </c>
      <c r="T49" t="b">
        <f t="shared" si="4"/>
        <v>0</v>
      </c>
      <c r="U49" t="str">
        <f t="shared" si="5"/>
        <v>BAR556002340203</v>
      </c>
      <c r="V49">
        <v>203000</v>
      </c>
    </row>
    <row r="50" spans="1:22" hidden="1" x14ac:dyDescent="0.25">
      <c r="A50" s="61" t="str">
        <f t="shared" si="0"/>
        <v>BAR5560023</v>
      </c>
      <c r="B50" s="61" t="str">
        <f t="shared" si="1"/>
        <v>60023BPAC Ticket Income</v>
      </c>
      <c r="C50" s="69" t="str">
        <f t="shared" si="2"/>
        <v>BAR5560023203000</v>
      </c>
      <c r="D50" s="69" t="str">
        <f t="shared" si="3"/>
        <v>BAR5560023BPAC Ticket Income</v>
      </c>
      <c r="E50" t="s">
        <v>563</v>
      </c>
      <c r="F50" t="s">
        <v>9</v>
      </c>
      <c r="G50">
        <v>12</v>
      </c>
      <c r="H50" t="s">
        <v>344</v>
      </c>
      <c r="I50">
        <v>60023</v>
      </c>
      <c r="J50">
        <v>200</v>
      </c>
      <c r="K50">
        <v>9999</v>
      </c>
      <c r="L50" s="61" t="s">
        <v>377</v>
      </c>
      <c r="M50">
        <v>40204</v>
      </c>
      <c r="N50" t="s">
        <v>377</v>
      </c>
      <c r="O50" s="61" t="s">
        <v>574</v>
      </c>
      <c r="P50">
        <v>203000</v>
      </c>
      <c r="Q50" t="s">
        <v>574</v>
      </c>
      <c r="R50">
        <v>9999</v>
      </c>
      <c r="S50">
        <f>VLOOKUP(A50,'Crosswalk NTL Prgrm-Project_JH'!I:T,5,FALSE)</f>
        <v>60023</v>
      </c>
      <c r="T50" t="b">
        <f t="shared" si="4"/>
        <v>0</v>
      </c>
      <c r="U50" t="str">
        <f t="shared" si="5"/>
        <v>BAR556002340204</v>
      </c>
      <c r="V50">
        <v>203000</v>
      </c>
    </row>
    <row r="51" spans="1:22" hidden="1" x14ac:dyDescent="0.25">
      <c r="A51" s="61" t="str">
        <f t="shared" si="0"/>
        <v>BAR5565009</v>
      </c>
      <c r="B51" s="61" t="str">
        <f t="shared" si="1"/>
        <v>65009Mishkin Art Gallery</v>
      </c>
      <c r="C51" s="69" t="str">
        <f t="shared" si="2"/>
        <v>BAR5565009203000</v>
      </c>
      <c r="D51" s="69" t="str">
        <f t="shared" si="3"/>
        <v>BAR5565009Mishkin Art Gallery</v>
      </c>
      <c r="E51" t="s">
        <v>563</v>
      </c>
      <c r="F51" t="s">
        <v>9</v>
      </c>
      <c r="G51">
        <v>12</v>
      </c>
      <c r="H51" t="s">
        <v>344</v>
      </c>
      <c r="I51">
        <v>65009</v>
      </c>
      <c r="J51">
        <v>355</v>
      </c>
      <c r="K51">
        <v>9999</v>
      </c>
      <c r="L51" s="61" t="s">
        <v>381</v>
      </c>
      <c r="M51">
        <v>40210</v>
      </c>
      <c r="N51" t="s">
        <v>381</v>
      </c>
      <c r="O51" s="61" t="s">
        <v>574</v>
      </c>
      <c r="P51">
        <v>203000</v>
      </c>
      <c r="Q51" t="s">
        <v>574</v>
      </c>
      <c r="R51">
        <v>9999</v>
      </c>
      <c r="S51">
        <f>VLOOKUP(A51,'Crosswalk NTL Prgrm-Project_JH'!I:T,5,FALSE)</f>
        <v>65009</v>
      </c>
      <c r="T51" t="b">
        <f t="shared" si="4"/>
        <v>0</v>
      </c>
      <c r="U51" t="str">
        <f t="shared" si="5"/>
        <v>BAR556500940210</v>
      </c>
      <c r="V51">
        <v>203000</v>
      </c>
    </row>
    <row r="52" spans="1:22" hidden="1" x14ac:dyDescent="0.25">
      <c r="A52" s="61" t="str">
        <f t="shared" si="0"/>
        <v>BAR5575073</v>
      </c>
      <c r="B52" s="61" t="str">
        <f t="shared" si="1"/>
        <v>75073Graduate Career Service WSAS</v>
      </c>
      <c r="C52" s="69" t="str">
        <f t="shared" si="2"/>
        <v>BAR5575073203000</v>
      </c>
      <c r="D52" s="69" t="str">
        <f t="shared" si="3"/>
        <v>BAR5575073Graduate Career Service WSAS</v>
      </c>
      <c r="E52" t="s">
        <v>563</v>
      </c>
      <c r="F52" t="s">
        <v>9</v>
      </c>
      <c r="G52">
        <v>12</v>
      </c>
      <c r="H52" t="s">
        <v>344</v>
      </c>
      <c r="I52">
        <v>75073</v>
      </c>
      <c r="J52">
        <v>300</v>
      </c>
      <c r="K52">
        <v>9999</v>
      </c>
      <c r="L52" s="61" t="s">
        <v>382</v>
      </c>
      <c r="M52">
        <v>40211</v>
      </c>
      <c r="N52" t="s">
        <v>382</v>
      </c>
      <c r="O52" s="61" t="s">
        <v>574</v>
      </c>
      <c r="P52">
        <v>203000</v>
      </c>
      <c r="Q52" t="s">
        <v>574</v>
      </c>
      <c r="R52">
        <v>9999</v>
      </c>
      <c r="S52">
        <f>VLOOKUP(A52,'Crosswalk NTL Prgrm-Project_JH'!I:T,5,FALSE)</f>
        <v>75073</v>
      </c>
      <c r="T52" t="b">
        <f t="shared" si="4"/>
        <v>0</v>
      </c>
      <c r="U52" t="str">
        <f t="shared" si="5"/>
        <v>BAR557507340211</v>
      </c>
      <c r="V52">
        <v>203000</v>
      </c>
    </row>
    <row r="53" spans="1:22" hidden="1" x14ac:dyDescent="0.25">
      <c r="A53" s="61" t="str">
        <f t="shared" si="0"/>
        <v>BAR5580109</v>
      </c>
      <c r="B53" s="61" t="str">
        <f t="shared" si="1"/>
        <v>80109Dean Weissman School</v>
      </c>
      <c r="C53" s="69" t="str">
        <f t="shared" si="2"/>
        <v>BAR5580109203000</v>
      </c>
      <c r="D53" s="69" t="str">
        <f t="shared" si="3"/>
        <v>BAR5580109Dean Weissman School</v>
      </c>
      <c r="E53" t="s">
        <v>563</v>
      </c>
      <c r="F53" t="s">
        <v>9</v>
      </c>
      <c r="G53">
        <v>12</v>
      </c>
      <c r="H53" t="s">
        <v>344</v>
      </c>
      <c r="I53">
        <v>80109</v>
      </c>
      <c r="J53">
        <v>100</v>
      </c>
      <c r="K53">
        <v>9999</v>
      </c>
      <c r="L53" s="61" t="s">
        <v>374</v>
      </c>
      <c r="M53">
        <v>40200</v>
      </c>
      <c r="N53" t="s">
        <v>374</v>
      </c>
      <c r="O53" s="61" t="s">
        <v>574</v>
      </c>
      <c r="P53">
        <v>203000</v>
      </c>
      <c r="Q53" t="s">
        <v>574</v>
      </c>
      <c r="R53">
        <v>9999</v>
      </c>
      <c r="S53">
        <f>VLOOKUP(A53,'Crosswalk NTL Prgrm-Project_JH'!I:T,5,FALSE)</f>
        <v>80109</v>
      </c>
      <c r="T53" t="b">
        <f t="shared" si="4"/>
        <v>0</v>
      </c>
      <c r="U53" t="str">
        <f t="shared" si="5"/>
        <v>BAR558010940200</v>
      </c>
      <c r="V53">
        <v>203000</v>
      </c>
    </row>
    <row r="54" spans="1:22" hidden="1" x14ac:dyDescent="0.25">
      <c r="A54" s="61" t="str">
        <f t="shared" si="0"/>
        <v>BAR5580109</v>
      </c>
      <c r="B54" s="61" t="str">
        <f t="shared" si="1"/>
        <v>80109Dean's Art Fund</v>
      </c>
      <c r="C54" s="69" t="str">
        <f t="shared" si="2"/>
        <v>BAR5580109203000</v>
      </c>
      <c r="D54" s="69" t="str">
        <f t="shared" si="3"/>
        <v>BAR5580109Dean's Art Fund</v>
      </c>
      <c r="E54" t="s">
        <v>563</v>
      </c>
      <c r="F54" t="s">
        <v>9</v>
      </c>
      <c r="G54">
        <v>12</v>
      </c>
      <c r="H54" t="s">
        <v>344</v>
      </c>
      <c r="I54">
        <v>80109</v>
      </c>
      <c r="J54">
        <v>100</v>
      </c>
      <c r="K54">
        <v>9999</v>
      </c>
      <c r="L54" s="61" t="s">
        <v>375</v>
      </c>
      <c r="M54">
        <v>40201</v>
      </c>
      <c r="N54" t="s">
        <v>375</v>
      </c>
      <c r="O54" s="61" t="s">
        <v>574</v>
      </c>
      <c r="P54">
        <v>203000</v>
      </c>
      <c r="Q54" t="s">
        <v>574</v>
      </c>
      <c r="R54">
        <v>9999</v>
      </c>
      <c r="S54">
        <f>VLOOKUP(A54,'Crosswalk NTL Prgrm-Project_JH'!I:T,5,FALSE)</f>
        <v>80109</v>
      </c>
      <c r="T54" t="b">
        <f t="shared" si="4"/>
        <v>0</v>
      </c>
      <c r="U54" t="str">
        <f t="shared" si="5"/>
        <v>BAR558010940201</v>
      </c>
      <c r="V54">
        <v>203000</v>
      </c>
    </row>
    <row r="55" spans="1:22" hidden="1" x14ac:dyDescent="0.25">
      <c r="A55" s="61" t="str">
        <f t="shared" si="0"/>
        <v>BAR5580109</v>
      </c>
      <c r="B55" s="61" t="str">
        <f t="shared" si="1"/>
        <v>80109Technology Fund</v>
      </c>
      <c r="C55" s="69" t="str">
        <f t="shared" si="2"/>
        <v>BAR5580109203000</v>
      </c>
      <c r="D55" s="69" t="str">
        <f t="shared" si="3"/>
        <v>BAR5580109Technology Fund</v>
      </c>
      <c r="E55" t="s">
        <v>563</v>
      </c>
      <c r="F55" t="s">
        <v>9</v>
      </c>
      <c r="G55">
        <v>12</v>
      </c>
      <c r="H55" t="s">
        <v>344</v>
      </c>
      <c r="I55">
        <v>80109</v>
      </c>
      <c r="J55">
        <v>100</v>
      </c>
      <c r="K55">
        <v>9999</v>
      </c>
      <c r="L55" s="61" t="s">
        <v>376</v>
      </c>
      <c r="M55">
        <v>40202</v>
      </c>
      <c r="N55" t="s">
        <v>376</v>
      </c>
      <c r="O55" s="61" t="s">
        <v>574</v>
      </c>
      <c r="P55">
        <v>203000</v>
      </c>
      <c r="Q55" t="s">
        <v>574</v>
      </c>
      <c r="R55">
        <v>9999</v>
      </c>
      <c r="S55">
        <f>VLOOKUP(A55,'Crosswalk NTL Prgrm-Project_JH'!I:T,5,FALSE)</f>
        <v>80109</v>
      </c>
      <c r="T55" t="b">
        <f t="shared" si="4"/>
        <v>0</v>
      </c>
      <c r="U55" t="str">
        <f t="shared" si="5"/>
        <v>BAR558010940202</v>
      </c>
      <c r="V55">
        <v>203000</v>
      </c>
    </row>
    <row r="56" spans="1:22" hidden="1" x14ac:dyDescent="0.25">
      <c r="A56" s="61" t="str">
        <f t="shared" si="0"/>
        <v>BAR5580109</v>
      </c>
      <c r="B56" s="61" t="str">
        <f t="shared" si="1"/>
        <v>80109SWUFE - WSAS</v>
      </c>
      <c r="C56" s="69" t="str">
        <f t="shared" si="2"/>
        <v>BAR5580109203000</v>
      </c>
      <c r="D56" s="69" t="str">
        <f t="shared" si="3"/>
        <v>BAR5580109SWUFE - WSAS</v>
      </c>
      <c r="E56" t="s">
        <v>563</v>
      </c>
      <c r="F56" t="s">
        <v>9</v>
      </c>
      <c r="G56">
        <v>12</v>
      </c>
      <c r="H56" t="s">
        <v>344</v>
      </c>
      <c r="I56">
        <v>80109</v>
      </c>
      <c r="J56">
        <v>100</v>
      </c>
      <c r="K56">
        <v>9999</v>
      </c>
      <c r="L56" s="61" t="s">
        <v>209</v>
      </c>
      <c r="M56">
        <v>40212</v>
      </c>
      <c r="N56" t="s">
        <v>209</v>
      </c>
      <c r="O56" s="61" t="s">
        <v>574</v>
      </c>
      <c r="P56">
        <v>203000</v>
      </c>
      <c r="Q56" t="s">
        <v>574</v>
      </c>
      <c r="R56">
        <v>9999</v>
      </c>
      <c r="S56">
        <f>VLOOKUP(A56,'Crosswalk NTL Prgrm-Project_JH'!I:T,5,FALSE)</f>
        <v>80109</v>
      </c>
      <c r="T56" t="b">
        <f t="shared" si="4"/>
        <v>0</v>
      </c>
      <c r="U56" t="str">
        <f t="shared" si="5"/>
        <v>BAR558010940212</v>
      </c>
      <c r="V56">
        <v>203000</v>
      </c>
    </row>
    <row r="57" spans="1:22" hidden="1" x14ac:dyDescent="0.25">
      <c r="A57" s="61" t="str">
        <f t="shared" si="0"/>
        <v>BAR5580109</v>
      </c>
      <c r="B57" s="61" t="str">
        <f t="shared" si="1"/>
        <v>80109Concessions/Merchandise Income</v>
      </c>
      <c r="C57" s="69" t="str">
        <f t="shared" si="2"/>
        <v>BAR5580109203000</v>
      </c>
      <c r="D57" s="69" t="str">
        <f t="shared" si="3"/>
        <v>BAR5580109Concessions/Merchandise Income</v>
      </c>
      <c r="E57" t="s">
        <v>563</v>
      </c>
      <c r="F57" t="s">
        <v>9</v>
      </c>
      <c r="G57">
        <v>12</v>
      </c>
      <c r="H57" t="s">
        <v>344</v>
      </c>
      <c r="I57">
        <v>80109</v>
      </c>
      <c r="J57">
        <v>100</v>
      </c>
      <c r="K57">
        <v>9999</v>
      </c>
      <c r="L57" s="61" t="s">
        <v>383</v>
      </c>
      <c r="M57">
        <v>40213</v>
      </c>
      <c r="N57" t="s">
        <v>383</v>
      </c>
      <c r="O57" s="61" t="s">
        <v>574</v>
      </c>
      <c r="P57">
        <v>203000</v>
      </c>
      <c r="Q57" t="s">
        <v>574</v>
      </c>
      <c r="R57">
        <v>9999</v>
      </c>
      <c r="S57">
        <f>VLOOKUP(A57,'Crosswalk NTL Prgrm-Project_JH'!I:T,5,FALSE)</f>
        <v>80109</v>
      </c>
      <c r="T57" t="b">
        <f t="shared" si="4"/>
        <v>0</v>
      </c>
      <c r="U57" t="str">
        <f t="shared" si="5"/>
        <v>BAR558010940213</v>
      </c>
      <c r="V57">
        <v>203000</v>
      </c>
    </row>
    <row r="58" spans="1:22" hidden="1" x14ac:dyDescent="0.25">
      <c r="A58" s="61" t="str">
        <f t="shared" si="0"/>
        <v>BAR5510005</v>
      </c>
      <c r="B58" s="61" t="str">
        <f t="shared" si="1"/>
        <v>10005Stan Ross Dept. of Accountancy</v>
      </c>
      <c r="C58" s="69" t="str">
        <f t="shared" si="2"/>
        <v>BAR5510005202500</v>
      </c>
      <c r="D58" s="69" t="str">
        <f t="shared" si="3"/>
        <v>BAR5510005Stan Ross Dept. of Accountancy</v>
      </c>
      <c r="E58" t="s">
        <v>563</v>
      </c>
      <c r="F58" t="s">
        <v>9</v>
      </c>
      <c r="G58">
        <v>12</v>
      </c>
      <c r="H58" t="s">
        <v>173</v>
      </c>
      <c r="I58">
        <v>10005</v>
      </c>
      <c r="J58">
        <v>100</v>
      </c>
      <c r="K58">
        <v>9999</v>
      </c>
      <c r="L58" s="61" t="s">
        <v>98</v>
      </c>
      <c r="M58">
        <v>40105</v>
      </c>
      <c r="N58" t="s">
        <v>98</v>
      </c>
      <c r="O58" s="61" t="s">
        <v>575</v>
      </c>
      <c r="P58">
        <v>202500</v>
      </c>
      <c r="Q58" t="s">
        <v>575</v>
      </c>
      <c r="R58">
        <v>9999</v>
      </c>
      <c r="S58">
        <f>VLOOKUP(A58,'Crosswalk NTL Prgrm-Project_JH'!I:T,5,FALSE)</f>
        <v>10005</v>
      </c>
      <c r="T58" t="b">
        <f t="shared" si="4"/>
        <v>0</v>
      </c>
      <c r="U58" t="str">
        <f t="shared" si="5"/>
        <v>BAR551000540105</v>
      </c>
      <c r="V58">
        <v>202500</v>
      </c>
    </row>
    <row r="59" spans="1:22" hidden="1" x14ac:dyDescent="0.25">
      <c r="A59" s="61" t="str">
        <f t="shared" si="0"/>
        <v>BAR5510088</v>
      </c>
      <c r="B59" s="61" t="str">
        <f t="shared" si="1"/>
        <v>10088Economics Dept.-Microstructure</v>
      </c>
      <c r="C59" s="69" t="str">
        <f t="shared" si="2"/>
        <v>BAR5510088202500</v>
      </c>
      <c r="D59" s="69" t="str">
        <f t="shared" si="3"/>
        <v>BAR5510088Economics Dept.-Microstructure</v>
      </c>
      <c r="E59" t="s">
        <v>563</v>
      </c>
      <c r="F59" t="s">
        <v>9</v>
      </c>
      <c r="G59">
        <v>12</v>
      </c>
      <c r="H59" t="s">
        <v>173</v>
      </c>
      <c r="I59">
        <v>10088</v>
      </c>
      <c r="J59">
        <v>100</v>
      </c>
      <c r="K59">
        <v>9999</v>
      </c>
      <c r="L59" s="61" t="s">
        <v>92</v>
      </c>
      <c r="M59">
        <v>40100</v>
      </c>
      <c r="N59" t="s">
        <v>92</v>
      </c>
      <c r="O59" s="61" t="s">
        <v>575</v>
      </c>
      <c r="P59">
        <v>202500</v>
      </c>
      <c r="Q59" t="s">
        <v>575</v>
      </c>
      <c r="R59">
        <v>9999</v>
      </c>
      <c r="S59">
        <f>VLOOKUP(A59,'Crosswalk NTL Prgrm-Project_JH'!I:T,5,FALSE)</f>
        <v>10088</v>
      </c>
      <c r="T59" t="b">
        <f t="shared" si="4"/>
        <v>0</v>
      </c>
      <c r="U59" t="str">
        <f t="shared" si="5"/>
        <v>BAR551008840100</v>
      </c>
      <c r="V59">
        <v>202500</v>
      </c>
    </row>
    <row r="60" spans="1:22" hidden="1" x14ac:dyDescent="0.25">
      <c r="A60" s="61" t="str">
        <f t="shared" si="0"/>
        <v>BAR5510088</v>
      </c>
      <c r="B60" s="61" t="str">
        <f t="shared" si="1"/>
        <v>10088Finance-from Exe/Global</v>
      </c>
      <c r="C60" s="69" t="str">
        <f t="shared" si="2"/>
        <v>BAR5510088202500</v>
      </c>
      <c r="D60" s="69" t="str">
        <f t="shared" si="3"/>
        <v>BAR5510088Finance-from Exe/Global</v>
      </c>
      <c r="E60" t="s">
        <v>563</v>
      </c>
      <c r="F60" t="s">
        <v>9</v>
      </c>
      <c r="G60">
        <v>12</v>
      </c>
      <c r="H60" t="s">
        <v>173</v>
      </c>
      <c r="I60">
        <v>10088</v>
      </c>
      <c r="J60">
        <v>100</v>
      </c>
      <c r="K60">
        <v>9999</v>
      </c>
      <c r="L60" s="61" t="s">
        <v>723</v>
      </c>
      <c r="M60">
        <v>40114</v>
      </c>
      <c r="N60" t="s">
        <v>723</v>
      </c>
      <c r="O60" s="61" t="s">
        <v>575</v>
      </c>
      <c r="P60">
        <v>202500</v>
      </c>
      <c r="Q60" t="s">
        <v>575</v>
      </c>
      <c r="R60">
        <v>9999</v>
      </c>
      <c r="S60">
        <f>VLOOKUP(A60,'Crosswalk NTL Prgrm-Project_JH'!I:T,5,FALSE)</f>
        <v>10088</v>
      </c>
      <c r="T60" t="b">
        <f t="shared" si="4"/>
        <v>0</v>
      </c>
      <c r="U60" t="str">
        <f t="shared" si="5"/>
        <v>BAR551008840114</v>
      </c>
      <c r="V60">
        <v>202500</v>
      </c>
    </row>
    <row r="61" spans="1:22" hidden="1" x14ac:dyDescent="0.25">
      <c r="A61" s="61" t="str">
        <f t="shared" si="0"/>
        <v>BAR5510181</v>
      </c>
      <c r="B61" s="61" t="str">
        <f t="shared" si="1"/>
        <v>10181Law Department</v>
      </c>
      <c r="C61" s="69" t="str">
        <f t="shared" si="2"/>
        <v>BAR5510181202500</v>
      </c>
      <c r="D61" s="69" t="str">
        <f t="shared" si="3"/>
        <v>BAR5510181Law Department</v>
      </c>
      <c r="E61" t="s">
        <v>563</v>
      </c>
      <c r="F61" t="s">
        <v>9</v>
      </c>
      <c r="G61">
        <v>12</v>
      </c>
      <c r="H61" t="s">
        <v>173</v>
      </c>
      <c r="I61">
        <v>10181</v>
      </c>
      <c r="J61">
        <v>100</v>
      </c>
      <c r="K61">
        <v>9999</v>
      </c>
      <c r="L61" s="61" t="s">
        <v>373</v>
      </c>
      <c r="M61">
        <v>40148</v>
      </c>
      <c r="N61" t="s">
        <v>373</v>
      </c>
      <c r="O61" s="61" t="s">
        <v>575</v>
      </c>
      <c r="P61">
        <v>202500</v>
      </c>
      <c r="Q61" t="s">
        <v>575</v>
      </c>
      <c r="R61">
        <v>9999</v>
      </c>
      <c r="S61">
        <f>VLOOKUP(A61,'Crosswalk NTL Prgrm-Project_JH'!I:T,5,FALSE)</f>
        <v>10181</v>
      </c>
      <c r="T61" t="b">
        <f t="shared" si="4"/>
        <v>0</v>
      </c>
      <c r="U61" t="str">
        <f t="shared" si="5"/>
        <v>BAR551018140148</v>
      </c>
      <c r="V61">
        <v>202500</v>
      </c>
    </row>
    <row r="62" spans="1:22" hidden="1" x14ac:dyDescent="0.25">
      <c r="A62" s="61" t="str">
        <f t="shared" si="0"/>
        <v>BAR5510190</v>
      </c>
      <c r="B62" s="61" t="str">
        <f t="shared" si="1"/>
        <v>10190Management Department</v>
      </c>
      <c r="C62" s="69" t="str">
        <f t="shared" si="2"/>
        <v>BAR5510190202500</v>
      </c>
      <c r="D62" s="69" t="str">
        <f t="shared" si="3"/>
        <v>BAR5510190Management Department</v>
      </c>
      <c r="E62" t="s">
        <v>563</v>
      </c>
      <c r="F62" t="s">
        <v>9</v>
      </c>
      <c r="G62">
        <v>12</v>
      </c>
      <c r="H62" t="s">
        <v>173</v>
      </c>
      <c r="I62">
        <v>10190</v>
      </c>
      <c r="J62">
        <v>100</v>
      </c>
      <c r="K62">
        <v>9999</v>
      </c>
      <c r="L62" s="61" t="s">
        <v>95</v>
      </c>
      <c r="M62">
        <v>40103</v>
      </c>
      <c r="N62" t="s">
        <v>95</v>
      </c>
      <c r="O62" s="61" t="s">
        <v>575</v>
      </c>
      <c r="P62">
        <v>202500</v>
      </c>
      <c r="Q62" t="s">
        <v>575</v>
      </c>
      <c r="R62">
        <v>9999</v>
      </c>
      <c r="S62">
        <f>VLOOKUP(A62,'Crosswalk NTL Prgrm-Project_JH'!I:T,5,FALSE)</f>
        <v>10190</v>
      </c>
      <c r="T62" t="b">
        <f t="shared" si="4"/>
        <v>0</v>
      </c>
      <c r="U62" t="str">
        <f t="shared" si="5"/>
        <v>BAR551019040103</v>
      </c>
      <c r="V62">
        <v>202500</v>
      </c>
    </row>
    <row r="63" spans="1:22" hidden="1" x14ac:dyDescent="0.25">
      <c r="A63" s="61" t="str">
        <f t="shared" si="0"/>
        <v>BAR5510190</v>
      </c>
      <c r="B63" s="61" t="str">
        <f t="shared" si="1"/>
        <v>10190Sigma Iota Epsilon</v>
      </c>
      <c r="C63" s="69" t="str">
        <f t="shared" si="2"/>
        <v>BAR5510190202500</v>
      </c>
      <c r="D63" s="69" t="str">
        <f t="shared" si="3"/>
        <v>BAR5510190Sigma Iota Epsilon</v>
      </c>
      <c r="E63" t="s">
        <v>563</v>
      </c>
      <c r="F63" t="s">
        <v>9</v>
      </c>
      <c r="G63">
        <v>12</v>
      </c>
      <c r="H63" t="s">
        <v>173</v>
      </c>
      <c r="I63">
        <v>10190</v>
      </c>
      <c r="J63">
        <v>100</v>
      </c>
      <c r="K63">
        <v>9999</v>
      </c>
      <c r="L63" s="61" t="s">
        <v>360</v>
      </c>
      <c r="M63">
        <v>40106</v>
      </c>
      <c r="N63" t="s">
        <v>360</v>
      </c>
      <c r="O63" s="61" t="s">
        <v>575</v>
      </c>
      <c r="P63">
        <v>202500</v>
      </c>
      <c r="Q63" t="s">
        <v>575</v>
      </c>
      <c r="R63">
        <v>9999</v>
      </c>
      <c r="S63">
        <f>VLOOKUP(A63,'Crosswalk NTL Prgrm-Project_JH'!I:T,5,FALSE)</f>
        <v>10190</v>
      </c>
      <c r="T63" t="b">
        <f t="shared" si="4"/>
        <v>0</v>
      </c>
      <c r="U63" t="str">
        <f t="shared" si="5"/>
        <v>BAR551019040106</v>
      </c>
      <c r="V63">
        <v>202500</v>
      </c>
    </row>
    <row r="64" spans="1:22" hidden="1" x14ac:dyDescent="0.25">
      <c r="A64" s="61" t="str">
        <f t="shared" si="0"/>
        <v>BAR5510192</v>
      </c>
      <c r="B64" s="61" t="str">
        <f t="shared" si="1"/>
        <v>10192Marketing-from Exe/Global</v>
      </c>
      <c r="C64" s="69" t="str">
        <f t="shared" si="2"/>
        <v>BAR5510192202500</v>
      </c>
      <c r="D64" s="69" t="str">
        <f t="shared" si="3"/>
        <v>BAR5510192Marketing-from Exe/Global</v>
      </c>
      <c r="E64" t="s">
        <v>563</v>
      </c>
      <c r="F64" t="s">
        <v>9</v>
      </c>
      <c r="G64">
        <v>12</v>
      </c>
      <c r="H64" t="s">
        <v>173</v>
      </c>
      <c r="I64">
        <v>10192</v>
      </c>
      <c r="J64">
        <v>100</v>
      </c>
      <c r="K64">
        <v>9999</v>
      </c>
      <c r="L64" s="61" t="s">
        <v>363</v>
      </c>
      <c r="M64">
        <v>40115</v>
      </c>
      <c r="N64" t="s">
        <v>363</v>
      </c>
      <c r="O64" s="61" t="s">
        <v>575</v>
      </c>
      <c r="P64">
        <v>202500</v>
      </c>
      <c r="Q64" t="s">
        <v>575</v>
      </c>
      <c r="R64">
        <v>9999</v>
      </c>
      <c r="S64">
        <f>VLOOKUP(A64,'Crosswalk NTL Prgrm-Project_JH'!I:T,5,FALSE)</f>
        <v>10192</v>
      </c>
      <c r="T64" t="b">
        <f t="shared" si="4"/>
        <v>0</v>
      </c>
      <c r="U64" t="str">
        <f t="shared" si="5"/>
        <v>BAR551019240115</v>
      </c>
      <c r="V64">
        <v>202500</v>
      </c>
    </row>
    <row r="65" spans="1:22" hidden="1" x14ac:dyDescent="0.25">
      <c r="A65" s="61" t="str">
        <f t="shared" si="0"/>
        <v>BAR5510291</v>
      </c>
      <c r="B65" s="61" t="str">
        <f t="shared" si="1"/>
        <v>10291Statistics/CIS-from Exc/Global</v>
      </c>
      <c r="C65" s="69" t="str">
        <f t="shared" si="2"/>
        <v>BAR5510291202500</v>
      </c>
      <c r="D65" s="69" t="str">
        <f t="shared" si="3"/>
        <v>BAR5510291Statistics/CIS-from Exc/Global</v>
      </c>
      <c r="E65" t="s">
        <v>563</v>
      </c>
      <c r="F65" t="s">
        <v>9</v>
      </c>
      <c r="G65">
        <v>12</v>
      </c>
      <c r="H65" t="s">
        <v>173</v>
      </c>
      <c r="I65">
        <v>10291</v>
      </c>
      <c r="J65">
        <v>100</v>
      </c>
      <c r="K65">
        <v>9999</v>
      </c>
      <c r="L65" s="61" t="s">
        <v>367</v>
      </c>
      <c r="M65">
        <v>40130</v>
      </c>
      <c r="N65" t="s">
        <v>367</v>
      </c>
      <c r="O65" s="61" t="s">
        <v>575</v>
      </c>
      <c r="P65">
        <v>202500</v>
      </c>
      <c r="Q65" t="s">
        <v>575</v>
      </c>
      <c r="R65">
        <v>9999</v>
      </c>
      <c r="S65">
        <f>VLOOKUP(A65,'Crosswalk NTL Prgrm-Project_JH'!I:T,5,FALSE)</f>
        <v>10291</v>
      </c>
      <c r="T65" t="b">
        <f t="shared" si="4"/>
        <v>0</v>
      </c>
      <c r="U65" t="str">
        <f t="shared" si="5"/>
        <v>BAR551029140130</v>
      </c>
      <c r="V65">
        <v>202500</v>
      </c>
    </row>
    <row r="66" spans="1:22" hidden="1" x14ac:dyDescent="0.25">
      <c r="A66" s="61" t="str">
        <f t="shared" si="0"/>
        <v>BAR5510381</v>
      </c>
      <c r="B66" s="61" t="str">
        <f t="shared" si="1"/>
        <v>10381Dean's Honors Ceremony</v>
      </c>
      <c r="C66" s="69" t="str">
        <f t="shared" si="2"/>
        <v>BAR5510381202500</v>
      </c>
      <c r="D66" s="69" t="str">
        <f t="shared" si="3"/>
        <v>BAR5510381Dean's Honors Ceremony</v>
      </c>
      <c r="E66" t="s">
        <v>563</v>
      </c>
      <c r="F66" t="s">
        <v>9</v>
      </c>
      <c r="G66">
        <v>12</v>
      </c>
      <c r="H66" t="s">
        <v>173</v>
      </c>
      <c r="I66">
        <v>10381</v>
      </c>
      <c r="J66">
        <v>100</v>
      </c>
      <c r="K66">
        <v>9999</v>
      </c>
      <c r="L66" s="61" t="s">
        <v>107</v>
      </c>
      <c r="M66">
        <v>40110</v>
      </c>
      <c r="N66" t="s">
        <v>107</v>
      </c>
      <c r="O66" s="61" t="s">
        <v>575</v>
      </c>
      <c r="P66">
        <v>202500</v>
      </c>
      <c r="Q66" t="s">
        <v>575</v>
      </c>
      <c r="R66">
        <v>9999</v>
      </c>
      <c r="S66">
        <f>VLOOKUP(A66,'Crosswalk NTL Prgrm-Project_JH'!I:T,5,FALSE)</f>
        <v>10381</v>
      </c>
      <c r="T66" t="b">
        <f t="shared" si="4"/>
        <v>0</v>
      </c>
      <c r="U66" t="str">
        <f t="shared" si="5"/>
        <v>BAR551038140110</v>
      </c>
      <c r="V66">
        <v>202500</v>
      </c>
    </row>
    <row r="67" spans="1:22" hidden="1" x14ac:dyDescent="0.25">
      <c r="A67" s="61" t="str">
        <f t="shared" ref="A67:A130" si="6">F67&amp;I67</f>
        <v>BAR5510381</v>
      </c>
      <c r="B67" s="61" t="str">
        <f t="shared" ref="B67:B130" si="7">I67&amp;N67</f>
        <v>10381Dean Zicklin School</v>
      </c>
      <c r="C67" s="69" t="str">
        <f t="shared" ref="C67:C130" si="8">F67&amp;I67&amp;P67</f>
        <v>BAR5510381202500</v>
      </c>
      <c r="D67" s="69" t="str">
        <f t="shared" ref="D67:D130" si="9">F67&amp;I67&amp;L67</f>
        <v>BAR5510381Dean Zicklin School</v>
      </c>
      <c r="E67" t="s">
        <v>563</v>
      </c>
      <c r="F67" t="s">
        <v>9</v>
      </c>
      <c r="G67">
        <v>12</v>
      </c>
      <c r="H67" t="s">
        <v>173</v>
      </c>
      <c r="I67">
        <v>10381</v>
      </c>
      <c r="J67">
        <v>100</v>
      </c>
      <c r="K67">
        <v>9999</v>
      </c>
      <c r="L67" s="61" t="s">
        <v>362</v>
      </c>
      <c r="M67">
        <v>40111</v>
      </c>
      <c r="N67" t="s">
        <v>362</v>
      </c>
      <c r="O67" s="61" t="s">
        <v>575</v>
      </c>
      <c r="P67">
        <v>202500</v>
      </c>
      <c r="Q67" t="s">
        <v>575</v>
      </c>
      <c r="R67">
        <v>9999</v>
      </c>
      <c r="S67">
        <f>VLOOKUP(A67,'Crosswalk NTL Prgrm-Project_JH'!I:T,5,FALSE)</f>
        <v>10381</v>
      </c>
      <c r="T67" t="b">
        <f t="shared" ref="T67:T130" si="10">S67=M67</f>
        <v>0</v>
      </c>
      <c r="U67" t="str">
        <f t="shared" ref="U67:U130" si="11">F67&amp;I67&amp;M67</f>
        <v>BAR551038140111</v>
      </c>
      <c r="V67">
        <v>202500</v>
      </c>
    </row>
    <row r="68" spans="1:22" hidden="1" x14ac:dyDescent="0.25">
      <c r="A68" s="61" t="str">
        <f t="shared" si="6"/>
        <v>BAR5510381</v>
      </c>
      <c r="B68" s="61" t="str">
        <f t="shared" si="7"/>
        <v>10381RZicklin Center Corp Integrity</v>
      </c>
      <c r="C68" s="69" t="str">
        <f t="shared" si="8"/>
        <v>BAR5510381202500</v>
      </c>
      <c r="D68" s="69" t="str">
        <f t="shared" si="9"/>
        <v>BAR5510381RZicklin Center Corp Integrity</v>
      </c>
      <c r="E68" t="s">
        <v>563</v>
      </c>
      <c r="F68" t="s">
        <v>9</v>
      </c>
      <c r="G68">
        <v>12</v>
      </c>
      <c r="H68" t="s">
        <v>173</v>
      </c>
      <c r="I68">
        <v>10381</v>
      </c>
      <c r="J68">
        <v>100</v>
      </c>
      <c r="K68">
        <v>9999</v>
      </c>
      <c r="L68" s="61" t="s">
        <v>365</v>
      </c>
      <c r="M68">
        <v>40124</v>
      </c>
      <c r="N68" t="s">
        <v>365</v>
      </c>
      <c r="O68" s="61" t="s">
        <v>575</v>
      </c>
      <c r="P68">
        <v>202500</v>
      </c>
      <c r="Q68" t="s">
        <v>575</v>
      </c>
      <c r="R68">
        <v>9999</v>
      </c>
      <c r="S68">
        <f>VLOOKUP(A68,'Crosswalk NTL Prgrm-Project_JH'!I:T,5,FALSE)</f>
        <v>10381</v>
      </c>
      <c r="T68" t="b">
        <f t="shared" si="10"/>
        <v>0</v>
      </c>
      <c r="U68" t="str">
        <f t="shared" si="11"/>
        <v>BAR551038140124</v>
      </c>
      <c r="V68">
        <v>202500</v>
      </c>
    </row>
    <row r="69" spans="1:22" hidden="1" x14ac:dyDescent="0.25">
      <c r="A69" s="61" t="str">
        <f t="shared" si="6"/>
        <v>BAR5510381</v>
      </c>
      <c r="B69" s="61" t="str">
        <f t="shared" si="7"/>
        <v>10381Schwartz Faculty Activity</v>
      </c>
      <c r="C69" s="69" t="str">
        <f t="shared" si="8"/>
        <v>BAR5510381202500</v>
      </c>
      <c r="D69" s="69" t="str">
        <f t="shared" si="9"/>
        <v>BAR5510381Schwartz Faculty Activity</v>
      </c>
      <c r="E69" t="s">
        <v>563</v>
      </c>
      <c r="F69" t="s">
        <v>9</v>
      </c>
      <c r="G69">
        <v>12</v>
      </c>
      <c r="H69" t="s">
        <v>173</v>
      </c>
      <c r="I69">
        <v>10381</v>
      </c>
      <c r="J69">
        <v>100</v>
      </c>
      <c r="K69">
        <v>9999</v>
      </c>
      <c r="L69" s="61" t="s">
        <v>137</v>
      </c>
      <c r="M69">
        <v>40129</v>
      </c>
      <c r="N69" t="s">
        <v>137</v>
      </c>
      <c r="O69" s="61" t="s">
        <v>575</v>
      </c>
      <c r="P69">
        <v>202500</v>
      </c>
      <c r="Q69" t="s">
        <v>575</v>
      </c>
      <c r="R69">
        <v>9999</v>
      </c>
      <c r="S69">
        <f>VLOOKUP(A69,'Crosswalk NTL Prgrm-Project_JH'!I:T,5,FALSE)</f>
        <v>10381</v>
      </c>
      <c r="T69" t="b">
        <f t="shared" si="10"/>
        <v>0</v>
      </c>
      <c r="U69" t="str">
        <f t="shared" si="11"/>
        <v>BAR551038140129</v>
      </c>
      <c r="V69">
        <v>202500</v>
      </c>
    </row>
    <row r="70" spans="1:22" hidden="1" x14ac:dyDescent="0.25">
      <c r="A70" s="61" t="str">
        <f t="shared" si="6"/>
        <v>BAR5510381</v>
      </c>
      <c r="B70" s="61" t="str">
        <f t="shared" si="7"/>
        <v>10381Undergrad Programs/Activities</v>
      </c>
      <c r="C70" s="69" t="str">
        <f t="shared" si="8"/>
        <v>BAR5510381202500</v>
      </c>
      <c r="D70" s="69" t="str">
        <f t="shared" si="9"/>
        <v>BAR5510381Undergrad Programs/Activities</v>
      </c>
      <c r="E70" t="s">
        <v>563</v>
      </c>
      <c r="F70" t="s">
        <v>9</v>
      </c>
      <c r="G70">
        <v>12</v>
      </c>
      <c r="H70" t="s">
        <v>173</v>
      </c>
      <c r="I70">
        <v>10381</v>
      </c>
      <c r="J70">
        <v>100</v>
      </c>
      <c r="K70">
        <v>9999</v>
      </c>
      <c r="L70" s="61" t="s">
        <v>724</v>
      </c>
      <c r="M70">
        <v>40134</v>
      </c>
      <c r="N70" t="s">
        <v>724</v>
      </c>
      <c r="O70" s="61" t="s">
        <v>575</v>
      </c>
      <c r="P70">
        <v>202500</v>
      </c>
      <c r="Q70" t="s">
        <v>575</v>
      </c>
      <c r="R70">
        <v>9999</v>
      </c>
      <c r="S70">
        <f>VLOOKUP(A70,'Crosswalk NTL Prgrm-Project_JH'!I:T,5,FALSE)</f>
        <v>10381</v>
      </c>
      <c r="T70" t="b">
        <f t="shared" si="10"/>
        <v>0</v>
      </c>
      <c r="U70" t="str">
        <f t="shared" si="11"/>
        <v>BAR551038140134</v>
      </c>
      <c r="V70">
        <v>202500</v>
      </c>
    </row>
    <row r="71" spans="1:22" hidden="1" x14ac:dyDescent="0.25">
      <c r="A71" s="61" t="str">
        <f t="shared" si="6"/>
        <v>BAR5510381</v>
      </c>
      <c r="B71" s="61" t="str">
        <f t="shared" si="7"/>
        <v>10381Non-Degree Programs</v>
      </c>
      <c r="C71" s="69" t="str">
        <f t="shared" si="8"/>
        <v>BAR5510381202500</v>
      </c>
      <c r="D71" s="69" t="str">
        <f t="shared" si="9"/>
        <v>BAR5510381Non-Degree Programs</v>
      </c>
      <c r="E71" t="s">
        <v>563</v>
      </c>
      <c r="F71" t="s">
        <v>9</v>
      </c>
      <c r="G71">
        <v>12</v>
      </c>
      <c r="H71" t="s">
        <v>173</v>
      </c>
      <c r="I71">
        <v>10381</v>
      </c>
      <c r="J71">
        <v>100</v>
      </c>
      <c r="K71">
        <v>9999</v>
      </c>
      <c r="L71" s="61" t="s">
        <v>369</v>
      </c>
      <c r="M71">
        <v>40136</v>
      </c>
      <c r="N71" t="s">
        <v>369</v>
      </c>
      <c r="O71" s="61" t="s">
        <v>575</v>
      </c>
      <c r="P71">
        <v>202500</v>
      </c>
      <c r="Q71" t="s">
        <v>575</v>
      </c>
      <c r="R71">
        <v>9999</v>
      </c>
      <c r="S71">
        <f>VLOOKUP(A71,'Crosswalk NTL Prgrm-Project_JH'!I:T,5,FALSE)</f>
        <v>10381</v>
      </c>
      <c r="T71" t="b">
        <f t="shared" si="10"/>
        <v>0</v>
      </c>
      <c r="U71" t="str">
        <f t="shared" si="11"/>
        <v>BAR551038140136</v>
      </c>
      <c r="V71">
        <v>202500</v>
      </c>
    </row>
    <row r="72" spans="1:22" hidden="1" x14ac:dyDescent="0.25">
      <c r="A72" s="61" t="str">
        <f t="shared" si="6"/>
        <v>BAR5510381</v>
      </c>
      <c r="B72" s="61" t="str">
        <f t="shared" si="7"/>
        <v>10381Non-Exe/Global Marketing Expns</v>
      </c>
      <c r="C72" s="69" t="str">
        <f t="shared" si="8"/>
        <v>BAR5510381202500</v>
      </c>
      <c r="D72" s="69" t="str">
        <f t="shared" si="9"/>
        <v>BAR5510381Non-Exe/Global Marketing Expns</v>
      </c>
      <c r="E72" t="s">
        <v>563</v>
      </c>
      <c r="F72" t="s">
        <v>9</v>
      </c>
      <c r="G72">
        <v>12</v>
      </c>
      <c r="H72" t="s">
        <v>173</v>
      </c>
      <c r="I72">
        <v>10381</v>
      </c>
      <c r="J72">
        <v>100</v>
      </c>
      <c r="K72">
        <v>9999</v>
      </c>
      <c r="L72" s="61" t="s">
        <v>370</v>
      </c>
      <c r="M72">
        <v>40140</v>
      </c>
      <c r="N72" t="s">
        <v>370</v>
      </c>
      <c r="O72" s="61" t="s">
        <v>575</v>
      </c>
      <c r="P72">
        <v>202500</v>
      </c>
      <c r="Q72" t="s">
        <v>575</v>
      </c>
      <c r="R72">
        <v>9999</v>
      </c>
      <c r="S72">
        <f>VLOOKUP(A72,'Crosswalk NTL Prgrm-Project_JH'!I:T,5,FALSE)</f>
        <v>10381</v>
      </c>
      <c r="T72" t="b">
        <f t="shared" si="10"/>
        <v>0</v>
      </c>
      <c r="U72" t="str">
        <f t="shared" si="11"/>
        <v>BAR551038140140</v>
      </c>
      <c r="V72">
        <v>202500</v>
      </c>
    </row>
    <row r="73" spans="1:22" hidden="1" x14ac:dyDescent="0.25">
      <c r="A73" s="61" t="str">
        <f t="shared" si="6"/>
        <v>BAR5510381</v>
      </c>
      <c r="B73" s="61" t="str">
        <f t="shared" si="7"/>
        <v>10381SWUFE Management Fee</v>
      </c>
      <c r="C73" s="69" t="str">
        <f t="shared" si="8"/>
        <v>BAR5510381202500</v>
      </c>
      <c r="D73" s="69" t="str">
        <f t="shared" si="9"/>
        <v>BAR5510381SWUFE Management Fee</v>
      </c>
      <c r="E73" t="s">
        <v>563</v>
      </c>
      <c r="F73" t="s">
        <v>9</v>
      </c>
      <c r="G73">
        <v>12</v>
      </c>
      <c r="H73" t="s">
        <v>173</v>
      </c>
      <c r="I73">
        <v>10381</v>
      </c>
      <c r="J73">
        <v>100</v>
      </c>
      <c r="K73">
        <v>9999</v>
      </c>
      <c r="L73" s="61" t="s">
        <v>160</v>
      </c>
      <c r="M73">
        <v>40146</v>
      </c>
      <c r="N73" t="s">
        <v>160</v>
      </c>
      <c r="O73" s="61" t="s">
        <v>575</v>
      </c>
      <c r="P73">
        <v>202500</v>
      </c>
      <c r="Q73" t="s">
        <v>575</v>
      </c>
      <c r="R73">
        <v>9999</v>
      </c>
      <c r="S73">
        <f>VLOOKUP(A73,'Crosswalk NTL Prgrm-Project_JH'!I:T,5,FALSE)</f>
        <v>10381</v>
      </c>
      <c r="T73" t="b">
        <f t="shared" si="10"/>
        <v>0</v>
      </c>
      <c r="U73" t="str">
        <f t="shared" si="11"/>
        <v>BAR551038140146</v>
      </c>
      <c r="V73">
        <v>202500</v>
      </c>
    </row>
    <row r="74" spans="1:22" hidden="1" x14ac:dyDescent="0.25">
      <c r="A74" s="61" t="str">
        <f t="shared" si="6"/>
        <v>BAR5510381</v>
      </c>
      <c r="B74" s="61" t="str">
        <f t="shared" si="7"/>
        <v>10381Confucius Inst Global Finance</v>
      </c>
      <c r="C74" s="69" t="str">
        <f t="shared" si="8"/>
        <v>BAR5510381202500</v>
      </c>
      <c r="D74" s="69" t="str">
        <f t="shared" si="9"/>
        <v>BAR5510381Confucius Inst Global Finance</v>
      </c>
      <c r="E74" t="s">
        <v>563</v>
      </c>
      <c r="F74" t="s">
        <v>9</v>
      </c>
      <c r="G74">
        <v>12</v>
      </c>
      <c r="H74" t="s">
        <v>173</v>
      </c>
      <c r="I74">
        <v>10381</v>
      </c>
      <c r="J74">
        <v>100</v>
      </c>
      <c r="K74">
        <v>9999</v>
      </c>
      <c r="L74" s="61" t="s">
        <v>372</v>
      </c>
      <c r="M74">
        <v>40147</v>
      </c>
      <c r="N74" t="s">
        <v>372</v>
      </c>
      <c r="O74" s="61" t="s">
        <v>575</v>
      </c>
      <c r="P74">
        <v>202500</v>
      </c>
      <c r="Q74" t="s">
        <v>575</v>
      </c>
      <c r="R74">
        <v>9999</v>
      </c>
      <c r="S74">
        <f>VLOOKUP(A74,'Crosswalk NTL Prgrm-Project_JH'!I:T,5,FALSE)</f>
        <v>10381</v>
      </c>
      <c r="T74" t="b">
        <f t="shared" si="10"/>
        <v>0</v>
      </c>
      <c r="U74" t="str">
        <f t="shared" si="11"/>
        <v>BAR551038140147</v>
      </c>
      <c r="V74">
        <v>202500</v>
      </c>
    </row>
    <row r="75" spans="1:22" hidden="1" x14ac:dyDescent="0.25">
      <c r="A75" s="61" t="str">
        <f t="shared" si="6"/>
        <v>BAR5510381</v>
      </c>
      <c r="B75" s="61" t="str">
        <f t="shared" si="7"/>
        <v>10381Zicklin Global Collaboration</v>
      </c>
      <c r="C75" s="69" t="str">
        <f t="shared" si="8"/>
        <v>BAR5510381202500</v>
      </c>
      <c r="D75" s="69" t="str">
        <f t="shared" si="9"/>
        <v>BAR5510381Zicklin Global Collaboration</v>
      </c>
      <c r="E75" t="s">
        <v>563</v>
      </c>
      <c r="F75" t="s">
        <v>9</v>
      </c>
      <c r="G75">
        <v>12</v>
      </c>
      <c r="H75" t="s">
        <v>173</v>
      </c>
      <c r="I75">
        <v>10381</v>
      </c>
      <c r="J75">
        <v>100</v>
      </c>
      <c r="K75">
        <v>9999</v>
      </c>
      <c r="L75" s="61" t="s">
        <v>169</v>
      </c>
      <c r="M75">
        <v>40149</v>
      </c>
      <c r="N75" t="s">
        <v>169</v>
      </c>
      <c r="O75" s="61" t="s">
        <v>575</v>
      </c>
      <c r="P75">
        <v>202500</v>
      </c>
      <c r="Q75" t="s">
        <v>575</v>
      </c>
      <c r="R75">
        <v>9999</v>
      </c>
      <c r="S75">
        <f>VLOOKUP(A75,'Crosswalk NTL Prgrm-Project_JH'!I:T,5,FALSE)</f>
        <v>10381</v>
      </c>
      <c r="T75" t="b">
        <f t="shared" si="10"/>
        <v>0</v>
      </c>
      <c r="U75" t="str">
        <f t="shared" si="11"/>
        <v>BAR551038140149</v>
      </c>
      <c r="V75">
        <v>202500</v>
      </c>
    </row>
    <row r="76" spans="1:22" hidden="1" x14ac:dyDescent="0.25">
      <c r="A76" s="61" t="str">
        <f t="shared" si="6"/>
        <v>BAR5510381</v>
      </c>
      <c r="B76" s="61" t="str">
        <f t="shared" si="7"/>
        <v>10381Business Consulting Program</v>
      </c>
      <c r="C76" s="69" t="str">
        <f t="shared" si="8"/>
        <v>BAR5510381202500</v>
      </c>
      <c r="D76" s="69" t="str">
        <f t="shared" si="9"/>
        <v>BAR5510381Business Consulting Program</v>
      </c>
      <c r="E76" t="s">
        <v>563</v>
      </c>
      <c r="F76" t="s">
        <v>9</v>
      </c>
      <c r="G76">
        <v>12</v>
      </c>
      <c r="H76" t="s">
        <v>173</v>
      </c>
      <c r="I76">
        <v>10381</v>
      </c>
      <c r="J76">
        <v>100</v>
      </c>
      <c r="K76">
        <v>9999</v>
      </c>
      <c r="L76" s="61" t="s">
        <v>172</v>
      </c>
      <c r="M76">
        <v>40150</v>
      </c>
      <c r="N76" t="s">
        <v>172</v>
      </c>
      <c r="O76" s="61" t="s">
        <v>575</v>
      </c>
      <c r="P76">
        <v>202500</v>
      </c>
      <c r="Q76" t="s">
        <v>575</v>
      </c>
      <c r="R76">
        <v>9999</v>
      </c>
      <c r="S76">
        <f>VLOOKUP(A76,'Crosswalk NTL Prgrm-Project_JH'!I:T,5,FALSE)</f>
        <v>10381</v>
      </c>
      <c r="T76" t="b">
        <f t="shared" si="10"/>
        <v>0</v>
      </c>
      <c r="U76" t="str">
        <f t="shared" si="11"/>
        <v>BAR551038140150</v>
      </c>
      <c r="V76">
        <v>202500</v>
      </c>
    </row>
    <row r="77" spans="1:22" hidden="1" x14ac:dyDescent="0.25">
      <c r="A77" s="61" t="str">
        <f t="shared" si="6"/>
        <v>BAR5510381</v>
      </c>
      <c r="B77" s="61" t="str">
        <f t="shared" si="7"/>
        <v>10381Global MS Finance-1</v>
      </c>
      <c r="C77" s="69" t="str">
        <f t="shared" si="8"/>
        <v>BAR5510381302500</v>
      </c>
      <c r="D77" s="69" t="str">
        <f t="shared" si="9"/>
        <v>BAR5510381Global MS Finance-1</v>
      </c>
      <c r="E77" t="s">
        <v>563</v>
      </c>
      <c r="F77" t="s">
        <v>9</v>
      </c>
      <c r="G77">
        <v>12</v>
      </c>
      <c r="H77" t="s">
        <v>173</v>
      </c>
      <c r="I77">
        <v>10381</v>
      </c>
      <c r="J77">
        <v>100</v>
      </c>
      <c r="K77">
        <v>9999</v>
      </c>
      <c r="L77" s="61" t="s">
        <v>397</v>
      </c>
      <c r="M77">
        <v>40340</v>
      </c>
      <c r="N77" t="s">
        <v>397</v>
      </c>
      <c r="O77" s="61" t="s">
        <v>576</v>
      </c>
      <c r="P77">
        <v>302500</v>
      </c>
      <c r="Q77" t="s">
        <v>576</v>
      </c>
      <c r="R77">
        <v>9999</v>
      </c>
      <c r="S77">
        <f>VLOOKUP(A77,'Crosswalk NTL Prgrm-Project_JH'!I:T,5,FALSE)</f>
        <v>10381</v>
      </c>
      <c r="T77" t="b">
        <f t="shared" si="10"/>
        <v>0</v>
      </c>
      <c r="U77" t="str">
        <f t="shared" si="11"/>
        <v>BAR551038140340</v>
      </c>
      <c r="V77">
        <v>302500</v>
      </c>
    </row>
    <row r="78" spans="1:22" hidden="1" x14ac:dyDescent="0.25">
      <c r="A78" s="61" t="str">
        <f t="shared" si="6"/>
        <v>BAR5510381</v>
      </c>
      <c r="B78" s="61" t="str">
        <f t="shared" si="7"/>
        <v>10381Global MS Finance–2</v>
      </c>
      <c r="C78" s="69" t="str">
        <f t="shared" si="8"/>
        <v>BAR5510381302500</v>
      </c>
      <c r="D78" s="69" t="str">
        <f t="shared" si="9"/>
        <v>BAR5510381Global MS Finance–2</v>
      </c>
      <c r="E78" t="s">
        <v>563</v>
      </c>
      <c r="F78" t="s">
        <v>9</v>
      </c>
      <c r="G78">
        <v>12</v>
      </c>
      <c r="H78" t="s">
        <v>173</v>
      </c>
      <c r="I78">
        <v>10381</v>
      </c>
      <c r="J78">
        <v>100</v>
      </c>
      <c r="K78">
        <v>9999</v>
      </c>
      <c r="L78" s="61" t="s">
        <v>725</v>
      </c>
      <c r="M78">
        <v>40341</v>
      </c>
      <c r="N78" t="s">
        <v>725</v>
      </c>
      <c r="O78" s="61" t="s">
        <v>576</v>
      </c>
      <c r="P78">
        <v>302500</v>
      </c>
      <c r="Q78" t="s">
        <v>576</v>
      </c>
      <c r="R78">
        <v>9999</v>
      </c>
      <c r="S78">
        <f>VLOOKUP(A78,'Crosswalk NTL Prgrm-Project_JH'!I:T,5,FALSE)</f>
        <v>10381</v>
      </c>
      <c r="T78" t="b">
        <f t="shared" si="10"/>
        <v>0</v>
      </c>
      <c r="U78" t="str">
        <f t="shared" si="11"/>
        <v>BAR551038140341</v>
      </c>
      <c r="V78">
        <v>302500</v>
      </c>
    </row>
    <row r="79" spans="1:22" hidden="1" x14ac:dyDescent="0.25">
      <c r="A79" s="61" t="str">
        <f t="shared" si="6"/>
        <v>BAR5510381</v>
      </c>
      <c r="B79" s="61" t="str">
        <f t="shared" si="7"/>
        <v>10381Global MS Entrepreneurship</v>
      </c>
      <c r="C79" s="69" t="str">
        <f t="shared" si="8"/>
        <v>BAR5510381302500</v>
      </c>
      <c r="D79" s="69" t="str">
        <f t="shared" si="9"/>
        <v>BAR5510381Global MS Entrepreneurship</v>
      </c>
      <c r="E79" t="s">
        <v>563</v>
      </c>
      <c r="F79" t="s">
        <v>9</v>
      </c>
      <c r="G79">
        <v>12</v>
      </c>
      <c r="H79" t="s">
        <v>173</v>
      </c>
      <c r="I79">
        <v>10381</v>
      </c>
      <c r="J79">
        <v>100</v>
      </c>
      <c r="K79">
        <v>9999</v>
      </c>
      <c r="L79" s="61" t="s">
        <v>396</v>
      </c>
      <c r="M79">
        <v>40343</v>
      </c>
      <c r="N79" t="s">
        <v>396</v>
      </c>
      <c r="O79" s="61" t="s">
        <v>576</v>
      </c>
      <c r="P79">
        <v>302500</v>
      </c>
      <c r="Q79" t="s">
        <v>576</v>
      </c>
      <c r="R79">
        <v>9999</v>
      </c>
      <c r="S79">
        <f>VLOOKUP(A79,'Crosswalk NTL Prgrm-Project_JH'!I:T,5,FALSE)</f>
        <v>10381</v>
      </c>
      <c r="T79" t="b">
        <f t="shared" si="10"/>
        <v>0</v>
      </c>
      <c r="U79" t="str">
        <f t="shared" si="11"/>
        <v>BAR551038140343</v>
      </c>
      <c r="V79">
        <v>302500</v>
      </c>
    </row>
    <row r="80" spans="1:22" hidden="1" x14ac:dyDescent="0.25">
      <c r="A80" s="61" t="str">
        <f t="shared" si="6"/>
        <v>BAR5560195</v>
      </c>
      <c r="B80" s="61" t="str">
        <f t="shared" si="7"/>
        <v>60195Newman Real Estate Institute</v>
      </c>
      <c r="C80" s="69" t="str">
        <f t="shared" si="8"/>
        <v>BAR5560195202500</v>
      </c>
      <c r="D80" s="69" t="str">
        <f t="shared" si="9"/>
        <v>BAR5560195Newman Real Estate Institute</v>
      </c>
      <c r="E80" t="s">
        <v>563</v>
      </c>
      <c r="F80" t="s">
        <v>9</v>
      </c>
      <c r="G80">
        <v>12</v>
      </c>
      <c r="H80" t="s">
        <v>173</v>
      </c>
      <c r="I80">
        <v>60195</v>
      </c>
      <c r="J80">
        <v>100</v>
      </c>
      <c r="K80">
        <v>9999</v>
      </c>
      <c r="L80" s="61" t="s">
        <v>134</v>
      </c>
      <c r="M80">
        <v>40128</v>
      </c>
      <c r="N80" t="s">
        <v>134</v>
      </c>
      <c r="O80" s="61" t="s">
        <v>575</v>
      </c>
      <c r="P80">
        <v>202500</v>
      </c>
      <c r="Q80" t="s">
        <v>575</v>
      </c>
      <c r="R80">
        <v>9999</v>
      </c>
      <c r="S80">
        <f>VLOOKUP(A80,'Crosswalk NTL Prgrm-Project_JH'!I:T,5,FALSE)</f>
        <v>60195</v>
      </c>
      <c r="T80" t="b">
        <f t="shared" si="10"/>
        <v>0</v>
      </c>
      <c r="U80" t="str">
        <f t="shared" si="11"/>
        <v>BAR556019540128</v>
      </c>
      <c r="V80">
        <v>202500</v>
      </c>
    </row>
    <row r="81" spans="1:22" hidden="1" x14ac:dyDescent="0.25">
      <c r="A81" s="61" t="str">
        <f t="shared" si="6"/>
        <v>BAR5560195</v>
      </c>
      <c r="B81" s="61" t="str">
        <f t="shared" si="7"/>
        <v>60195Real Estate Certificate Prgm</v>
      </c>
      <c r="C81" s="69" t="str">
        <f t="shared" si="8"/>
        <v>BAR5560195202500</v>
      </c>
      <c r="D81" s="69" t="str">
        <f t="shared" si="9"/>
        <v>BAR5560195Real Estate Certificate Prgm</v>
      </c>
      <c r="E81" t="s">
        <v>563</v>
      </c>
      <c r="F81" t="s">
        <v>9</v>
      </c>
      <c r="G81">
        <v>12</v>
      </c>
      <c r="H81" t="s">
        <v>173</v>
      </c>
      <c r="I81">
        <v>60195</v>
      </c>
      <c r="J81">
        <v>100</v>
      </c>
      <c r="K81">
        <v>9999</v>
      </c>
      <c r="L81" s="61" t="s">
        <v>371</v>
      </c>
      <c r="M81">
        <v>40144</v>
      </c>
      <c r="N81" t="s">
        <v>371</v>
      </c>
      <c r="O81" s="61" t="s">
        <v>575</v>
      </c>
      <c r="P81">
        <v>202500</v>
      </c>
      <c r="Q81" t="s">
        <v>575</v>
      </c>
      <c r="R81">
        <v>9999</v>
      </c>
      <c r="S81">
        <f>VLOOKUP(A81,'Crosswalk NTL Prgrm-Project_JH'!I:T,5,FALSE)</f>
        <v>60195</v>
      </c>
      <c r="T81" t="b">
        <f t="shared" si="10"/>
        <v>0</v>
      </c>
      <c r="U81" t="str">
        <f t="shared" si="11"/>
        <v>BAR556019540144</v>
      </c>
      <c r="V81">
        <v>202500</v>
      </c>
    </row>
    <row r="82" spans="1:22" hidden="1" x14ac:dyDescent="0.25">
      <c r="A82" s="61" t="str">
        <f t="shared" si="6"/>
        <v>BAR5560198</v>
      </c>
      <c r="B82" s="61" t="str">
        <f t="shared" si="7"/>
        <v>60198Undergrad Programs/Activities</v>
      </c>
      <c r="C82" s="69" t="str">
        <f t="shared" si="8"/>
        <v>BAR5560198202500</v>
      </c>
      <c r="D82" s="69" t="str">
        <f t="shared" si="9"/>
        <v>BAR5560198Undergrad Programs/Activities</v>
      </c>
      <c r="E82" t="s">
        <v>563</v>
      </c>
      <c r="F82" t="s">
        <v>9</v>
      </c>
      <c r="G82">
        <v>12</v>
      </c>
      <c r="H82" t="s">
        <v>173</v>
      </c>
      <c r="I82">
        <v>60198</v>
      </c>
      <c r="J82">
        <v>100</v>
      </c>
      <c r="K82">
        <v>9999</v>
      </c>
      <c r="L82" s="61" t="s">
        <v>724</v>
      </c>
      <c r="M82">
        <v>40134</v>
      </c>
      <c r="N82" t="s">
        <v>724</v>
      </c>
      <c r="O82" s="61" t="s">
        <v>575</v>
      </c>
      <c r="P82">
        <v>202500</v>
      </c>
      <c r="Q82" t="s">
        <v>575</v>
      </c>
      <c r="R82">
        <v>9999</v>
      </c>
      <c r="S82">
        <f>VLOOKUP(A82,'Crosswalk NTL Prgrm-Project_JH'!I:T,5,FALSE)</f>
        <v>60198</v>
      </c>
      <c r="T82" t="b">
        <f t="shared" si="10"/>
        <v>0</v>
      </c>
      <c r="U82" t="str">
        <f t="shared" si="11"/>
        <v>BAR556019840134</v>
      </c>
      <c r="V82">
        <v>202500</v>
      </c>
    </row>
    <row r="83" spans="1:22" hidden="1" x14ac:dyDescent="0.25">
      <c r="A83" s="61" t="str">
        <f t="shared" si="6"/>
        <v>BAR5560199</v>
      </c>
      <c r="B83" s="61" t="str">
        <f t="shared" si="7"/>
        <v>60199Subotnick Center</v>
      </c>
      <c r="C83" s="69" t="str">
        <f t="shared" si="8"/>
        <v>BAR5560199202500</v>
      </c>
      <c r="D83" s="69" t="str">
        <f t="shared" si="9"/>
        <v>BAR5560199Subotnick Center</v>
      </c>
      <c r="E83" t="s">
        <v>563</v>
      </c>
      <c r="F83" t="s">
        <v>9</v>
      </c>
      <c r="G83">
        <v>12</v>
      </c>
      <c r="H83" t="s">
        <v>173</v>
      </c>
      <c r="I83">
        <v>60199</v>
      </c>
      <c r="J83">
        <v>100</v>
      </c>
      <c r="K83">
        <v>9999</v>
      </c>
      <c r="L83" s="61" t="s">
        <v>119</v>
      </c>
      <c r="M83">
        <v>40118</v>
      </c>
      <c r="N83" t="s">
        <v>119</v>
      </c>
      <c r="O83" s="61" t="s">
        <v>575</v>
      </c>
      <c r="P83">
        <v>202500</v>
      </c>
      <c r="Q83" t="s">
        <v>575</v>
      </c>
      <c r="R83">
        <v>9999</v>
      </c>
      <c r="S83">
        <f>VLOOKUP(A83,'Crosswalk NTL Prgrm-Project_JH'!I:T,5,FALSE)</f>
        <v>60199</v>
      </c>
      <c r="T83" t="b">
        <f t="shared" si="10"/>
        <v>0</v>
      </c>
      <c r="U83" t="str">
        <f t="shared" si="11"/>
        <v>BAR556019940118</v>
      </c>
      <c r="V83">
        <v>202500</v>
      </c>
    </row>
    <row r="84" spans="1:22" hidden="1" x14ac:dyDescent="0.25">
      <c r="A84" s="61" t="str">
        <f t="shared" si="6"/>
        <v>BAR5560200</v>
      </c>
      <c r="B84" s="61" t="str">
        <f t="shared" si="7"/>
        <v>60200Weissman Center Intntnl Prgrm</v>
      </c>
      <c r="C84" s="69" t="str">
        <f t="shared" si="8"/>
        <v>BAR5560200202500</v>
      </c>
      <c r="D84" s="69" t="str">
        <f t="shared" si="9"/>
        <v>BAR5560200Weissman Center Intntnl Prgrm</v>
      </c>
      <c r="E84" t="s">
        <v>563</v>
      </c>
      <c r="F84" t="s">
        <v>9</v>
      </c>
      <c r="G84">
        <v>12</v>
      </c>
      <c r="H84" t="s">
        <v>173</v>
      </c>
      <c r="I84">
        <v>60200</v>
      </c>
      <c r="J84">
        <v>100</v>
      </c>
      <c r="K84">
        <v>9999</v>
      </c>
      <c r="L84" s="61" t="s">
        <v>364</v>
      </c>
      <c r="M84">
        <v>40117</v>
      </c>
      <c r="N84" t="s">
        <v>364</v>
      </c>
      <c r="O84" s="61" t="s">
        <v>575</v>
      </c>
      <c r="P84">
        <v>202500</v>
      </c>
      <c r="Q84" t="s">
        <v>575</v>
      </c>
      <c r="R84">
        <v>9999</v>
      </c>
      <c r="S84">
        <f>VLOOKUP(A84,'Crosswalk NTL Prgrm-Project_JH'!I:T,5,FALSE)</f>
        <v>60200</v>
      </c>
      <c r="T84" t="b">
        <f t="shared" si="10"/>
        <v>0</v>
      </c>
      <c r="U84" t="str">
        <f t="shared" si="11"/>
        <v>BAR556020040117</v>
      </c>
      <c r="V84">
        <v>202500</v>
      </c>
    </row>
    <row r="85" spans="1:22" hidden="1" x14ac:dyDescent="0.25">
      <c r="A85" s="61" t="str">
        <f t="shared" si="6"/>
        <v>BAR5565040</v>
      </c>
      <c r="B85" s="61" t="str">
        <f t="shared" si="7"/>
        <v>65040Executive MBA</v>
      </c>
      <c r="C85" s="69" t="str">
        <f t="shared" si="8"/>
        <v>BAR5565040302500</v>
      </c>
      <c r="D85" s="69" t="str">
        <f t="shared" si="9"/>
        <v>BAR5565040Executive MBA</v>
      </c>
      <c r="E85" t="s">
        <v>563</v>
      </c>
      <c r="F85" t="s">
        <v>9</v>
      </c>
      <c r="G85">
        <v>12</v>
      </c>
      <c r="H85" t="s">
        <v>173</v>
      </c>
      <c r="I85">
        <v>65040</v>
      </c>
      <c r="J85">
        <v>100</v>
      </c>
      <c r="K85">
        <v>9999</v>
      </c>
      <c r="L85" s="61" t="s">
        <v>391</v>
      </c>
      <c r="M85">
        <v>40300</v>
      </c>
      <c r="N85" t="s">
        <v>391</v>
      </c>
      <c r="O85" s="61" t="s">
        <v>576</v>
      </c>
      <c r="P85">
        <v>302500</v>
      </c>
      <c r="Q85" t="s">
        <v>576</v>
      </c>
      <c r="R85">
        <v>9999</v>
      </c>
      <c r="S85">
        <f>VLOOKUP(A85,'Crosswalk NTL Prgrm-Project_JH'!I:T,5,FALSE)</f>
        <v>65040</v>
      </c>
      <c r="T85" t="b">
        <f t="shared" si="10"/>
        <v>0</v>
      </c>
      <c r="U85" t="str">
        <f t="shared" si="11"/>
        <v>BAR556504040300</v>
      </c>
      <c r="V85">
        <v>302500</v>
      </c>
    </row>
    <row r="86" spans="1:22" hidden="1" x14ac:dyDescent="0.25">
      <c r="A86" s="61" t="str">
        <f t="shared" si="6"/>
        <v>BAR5565040</v>
      </c>
      <c r="B86" s="61" t="str">
        <f t="shared" si="7"/>
        <v>65040Executive MS Finance</v>
      </c>
      <c r="C86" s="69" t="str">
        <f t="shared" si="8"/>
        <v>BAR5565040302500</v>
      </c>
      <c r="D86" s="69" t="str">
        <f t="shared" si="9"/>
        <v>BAR5565040Executive MS Finance</v>
      </c>
      <c r="E86" t="s">
        <v>563</v>
      </c>
      <c r="F86" t="s">
        <v>9</v>
      </c>
      <c r="G86">
        <v>12</v>
      </c>
      <c r="H86" t="s">
        <v>173</v>
      </c>
      <c r="I86">
        <v>65040</v>
      </c>
      <c r="J86">
        <v>100</v>
      </c>
      <c r="K86">
        <v>9999</v>
      </c>
      <c r="L86" s="61" t="s">
        <v>255</v>
      </c>
      <c r="M86">
        <v>40301</v>
      </c>
      <c r="N86" t="s">
        <v>255</v>
      </c>
      <c r="O86" s="61" t="s">
        <v>576</v>
      </c>
      <c r="P86">
        <v>302500</v>
      </c>
      <c r="Q86" t="s">
        <v>576</v>
      </c>
      <c r="R86">
        <v>9999</v>
      </c>
      <c r="S86">
        <f>VLOOKUP(A86,'Crosswalk NTL Prgrm-Project_JH'!I:T,5,FALSE)</f>
        <v>65040</v>
      </c>
      <c r="T86" t="b">
        <f t="shared" si="10"/>
        <v>0</v>
      </c>
      <c r="U86" t="str">
        <f t="shared" si="11"/>
        <v>BAR556504040301</v>
      </c>
      <c r="V86">
        <v>302500</v>
      </c>
    </row>
    <row r="87" spans="1:22" hidden="1" x14ac:dyDescent="0.25">
      <c r="A87" s="61" t="str">
        <f t="shared" si="6"/>
        <v>BAR5565040</v>
      </c>
      <c r="B87" s="61" t="str">
        <f t="shared" si="7"/>
        <v>65040Executive Business DPS</v>
      </c>
      <c r="C87" s="69" t="str">
        <f t="shared" si="8"/>
        <v>BAR5565040302500</v>
      </c>
      <c r="D87" s="69" t="str">
        <f t="shared" si="9"/>
        <v>BAR5565040Executive Business DPS</v>
      </c>
      <c r="E87" t="s">
        <v>563</v>
      </c>
      <c r="F87" t="s">
        <v>9</v>
      </c>
      <c r="G87">
        <v>12</v>
      </c>
      <c r="H87" t="s">
        <v>173</v>
      </c>
      <c r="I87">
        <v>65040</v>
      </c>
      <c r="J87">
        <v>100</v>
      </c>
      <c r="K87">
        <v>9999</v>
      </c>
      <c r="L87" s="61" t="s">
        <v>393</v>
      </c>
      <c r="M87">
        <v>40305</v>
      </c>
      <c r="N87" t="s">
        <v>393</v>
      </c>
      <c r="O87" s="61" t="s">
        <v>576</v>
      </c>
      <c r="P87">
        <v>302500</v>
      </c>
      <c r="Q87" t="s">
        <v>576</v>
      </c>
      <c r="R87">
        <v>9999</v>
      </c>
      <c r="S87">
        <f>VLOOKUP(A87,'Crosswalk NTL Prgrm-Project_JH'!I:T,5,FALSE)</f>
        <v>65040</v>
      </c>
      <c r="T87" t="b">
        <f t="shared" si="10"/>
        <v>0</v>
      </c>
      <c r="U87" t="str">
        <f t="shared" si="11"/>
        <v>BAR556504040305</v>
      </c>
      <c r="V87">
        <v>302500</v>
      </c>
    </row>
    <row r="88" spans="1:22" hidden="1" x14ac:dyDescent="0.25">
      <c r="A88" s="61" t="str">
        <f t="shared" si="6"/>
        <v>BAR5565040</v>
      </c>
      <c r="B88" s="61" t="str">
        <f t="shared" si="7"/>
        <v>65040Executive MS HR Management</v>
      </c>
      <c r="C88" s="69" t="str">
        <f t="shared" si="8"/>
        <v>BAR5565040302500</v>
      </c>
      <c r="D88" s="69" t="str">
        <f t="shared" si="9"/>
        <v>BAR5565040Executive MS HR Management</v>
      </c>
      <c r="E88" t="s">
        <v>563</v>
      </c>
      <c r="F88" t="s">
        <v>9</v>
      </c>
      <c r="G88">
        <v>12</v>
      </c>
      <c r="H88" t="s">
        <v>173</v>
      </c>
      <c r="I88">
        <v>65040</v>
      </c>
      <c r="J88">
        <v>100</v>
      </c>
      <c r="K88">
        <v>9999</v>
      </c>
      <c r="L88" s="61" t="s">
        <v>394</v>
      </c>
      <c r="M88">
        <v>40308</v>
      </c>
      <c r="N88" t="s">
        <v>394</v>
      </c>
      <c r="O88" s="61" t="s">
        <v>576</v>
      </c>
      <c r="P88">
        <v>302500</v>
      </c>
      <c r="Q88" t="s">
        <v>576</v>
      </c>
      <c r="R88">
        <v>9999</v>
      </c>
      <c r="S88">
        <f>VLOOKUP(A88,'Crosswalk NTL Prgrm-Project_JH'!I:T,5,FALSE)</f>
        <v>65040</v>
      </c>
      <c r="T88" t="b">
        <f t="shared" si="10"/>
        <v>0</v>
      </c>
      <c r="U88" t="str">
        <f t="shared" si="11"/>
        <v>BAR556504040308</v>
      </c>
      <c r="V88">
        <v>302500</v>
      </c>
    </row>
    <row r="89" spans="1:22" hidden="1" x14ac:dyDescent="0.25">
      <c r="A89" s="61" t="str">
        <f t="shared" si="6"/>
        <v>BAR5565040</v>
      </c>
      <c r="B89" s="61" t="str">
        <f t="shared" si="7"/>
        <v>65040Exe MBA Healthcare Admin</v>
      </c>
      <c r="C89" s="69" t="str">
        <f t="shared" si="8"/>
        <v>BAR5565040302500</v>
      </c>
      <c r="D89" s="69" t="str">
        <f t="shared" si="9"/>
        <v>BAR5565040Exe MBA Healthcare Admin</v>
      </c>
      <c r="E89" t="s">
        <v>563</v>
      </c>
      <c r="F89" t="s">
        <v>9</v>
      </c>
      <c r="G89">
        <v>12</v>
      </c>
      <c r="H89" t="s">
        <v>173</v>
      </c>
      <c r="I89">
        <v>65040</v>
      </c>
      <c r="J89">
        <v>100</v>
      </c>
      <c r="K89">
        <v>9999</v>
      </c>
      <c r="L89" s="61" t="s">
        <v>395</v>
      </c>
      <c r="M89">
        <v>40309</v>
      </c>
      <c r="N89" t="s">
        <v>395</v>
      </c>
      <c r="O89" s="61" t="s">
        <v>576</v>
      </c>
      <c r="P89">
        <v>302500</v>
      </c>
      <c r="Q89" t="s">
        <v>576</v>
      </c>
      <c r="R89">
        <v>9999</v>
      </c>
      <c r="S89">
        <f>VLOOKUP(A89,'Crosswalk NTL Prgrm-Project_JH'!I:T,5,FALSE)</f>
        <v>65040</v>
      </c>
      <c r="T89" t="b">
        <f t="shared" si="10"/>
        <v>0</v>
      </c>
      <c r="U89" t="str">
        <f t="shared" si="11"/>
        <v>BAR556504040309</v>
      </c>
      <c r="V89">
        <v>302500</v>
      </c>
    </row>
    <row r="90" spans="1:22" hidden="1" x14ac:dyDescent="0.25">
      <c r="A90" s="61" t="str">
        <f t="shared" si="6"/>
        <v>BAR5575018</v>
      </c>
      <c r="B90" s="61" t="str">
        <f t="shared" si="7"/>
        <v>75018Graduate Career Services ZSB</v>
      </c>
      <c r="C90" s="69" t="str">
        <f t="shared" si="8"/>
        <v>BAR5575018202500</v>
      </c>
      <c r="D90" s="69" t="str">
        <f t="shared" si="9"/>
        <v>BAR5575018Graduate Career Services ZSB</v>
      </c>
      <c r="E90" t="s">
        <v>563</v>
      </c>
      <c r="F90" t="s">
        <v>9</v>
      </c>
      <c r="G90">
        <v>12</v>
      </c>
      <c r="H90" t="s">
        <v>173</v>
      </c>
      <c r="I90">
        <v>75018</v>
      </c>
      <c r="J90">
        <v>300</v>
      </c>
      <c r="K90">
        <v>9999</v>
      </c>
      <c r="L90" s="61" t="s">
        <v>361</v>
      </c>
      <c r="M90">
        <v>40108</v>
      </c>
      <c r="N90" t="s">
        <v>361</v>
      </c>
      <c r="O90" s="61" t="s">
        <v>575</v>
      </c>
      <c r="P90">
        <v>202500</v>
      </c>
      <c r="Q90" t="s">
        <v>575</v>
      </c>
      <c r="R90">
        <v>9999</v>
      </c>
      <c r="S90">
        <f>VLOOKUP(A90,'Crosswalk NTL Prgrm-Project_JH'!I:T,5,FALSE)</f>
        <v>75018</v>
      </c>
      <c r="T90" t="b">
        <f t="shared" si="10"/>
        <v>0</v>
      </c>
      <c r="U90" t="str">
        <f t="shared" si="11"/>
        <v>BAR557501840108</v>
      </c>
      <c r="V90">
        <v>202500</v>
      </c>
    </row>
    <row r="91" spans="1:22" hidden="1" x14ac:dyDescent="0.25">
      <c r="A91" s="61" t="str">
        <f t="shared" si="6"/>
        <v>BAR5580101</v>
      </c>
      <c r="B91" s="61" t="str">
        <f t="shared" si="7"/>
        <v>80101Zicklin-Graduate Admissions</v>
      </c>
      <c r="C91" s="69" t="str">
        <f t="shared" si="8"/>
        <v>BAR5580101202500</v>
      </c>
      <c r="D91" s="69" t="str">
        <f t="shared" si="9"/>
        <v>BAR5580101Zicklin-Graduate Admissions</v>
      </c>
      <c r="E91" t="s">
        <v>563</v>
      </c>
      <c r="F91" t="s">
        <v>9</v>
      </c>
      <c r="G91">
        <v>12</v>
      </c>
      <c r="H91" t="s">
        <v>173</v>
      </c>
      <c r="I91">
        <v>80101</v>
      </c>
      <c r="J91">
        <v>100</v>
      </c>
      <c r="K91">
        <v>9999</v>
      </c>
      <c r="L91" s="61" t="s">
        <v>125</v>
      </c>
      <c r="M91">
        <v>40121</v>
      </c>
      <c r="N91" t="s">
        <v>125</v>
      </c>
      <c r="O91" s="61" t="s">
        <v>575</v>
      </c>
      <c r="P91">
        <v>202500</v>
      </c>
      <c r="Q91" t="s">
        <v>575</v>
      </c>
      <c r="R91">
        <v>9999</v>
      </c>
      <c r="S91">
        <f>VLOOKUP(A91,'Crosswalk NTL Prgrm-Project_JH'!I:T,5,FALSE)</f>
        <v>80101</v>
      </c>
      <c r="T91" t="b">
        <f t="shared" si="10"/>
        <v>0</v>
      </c>
      <c r="U91" t="str">
        <f t="shared" si="11"/>
        <v>BAR558010140121</v>
      </c>
      <c r="V91">
        <v>202500</v>
      </c>
    </row>
    <row r="92" spans="1:22" hidden="1" x14ac:dyDescent="0.25">
      <c r="A92" s="61" t="str">
        <f t="shared" si="6"/>
        <v>BAR5580101</v>
      </c>
      <c r="B92" s="61" t="str">
        <f t="shared" si="7"/>
        <v>80101Graduate Academic Advising ZSB</v>
      </c>
      <c r="C92" s="69" t="str">
        <f t="shared" si="8"/>
        <v>BAR5580101202500</v>
      </c>
      <c r="D92" s="69" t="str">
        <f t="shared" si="9"/>
        <v>BAR5580101Graduate Academic Advising ZSB</v>
      </c>
      <c r="E92" t="s">
        <v>563</v>
      </c>
      <c r="F92" t="s">
        <v>9</v>
      </c>
      <c r="G92">
        <v>12</v>
      </c>
      <c r="H92" t="s">
        <v>173</v>
      </c>
      <c r="I92">
        <v>80101</v>
      </c>
      <c r="J92">
        <v>100</v>
      </c>
      <c r="K92">
        <v>9999</v>
      </c>
      <c r="L92" s="61" t="s">
        <v>366</v>
      </c>
      <c r="M92">
        <v>40127</v>
      </c>
      <c r="N92" t="s">
        <v>366</v>
      </c>
      <c r="O92" s="61" t="s">
        <v>575</v>
      </c>
      <c r="P92">
        <v>202500</v>
      </c>
      <c r="Q92" t="s">
        <v>575</v>
      </c>
      <c r="R92">
        <v>9999</v>
      </c>
      <c r="S92">
        <f>VLOOKUP(A92,'Crosswalk NTL Prgrm-Project_JH'!I:T,5,FALSE)</f>
        <v>80101</v>
      </c>
      <c r="T92" t="b">
        <f t="shared" si="10"/>
        <v>0</v>
      </c>
      <c r="U92" t="str">
        <f t="shared" si="11"/>
        <v>BAR558010140127</v>
      </c>
      <c r="V92">
        <v>202500</v>
      </c>
    </row>
    <row r="93" spans="1:22" hidden="1" x14ac:dyDescent="0.25">
      <c r="A93" s="61" t="str">
        <f t="shared" si="6"/>
        <v>BAR5580101</v>
      </c>
      <c r="B93" s="61" t="str">
        <f t="shared" si="7"/>
        <v>80101SWUFE PhD Program</v>
      </c>
      <c r="C93" s="69" t="str">
        <f t="shared" si="8"/>
        <v>BAR5580101202500</v>
      </c>
      <c r="D93" s="69" t="str">
        <f t="shared" si="9"/>
        <v>BAR5580101SWUFE PhD Program</v>
      </c>
      <c r="E93" t="s">
        <v>563</v>
      </c>
      <c r="F93" t="s">
        <v>9</v>
      </c>
      <c r="G93">
        <v>12</v>
      </c>
      <c r="H93" t="s">
        <v>173</v>
      </c>
      <c r="I93">
        <v>80101</v>
      </c>
      <c r="J93">
        <v>100</v>
      </c>
      <c r="K93">
        <v>9999</v>
      </c>
      <c r="L93" s="61" t="s">
        <v>368</v>
      </c>
      <c r="M93">
        <v>40133</v>
      </c>
      <c r="N93" t="s">
        <v>368</v>
      </c>
      <c r="O93" s="61" t="s">
        <v>575</v>
      </c>
      <c r="P93">
        <v>202500</v>
      </c>
      <c r="Q93" t="s">
        <v>575</v>
      </c>
      <c r="R93">
        <v>9999</v>
      </c>
      <c r="S93">
        <f>VLOOKUP(A93,'Crosswalk NTL Prgrm-Project_JH'!I:T,5,FALSE)</f>
        <v>80101</v>
      </c>
      <c r="T93" t="b">
        <f t="shared" si="10"/>
        <v>0</v>
      </c>
      <c r="U93" t="str">
        <f t="shared" si="11"/>
        <v>BAR558010140133</v>
      </c>
      <c r="V93">
        <v>202500</v>
      </c>
    </row>
    <row r="94" spans="1:22" hidden="1" x14ac:dyDescent="0.25">
      <c r="A94" s="61" t="str">
        <f t="shared" si="6"/>
        <v>BAR5580101</v>
      </c>
      <c r="B94" s="61" t="str">
        <f t="shared" si="7"/>
        <v>80101SWUFE 3+1 - Chengdu China</v>
      </c>
      <c r="C94" s="69" t="str">
        <f t="shared" si="8"/>
        <v>BAR5580101202500</v>
      </c>
      <c r="D94" s="69" t="str">
        <f t="shared" si="9"/>
        <v>BAR5580101SWUFE 3+1 - Chengdu China</v>
      </c>
      <c r="E94" t="s">
        <v>563</v>
      </c>
      <c r="F94" t="s">
        <v>9</v>
      </c>
      <c r="G94">
        <v>12</v>
      </c>
      <c r="H94" t="s">
        <v>173</v>
      </c>
      <c r="I94">
        <v>80101</v>
      </c>
      <c r="J94">
        <v>100</v>
      </c>
      <c r="K94">
        <v>9999</v>
      </c>
      <c r="L94" s="61" t="s">
        <v>154</v>
      </c>
      <c r="M94">
        <v>40143</v>
      </c>
      <c r="N94" t="s">
        <v>154</v>
      </c>
      <c r="O94" s="61" t="s">
        <v>575</v>
      </c>
      <c r="P94">
        <v>202500</v>
      </c>
      <c r="Q94" t="s">
        <v>575</v>
      </c>
      <c r="R94">
        <v>9999</v>
      </c>
      <c r="S94">
        <f>VLOOKUP(A94,'Crosswalk NTL Prgrm-Project_JH'!I:T,5,FALSE)</f>
        <v>80101</v>
      </c>
      <c r="T94" t="b">
        <f t="shared" si="10"/>
        <v>0</v>
      </c>
      <c r="U94" t="str">
        <f t="shared" si="11"/>
        <v>BAR558010140143</v>
      </c>
      <c r="V94">
        <v>202500</v>
      </c>
    </row>
    <row r="95" spans="1:22" x14ac:dyDescent="0.25">
      <c r="A95" s="61" t="str">
        <f t="shared" si="6"/>
        <v>BAR0375012</v>
      </c>
      <c r="B95" s="61" t="str">
        <f t="shared" si="7"/>
        <v>75012ATH-Athletic Office</v>
      </c>
      <c r="C95" s="69" t="str">
        <f t="shared" si="8"/>
        <v>BAR0375012400001</v>
      </c>
      <c r="D95" s="69" t="str">
        <f t="shared" si="9"/>
        <v>BAR0375012ATH-Athletic Office</v>
      </c>
      <c r="E95" t="s">
        <v>577</v>
      </c>
      <c r="F95" t="s">
        <v>282</v>
      </c>
      <c r="G95">
        <v>12</v>
      </c>
      <c r="H95" t="s">
        <v>286</v>
      </c>
      <c r="I95">
        <v>75012</v>
      </c>
      <c r="J95">
        <v>300</v>
      </c>
      <c r="K95">
        <v>9999</v>
      </c>
      <c r="L95" s="61" t="s">
        <v>726</v>
      </c>
      <c r="M95">
        <v>10034</v>
      </c>
      <c r="N95" t="s">
        <v>726</v>
      </c>
      <c r="O95" s="61" t="s">
        <v>578</v>
      </c>
      <c r="P95">
        <v>400001</v>
      </c>
      <c r="Q95" t="s">
        <v>578</v>
      </c>
      <c r="R95">
        <v>9999</v>
      </c>
      <c r="S95">
        <f>VLOOKUP(A95,'Crosswalk NTL Prgrm-Project_JH'!I:T,5,FALSE)</f>
        <v>75012</v>
      </c>
      <c r="T95" t="b">
        <f t="shared" si="10"/>
        <v>0</v>
      </c>
      <c r="U95" t="str">
        <f t="shared" si="11"/>
        <v>BAR037501210034</v>
      </c>
      <c r="V95">
        <v>400001</v>
      </c>
    </row>
    <row r="96" spans="1:22" x14ac:dyDescent="0.25">
      <c r="A96" s="61" t="str">
        <f t="shared" si="6"/>
        <v>BAR0375012</v>
      </c>
      <c r="B96" s="61" t="str">
        <f t="shared" si="7"/>
        <v>75012ATH-Men's Baseball</v>
      </c>
      <c r="C96" s="69" t="str">
        <f t="shared" si="8"/>
        <v>BAR0375012400000</v>
      </c>
      <c r="D96" s="69" t="str">
        <f t="shared" si="9"/>
        <v>BAR0375012ATH-Men's Baseball</v>
      </c>
      <c r="E96" t="s">
        <v>577</v>
      </c>
      <c r="F96" t="s">
        <v>282</v>
      </c>
      <c r="G96">
        <v>12</v>
      </c>
      <c r="H96" t="s">
        <v>286</v>
      </c>
      <c r="I96">
        <v>75012</v>
      </c>
      <c r="J96">
        <v>300</v>
      </c>
      <c r="K96">
        <v>9999</v>
      </c>
      <c r="L96" s="61" t="s">
        <v>727</v>
      </c>
      <c r="M96">
        <v>10042</v>
      </c>
      <c r="N96" t="s">
        <v>727</v>
      </c>
      <c r="O96" s="61" t="s">
        <v>579</v>
      </c>
      <c r="P96">
        <v>400000</v>
      </c>
      <c r="Q96" t="s">
        <v>579</v>
      </c>
      <c r="R96">
        <v>9999</v>
      </c>
      <c r="S96">
        <f>VLOOKUP(A96,'Crosswalk NTL Prgrm-Project_JH'!I:T,5,FALSE)</f>
        <v>75012</v>
      </c>
      <c r="T96" t="b">
        <f t="shared" si="10"/>
        <v>0</v>
      </c>
      <c r="U96" t="str">
        <f t="shared" si="11"/>
        <v>BAR037501210042</v>
      </c>
      <c r="V96">
        <v>400000</v>
      </c>
    </row>
    <row r="97" spans="1:22" x14ac:dyDescent="0.25">
      <c r="A97" s="61" t="str">
        <f t="shared" si="6"/>
        <v>BAR0375012</v>
      </c>
      <c r="B97" s="61" t="str">
        <f t="shared" si="7"/>
        <v>75012ATH-Men's Basketball</v>
      </c>
      <c r="C97" s="69" t="str">
        <f t="shared" si="8"/>
        <v>BAR0375012400000</v>
      </c>
      <c r="D97" s="69" t="str">
        <f t="shared" si="9"/>
        <v>BAR0375012ATH-Men's Basketball</v>
      </c>
      <c r="E97" t="s">
        <v>577</v>
      </c>
      <c r="F97" t="s">
        <v>282</v>
      </c>
      <c r="G97">
        <v>12</v>
      </c>
      <c r="H97" t="s">
        <v>286</v>
      </c>
      <c r="I97">
        <v>75012</v>
      </c>
      <c r="J97">
        <v>300</v>
      </c>
      <c r="K97">
        <v>9999</v>
      </c>
      <c r="L97" s="61" t="s">
        <v>728</v>
      </c>
      <c r="M97">
        <v>10043</v>
      </c>
      <c r="N97" t="s">
        <v>728</v>
      </c>
      <c r="O97" s="61" t="s">
        <v>579</v>
      </c>
      <c r="P97">
        <v>400000</v>
      </c>
      <c r="Q97" t="s">
        <v>579</v>
      </c>
      <c r="R97">
        <v>9999</v>
      </c>
      <c r="S97">
        <f>VLOOKUP(A97,'Crosswalk NTL Prgrm-Project_JH'!I:T,5,FALSE)</f>
        <v>75012</v>
      </c>
      <c r="T97" t="b">
        <f t="shared" si="10"/>
        <v>0</v>
      </c>
      <c r="U97" t="str">
        <f t="shared" si="11"/>
        <v>BAR037501210043</v>
      </c>
      <c r="V97">
        <v>400000</v>
      </c>
    </row>
    <row r="98" spans="1:22" x14ac:dyDescent="0.25">
      <c r="A98" s="61" t="str">
        <f t="shared" si="6"/>
        <v>BAR0375012</v>
      </c>
      <c r="B98" s="61" t="str">
        <f t="shared" si="7"/>
        <v>75012ATH-Men's cross country</v>
      </c>
      <c r="C98" s="69" t="str">
        <f t="shared" si="8"/>
        <v>BAR0375012400000</v>
      </c>
      <c r="D98" s="69" t="str">
        <f t="shared" si="9"/>
        <v>BAR0375012ATH-Men's cross country</v>
      </c>
      <c r="E98" t="s">
        <v>577</v>
      </c>
      <c r="F98" t="s">
        <v>282</v>
      </c>
      <c r="G98">
        <v>12</v>
      </c>
      <c r="H98" t="s">
        <v>286</v>
      </c>
      <c r="I98">
        <v>75012</v>
      </c>
      <c r="J98">
        <v>300</v>
      </c>
      <c r="K98">
        <v>9999</v>
      </c>
      <c r="L98" s="61" t="s">
        <v>729</v>
      </c>
      <c r="M98">
        <v>10044</v>
      </c>
      <c r="N98" t="s">
        <v>729</v>
      </c>
      <c r="O98" s="61" t="s">
        <v>579</v>
      </c>
      <c r="P98">
        <v>400000</v>
      </c>
      <c r="Q98" t="s">
        <v>579</v>
      </c>
      <c r="R98">
        <v>9999</v>
      </c>
      <c r="S98">
        <f>VLOOKUP(A98,'Crosswalk NTL Prgrm-Project_JH'!I:T,5,FALSE)</f>
        <v>75012</v>
      </c>
      <c r="T98" t="b">
        <f t="shared" si="10"/>
        <v>0</v>
      </c>
      <c r="U98" t="str">
        <f t="shared" si="11"/>
        <v>BAR037501210044</v>
      </c>
      <c r="V98">
        <v>400000</v>
      </c>
    </row>
    <row r="99" spans="1:22" x14ac:dyDescent="0.25">
      <c r="A99" s="61" t="str">
        <f t="shared" si="6"/>
        <v>BAR0375012</v>
      </c>
      <c r="B99" s="61" t="str">
        <f t="shared" si="7"/>
        <v>75012ATH-Men's Soccer</v>
      </c>
      <c r="C99" s="69" t="str">
        <f t="shared" si="8"/>
        <v>BAR0375012400000</v>
      </c>
      <c r="D99" s="69" t="str">
        <f t="shared" si="9"/>
        <v>BAR0375012ATH-Men's Soccer</v>
      </c>
      <c r="E99" t="s">
        <v>577</v>
      </c>
      <c r="F99" t="s">
        <v>282</v>
      </c>
      <c r="G99">
        <v>12</v>
      </c>
      <c r="H99" t="s">
        <v>286</v>
      </c>
      <c r="I99">
        <v>75012</v>
      </c>
      <c r="J99">
        <v>300</v>
      </c>
      <c r="K99">
        <v>9999</v>
      </c>
      <c r="L99" s="61" t="s">
        <v>730</v>
      </c>
      <c r="M99">
        <v>10046</v>
      </c>
      <c r="N99" t="s">
        <v>730</v>
      </c>
      <c r="O99" s="61" t="s">
        <v>579</v>
      </c>
      <c r="P99">
        <v>400000</v>
      </c>
      <c r="Q99" t="s">
        <v>579</v>
      </c>
      <c r="R99">
        <v>9999</v>
      </c>
      <c r="S99">
        <f>VLOOKUP(A99,'Crosswalk NTL Prgrm-Project_JH'!I:T,5,FALSE)</f>
        <v>75012</v>
      </c>
      <c r="T99" t="b">
        <f t="shared" si="10"/>
        <v>0</v>
      </c>
      <c r="U99" t="str">
        <f t="shared" si="11"/>
        <v>BAR037501210046</v>
      </c>
      <c r="V99">
        <v>400000</v>
      </c>
    </row>
    <row r="100" spans="1:22" x14ac:dyDescent="0.25">
      <c r="A100" s="61" t="str">
        <f t="shared" si="6"/>
        <v>BAR0375012</v>
      </c>
      <c r="B100" s="61" t="str">
        <f t="shared" si="7"/>
        <v>75012ATH-Men's Swimming</v>
      </c>
      <c r="C100" s="69" t="str">
        <f t="shared" si="8"/>
        <v>BAR0375012400000</v>
      </c>
      <c r="D100" s="69" t="str">
        <f t="shared" si="9"/>
        <v>BAR0375012ATH-Men's Swimming</v>
      </c>
      <c r="E100" t="s">
        <v>577</v>
      </c>
      <c r="F100" t="s">
        <v>282</v>
      </c>
      <c r="G100">
        <v>12</v>
      </c>
      <c r="H100" t="s">
        <v>286</v>
      </c>
      <c r="I100">
        <v>75012</v>
      </c>
      <c r="J100">
        <v>300</v>
      </c>
      <c r="K100">
        <v>9999</v>
      </c>
      <c r="L100" s="61" t="s">
        <v>731</v>
      </c>
      <c r="M100">
        <v>10047</v>
      </c>
      <c r="N100" t="s">
        <v>731</v>
      </c>
      <c r="O100" s="61" t="s">
        <v>579</v>
      </c>
      <c r="P100">
        <v>400000</v>
      </c>
      <c r="Q100" t="s">
        <v>579</v>
      </c>
      <c r="R100">
        <v>9999</v>
      </c>
      <c r="S100">
        <f>VLOOKUP(A100,'Crosswalk NTL Prgrm-Project_JH'!I:T,5,FALSE)</f>
        <v>75012</v>
      </c>
      <c r="T100" t="b">
        <f t="shared" si="10"/>
        <v>0</v>
      </c>
      <c r="U100" t="str">
        <f t="shared" si="11"/>
        <v>BAR037501210047</v>
      </c>
      <c r="V100">
        <v>400000</v>
      </c>
    </row>
    <row r="101" spans="1:22" x14ac:dyDescent="0.25">
      <c r="A101" s="61" t="str">
        <f t="shared" si="6"/>
        <v>BAR0375012</v>
      </c>
      <c r="B101" s="61" t="str">
        <f t="shared" si="7"/>
        <v>75012ATH-Men's Tennis</v>
      </c>
      <c r="C101" s="69" t="str">
        <f t="shared" si="8"/>
        <v>BAR0375012400000</v>
      </c>
      <c r="D101" s="69" t="str">
        <f t="shared" si="9"/>
        <v>BAR0375012ATH-Men's Tennis</v>
      </c>
      <c r="E101" t="s">
        <v>577</v>
      </c>
      <c r="F101" t="s">
        <v>282</v>
      </c>
      <c r="G101">
        <v>12</v>
      </c>
      <c r="H101" t="s">
        <v>286</v>
      </c>
      <c r="I101">
        <v>75012</v>
      </c>
      <c r="J101">
        <v>300</v>
      </c>
      <c r="K101">
        <v>9999</v>
      </c>
      <c r="L101" s="61" t="s">
        <v>732</v>
      </c>
      <c r="M101">
        <v>10048</v>
      </c>
      <c r="N101" t="s">
        <v>732</v>
      </c>
      <c r="O101" s="61" t="s">
        <v>579</v>
      </c>
      <c r="P101">
        <v>400000</v>
      </c>
      <c r="Q101" t="s">
        <v>579</v>
      </c>
      <c r="R101">
        <v>9999</v>
      </c>
      <c r="S101">
        <f>VLOOKUP(A101,'Crosswalk NTL Prgrm-Project_JH'!I:T,5,FALSE)</f>
        <v>75012</v>
      </c>
      <c r="T101" t="b">
        <f t="shared" si="10"/>
        <v>0</v>
      </c>
      <c r="U101" t="str">
        <f t="shared" si="11"/>
        <v>BAR037501210048</v>
      </c>
      <c r="V101">
        <v>400000</v>
      </c>
    </row>
    <row r="102" spans="1:22" x14ac:dyDescent="0.25">
      <c r="A102" s="61" t="str">
        <f t="shared" si="6"/>
        <v>BAR0375012</v>
      </c>
      <c r="B102" s="61" t="str">
        <f t="shared" si="7"/>
        <v>75012ATH-Men's Volleyball</v>
      </c>
      <c r="C102" s="69" t="str">
        <f t="shared" si="8"/>
        <v>BAR0375012400000</v>
      </c>
      <c r="D102" s="69" t="str">
        <f t="shared" si="9"/>
        <v>BAR0375012ATH-Men's Volleyball</v>
      </c>
      <c r="E102" t="s">
        <v>577</v>
      </c>
      <c r="F102" t="s">
        <v>282</v>
      </c>
      <c r="G102">
        <v>12</v>
      </c>
      <c r="H102" t="s">
        <v>286</v>
      </c>
      <c r="I102">
        <v>75012</v>
      </c>
      <c r="J102">
        <v>300</v>
      </c>
      <c r="K102">
        <v>9999</v>
      </c>
      <c r="L102" s="61" t="s">
        <v>733</v>
      </c>
      <c r="M102">
        <v>10049</v>
      </c>
      <c r="N102" t="s">
        <v>733</v>
      </c>
      <c r="O102" s="61" t="s">
        <v>579</v>
      </c>
      <c r="P102">
        <v>400000</v>
      </c>
      <c r="Q102" t="s">
        <v>579</v>
      </c>
      <c r="R102">
        <v>9999</v>
      </c>
      <c r="S102">
        <f>VLOOKUP(A102,'Crosswalk NTL Prgrm-Project_JH'!I:T,5,FALSE)</f>
        <v>75012</v>
      </c>
      <c r="T102" t="b">
        <f t="shared" si="10"/>
        <v>0</v>
      </c>
      <c r="U102" t="str">
        <f t="shared" si="11"/>
        <v>BAR037501210049</v>
      </c>
      <c r="V102">
        <v>400000</v>
      </c>
    </row>
    <row r="103" spans="1:22" x14ac:dyDescent="0.25">
      <c r="A103" s="61" t="str">
        <f t="shared" si="6"/>
        <v>BAR0375012</v>
      </c>
      <c r="B103" s="61" t="str">
        <f t="shared" si="7"/>
        <v>75012ATH-Recreation/Intramurals</v>
      </c>
      <c r="C103" s="69" t="str">
        <f t="shared" si="8"/>
        <v>BAR0375012400001</v>
      </c>
      <c r="D103" s="69" t="str">
        <f t="shared" si="9"/>
        <v>BAR0375012ATH-Recreation/Intramurals</v>
      </c>
      <c r="E103" t="s">
        <v>577</v>
      </c>
      <c r="F103" t="s">
        <v>282</v>
      </c>
      <c r="G103">
        <v>12</v>
      </c>
      <c r="H103" t="s">
        <v>286</v>
      </c>
      <c r="I103">
        <v>75012</v>
      </c>
      <c r="J103">
        <v>300</v>
      </c>
      <c r="K103">
        <v>9999</v>
      </c>
      <c r="L103" s="61" t="s">
        <v>734</v>
      </c>
      <c r="M103">
        <v>10051</v>
      </c>
      <c r="N103" t="s">
        <v>734</v>
      </c>
      <c r="O103" s="61" t="s">
        <v>578</v>
      </c>
      <c r="P103">
        <v>400001</v>
      </c>
      <c r="Q103" t="s">
        <v>578</v>
      </c>
      <c r="R103">
        <v>9999</v>
      </c>
      <c r="S103">
        <f>VLOOKUP(A103,'Crosswalk NTL Prgrm-Project_JH'!I:T,5,FALSE)</f>
        <v>75012</v>
      </c>
      <c r="T103" t="b">
        <f t="shared" si="10"/>
        <v>0</v>
      </c>
      <c r="U103" t="str">
        <f t="shared" si="11"/>
        <v>BAR037501210051</v>
      </c>
      <c r="V103">
        <v>400001</v>
      </c>
    </row>
    <row r="104" spans="1:22" x14ac:dyDescent="0.25">
      <c r="A104" s="61" t="str">
        <f t="shared" si="6"/>
        <v>BAR0375012</v>
      </c>
      <c r="B104" s="61" t="str">
        <f t="shared" si="7"/>
        <v>75012ATH-Student Aide Services</v>
      </c>
      <c r="C104" s="69" t="str">
        <f t="shared" si="8"/>
        <v>BAR0375012400001</v>
      </c>
      <c r="D104" s="69" t="str">
        <f t="shared" si="9"/>
        <v>BAR0375012ATH-Student Aide Services</v>
      </c>
      <c r="E104" t="s">
        <v>577</v>
      </c>
      <c r="F104" t="s">
        <v>282</v>
      </c>
      <c r="G104">
        <v>12</v>
      </c>
      <c r="H104" t="s">
        <v>286</v>
      </c>
      <c r="I104">
        <v>75012</v>
      </c>
      <c r="J104">
        <v>300</v>
      </c>
      <c r="K104">
        <v>9999</v>
      </c>
      <c r="L104" s="61" t="s">
        <v>735</v>
      </c>
      <c r="M104">
        <v>10052</v>
      </c>
      <c r="N104" t="s">
        <v>735</v>
      </c>
      <c r="O104" s="61" t="s">
        <v>578</v>
      </c>
      <c r="P104">
        <v>400001</v>
      </c>
      <c r="Q104" t="s">
        <v>578</v>
      </c>
      <c r="R104">
        <v>9999</v>
      </c>
      <c r="S104">
        <f>VLOOKUP(A104,'Crosswalk NTL Prgrm-Project_JH'!I:T,5,FALSE)</f>
        <v>75012</v>
      </c>
      <c r="T104" t="b">
        <f t="shared" si="10"/>
        <v>0</v>
      </c>
      <c r="U104" t="str">
        <f t="shared" si="11"/>
        <v>BAR037501210052</v>
      </c>
      <c r="V104">
        <v>400001</v>
      </c>
    </row>
    <row r="105" spans="1:22" x14ac:dyDescent="0.25">
      <c r="A105" s="61" t="str">
        <f t="shared" si="6"/>
        <v>BAR0375012</v>
      </c>
      <c r="B105" s="61" t="str">
        <f t="shared" si="7"/>
        <v>75012ATH-Student Trainer</v>
      </c>
      <c r="C105" s="69" t="str">
        <f t="shared" si="8"/>
        <v>BAR0375012400001</v>
      </c>
      <c r="D105" s="69" t="str">
        <f t="shared" si="9"/>
        <v>BAR0375012ATH-Student Trainer</v>
      </c>
      <c r="E105" t="s">
        <v>577</v>
      </c>
      <c r="F105" t="s">
        <v>282</v>
      </c>
      <c r="G105">
        <v>12</v>
      </c>
      <c r="H105" t="s">
        <v>286</v>
      </c>
      <c r="I105">
        <v>75012</v>
      </c>
      <c r="J105">
        <v>300</v>
      </c>
      <c r="K105">
        <v>9999</v>
      </c>
      <c r="L105" s="61" t="s">
        <v>736</v>
      </c>
      <c r="M105">
        <v>10053</v>
      </c>
      <c r="N105" t="s">
        <v>736</v>
      </c>
      <c r="O105" s="61" t="s">
        <v>578</v>
      </c>
      <c r="P105">
        <v>400001</v>
      </c>
      <c r="Q105" t="s">
        <v>578</v>
      </c>
      <c r="R105">
        <v>9999</v>
      </c>
      <c r="S105">
        <f>VLOOKUP(A105,'Crosswalk NTL Prgrm-Project_JH'!I:T,5,FALSE)</f>
        <v>75012</v>
      </c>
      <c r="T105" t="b">
        <f t="shared" si="10"/>
        <v>0</v>
      </c>
      <c r="U105" t="str">
        <f t="shared" si="11"/>
        <v>BAR037501210053</v>
      </c>
      <c r="V105">
        <v>400001</v>
      </c>
    </row>
    <row r="106" spans="1:22" x14ac:dyDescent="0.25">
      <c r="A106" s="61" t="str">
        <f t="shared" si="6"/>
        <v>BAR0375012</v>
      </c>
      <c r="B106" s="61" t="str">
        <f t="shared" si="7"/>
        <v>75012ATH-Women's Basketball</v>
      </c>
      <c r="C106" s="69" t="str">
        <f t="shared" si="8"/>
        <v>BAR0375012400000</v>
      </c>
      <c r="D106" s="69" t="str">
        <f t="shared" si="9"/>
        <v>BAR0375012ATH-Women's Basketball</v>
      </c>
      <c r="E106" t="s">
        <v>577</v>
      </c>
      <c r="F106" t="s">
        <v>282</v>
      </c>
      <c r="G106">
        <v>12</v>
      </c>
      <c r="H106" t="s">
        <v>286</v>
      </c>
      <c r="I106">
        <v>75012</v>
      </c>
      <c r="J106">
        <v>300</v>
      </c>
      <c r="K106">
        <v>9999</v>
      </c>
      <c r="L106" s="61" t="s">
        <v>737</v>
      </c>
      <c r="M106">
        <v>10055</v>
      </c>
      <c r="N106" t="s">
        <v>737</v>
      </c>
      <c r="O106" s="61" t="s">
        <v>579</v>
      </c>
      <c r="P106">
        <v>400000</v>
      </c>
      <c r="Q106" t="s">
        <v>579</v>
      </c>
      <c r="R106">
        <v>9999</v>
      </c>
      <c r="S106">
        <f>VLOOKUP(A106,'Crosswalk NTL Prgrm-Project_JH'!I:T,5,FALSE)</f>
        <v>75012</v>
      </c>
      <c r="T106" t="b">
        <f t="shared" si="10"/>
        <v>0</v>
      </c>
      <c r="U106" t="str">
        <f t="shared" si="11"/>
        <v>BAR037501210055</v>
      </c>
      <c r="V106">
        <v>400000</v>
      </c>
    </row>
    <row r="107" spans="1:22" x14ac:dyDescent="0.25">
      <c r="A107" s="61" t="str">
        <f t="shared" si="6"/>
        <v>BAR0375012</v>
      </c>
      <c r="B107" s="61" t="str">
        <f t="shared" si="7"/>
        <v>75012ATH-Women's Cross Country</v>
      </c>
      <c r="C107" s="69" t="str">
        <f t="shared" si="8"/>
        <v>BAR0375012400000</v>
      </c>
      <c r="D107" s="69" t="str">
        <f t="shared" si="9"/>
        <v>BAR0375012ATH-Women's Cross Country</v>
      </c>
      <c r="E107" t="s">
        <v>577</v>
      </c>
      <c r="F107" t="s">
        <v>282</v>
      </c>
      <c r="G107">
        <v>12</v>
      </c>
      <c r="H107" t="s">
        <v>286</v>
      </c>
      <c r="I107">
        <v>75012</v>
      </c>
      <c r="J107">
        <v>300</v>
      </c>
      <c r="K107">
        <v>9999</v>
      </c>
      <c r="L107" s="61" t="s">
        <v>738</v>
      </c>
      <c r="M107">
        <v>10056</v>
      </c>
      <c r="N107" t="s">
        <v>738</v>
      </c>
      <c r="O107" s="61" t="s">
        <v>579</v>
      </c>
      <c r="P107">
        <v>400000</v>
      </c>
      <c r="Q107" t="s">
        <v>579</v>
      </c>
      <c r="R107">
        <v>9999</v>
      </c>
      <c r="S107">
        <f>VLOOKUP(A107,'Crosswalk NTL Prgrm-Project_JH'!I:T,5,FALSE)</f>
        <v>75012</v>
      </c>
      <c r="T107" t="b">
        <f t="shared" si="10"/>
        <v>0</v>
      </c>
      <c r="U107" t="str">
        <f t="shared" si="11"/>
        <v>BAR037501210056</v>
      </c>
      <c r="V107">
        <v>400000</v>
      </c>
    </row>
    <row r="108" spans="1:22" x14ac:dyDescent="0.25">
      <c r="A108" s="61" t="str">
        <f t="shared" si="6"/>
        <v>BAR0375012</v>
      </c>
      <c r="B108" s="61" t="str">
        <f t="shared" si="7"/>
        <v>75012ATH-Women's Softball</v>
      </c>
      <c r="C108" s="69" t="str">
        <f t="shared" si="8"/>
        <v>BAR0375012400000</v>
      </c>
      <c r="D108" s="69" t="str">
        <f t="shared" si="9"/>
        <v>BAR0375012ATH-Women's Softball</v>
      </c>
      <c r="E108" t="s">
        <v>577</v>
      </c>
      <c r="F108" t="s">
        <v>282</v>
      </c>
      <c r="G108">
        <v>12</v>
      </c>
      <c r="H108" t="s">
        <v>286</v>
      </c>
      <c r="I108">
        <v>75012</v>
      </c>
      <c r="J108">
        <v>300</v>
      </c>
      <c r="K108">
        <v>9999</v>
      </c>
      <c r="L108" s="61" t="s">
        <v>739</v>
      </c>
      <c r="M108">
        <v>10058</v>
      </c>
      <c r="N108" t="s">
        <v>739</v>
      </c>
      <c r="O108" s="61" t="s">
        <v>579</v>
      </c>
      <c r="P108">
        <v>400000</v>
      </c>
      <c r="Q108" t="s">
        <v>579</v>
      </c>
      <c r="R108">
        <v>9999</v>
      </c>
      <c r="S108">
        <f>VLOOKUP(A108,'Crosswalk NTL Prgrm-Project_JH'!I:T,5,FALSE)</f>
        <v>75012</v>
      </c>
      <c r="T108" t="b">
        <f t="shared" si="10"/>
        <v>0</v>
      </c>
      <c r="U108" t="str">
        <f t="shared" si="11"/>
        <v>BAR037501210058</v>
      </c>
      <c r="V108">
        <v>400000</v>
      </c>
    </row>
    <row r="109" spans="1:22" x14ac:dyDescent="0.25">
      <c r="A109" s="61" t="str">
        <f t="shared" si="6"/>
        <v>BAR0375012</v>
      </c>
      <c r="B109" s="61" t="str">
        <f t="shared" si="7"/>
        <v>75012ATH-Women's Swimming</v>
      </c>
      <c r="C109" s="69" t="str">
        <f t="shared" si="8"/>
        <v>BAR0375012400000</v>
      </c>
      <c r="D109" s="69" t="str">
        <f t="shared" si="9"/>
        <v>BAR0375012ATH-Women's Swimming</v>
      </c>
      <c r="E109" t="s">
        <v>577</v>
      </c>
      <c r="F109" t="s">
        <v>282</v>
      </c>
      <c r="G109">
        <v>12</v>
      </c>
      <c r="H109" t="s">
        <v>286</v>
      </c>
      <c r="I109">
        <v>75012</v>
      </c>
      <c r="J109">
        <v>300</v>
      </c>
      <c r="K109">
        <v>9999</v>
      </c>
      <c r="L109" s="61" t="s">
        <v>740</v>
      </c>
      <c r="M109">
        <v>10059</v>
      </c>
      <c r="N109" t="s">
        <v>740</v>
      </c>
      <c r="O109" s="61" t="s">
        <v>579</v>
      </c>
      <c r="P109">
        <v>400000</v>
      </c>
      <c r="Q109" t="s">
        <v>579</v>
      </c>
      <c r="R109">
        <v>9999</v>
      </c>
      <c r="S109">
        <f>VLOOKUP(A109,'Crosswalk NTL Prgrm-Project_JH'!I:T,5,FALSE)</f>
        <v>75012</v>
      </c>
      <c r="T109" t="b">
        <f t="shared" si="10"/>
        <v>0</v>
      </c>
      <c r="U109" t="str">
        <f t="shared" si="11"/>
        <v>BAR037501210059</v>
      </c>
      <c r="V109">
        <v>400000</v>
      </c>
    </row>
    <row r="110" spans="1:22" x14ac:dyDescent="0.25">
      <c r="A110" s="61" t="str">
        <f t="shared" si="6"/>
        <v>BAR0375012</v>
      </c>
      <c r="B110" s="61" t="str">
        <f t="shared" si="7"/>
        <v>75012ATH-Women's Tennis</v>
      </c>
      <c r="C110" s="69" t="str">
        <f t="shared" si="8"/>
        <v>BAR0375012400000</v>
      </c>
      <c r="D110" s="69" t="str">
        <f t="shared" si="9"/>
        <v>BAR0375012ATH-Women's Tennis</v>
      </c>
      <c r="E110" t="s">
        <v>577</v>
      </c>
      <c r="F110" t="s">
        <v>282</v>
      </c>
      <c r="G110">
        <v>12</v>
      </c>
      <c r="H110" t="s">
        <v>286</v>
      </c>
      <c r="I110">
        <v>75012</v>
      </c>
      <c r="J110">
        <v>300</v>
      </c>
      <c r="K110">
        <v>9999</v>
      </c>
      <c r="L110" s="61" t="s">
        <v>741</v>
      </c>
      <c r="M110">
        <v>10060</v>
      </c>
      <c r="N110" t="s">
        <v>741</v>
      </c>
      <c r="O110" s="61" t="s">
        <v>579</v>
      </c>
      <c r="P110">
        <v>400000</v>
      </c>
      <c r="Q110" t="s">
        <v>579</v>
      </c>
      <c r="R110">
        <v>9999</v>
      </c>
      <c r="S110">
        <f>VLOOKUP(A110,'Crosswalk NTL Prgrm-Project_JH'!I:T,5,FALSE)</f>
        <v>75012</v>
      </c>
      <c r="T110" t="b">
        <f t="shared" si="10"/>
        <v>0</v>
      </c>
      <c r="U110" t="str">
        <f t="shared" si="11"/>
        <v>BAR037501210060</v>
      </c>
      <c r="V110">
        <v>400000</v>
      </c>
    </row>
    <row r="111" spans="1:22" x14ac:dyDescent="0.25">
      <c r="A111" s="61" t="str">
        <f t="shared" si="6"/>
        <v>BAR0375012</v>
      </c>
      <c r="B111" s="61" t="str">
        <f t="shared" si="7"/>
        <v>75012ATH-Women's Volleyball</v>
      </c>
      <c r="C111" s="69" t="str">
        <f t="shared" si="8"/>
        <v>BAR0375012400000</v>
      </c>
      <c r="D111" s="69" t="str">
        <f t="shared" si="9"/>
        <v>BAR0375012ATH-Women's Volleyball</v>
      </c>
      <c r="E111" t="s">
        <v>577</v>
      </c>
      <c r="F111" t="s">
        <v>282</v>
      </c>
      <c r="G111">
        <v>12</v>
      </c>
      <c r="H111" t="s">
        <v>286</v>
      </c>
      <c r="I111">
        <v>75012</v>
      </c>
      <c r="J111">
        <v>300</v>
      </c>
      <c r="K111">
        <v>9999</v>
      </c>
      <c r="L111" s="61" t="s">
        <v>742</v>
      </c>
      <c r="M111">
        <v>10061</v>
      </c>
      <c r="N111" t="s">
        <v>742</v>
      </c>
      <c r="O111" s="61" t="s">
        <v>579</v>
      </c>
      <c r="P111">
        <v>400000</v>
      </c>
      <c r="Q111" t="s">
        <v>579</v>
      </c>
      <c r="R111">
        <v>9999</v>
      </c>
      <c r="S111">
        <f>VLOOKUP(A111,'Crosswalk NTL Prgrm-Project_JH'!I:T,5,FALSE)</f>
        <v>75012</v>
      </c>
      <c r="T111" t="b">
        <f t="shared" si="10"/>
        <v>0</v>
      </c>
      <c r="U111" t="str">
        <f t="shared" si="11"/>
        <v>BAR037501210061</v>
      </c>
      <c r="V111">
        <v>400000</v>
      </c>
    </row>
    <row r="112" spans="1:22" x14ac:dyDescent="0.25">
      <c r="A112" s="61" t="str">
        <f t="shared" si="6"/>
        <v>BAR0375012</v>
      </c>
      <c r="B112" s="61" t="str">
        <f t="shared" si="7"/>
        <v>75012Fringe Benefits</v>
      </c>
      <c r="C112" s="69" t="str">
        <f t="shared" si="8"/>
        <v>BAR0375012400001</v>
      </c>
      <c r="D112" s="69" t="str">
        <f t="shared" si="9"/>
        <v>BAR0375012Fringe Benefits</v>
      </c>
      <c r="E112" t="s">
        <v>577</v>
      </c>
      <c r="F112" t="s">
        <v>282</v>
      </c>
      <c r="G112">
        <v>12</v>
      </c>
      <c r="H112" t="s">
        <v>286</v>
      </c>
      <c r="I112">
        <v>75012</v>
      </c>
      <c r="J112">
        <v>300</v>
      </c>
      <c r="K112">
        <v>9999</v>
      </c>
      <c r="L112" s="61" t="s">
        <v>743</v>
      </c>
      <c r="M112">
        <v>10510</v>
      </c>
      <c r="N112" t="s">
        <v>743</v>
      </c>
      <c r="O112" s="61" t="s">
        <v>578</v>
      </c>
      <c r="P112">
        <v>400001</v>
      </c>
      <c r="Q112" t="s">
        <v>578</v>
      </c>
      <c r="R112">
        <v>9999</v>
      </c>
      <c r="S112">
        <f>VLOOKUP(A112,'Crosswalk NTL Prgrm-Project_JH'!I:T,5,FALSE)</f>
        <v>75012</v>
      </c>
      <c r="T112" t="b">
        <f t="shared" si="10"/>
        <v>0</v>
      </c>
      <c r="U112" t="str">
        <f t="shared" si="11"/>
        <v>BAR037501210510</v>
      </c>
      <c r="V112">
        <v>400001</v>
      </c>
    </row>
    <row r="113" spans="1:22" x14ac:dyDescent="0.25">
      <c r="A113" s="61" t="str">
        <f t="shared" si="6"/>
        <v>BAR0375012</v>
      </c>
      <c r="B113" s="61" t="str">
        <f t="shared" si="7"/>
        <v>75012Accounting Unit Support</v>
      </c>
      <c r="C113" s="69" t="str">
        <f t="shared" si="8"/>
        <v>BAR0375012999999</v>
      </c>
      <c r="D113" s="69" t="str">
        <f t="shared" si="9"/>
        <v>BAR0375012Accounting Unit Support</v>
      </c>
      <c r="E113" t="s">
        <v>577</v>
      </c>
      <c r="F113" t="s">
        <v>282</v>
      </c>
      <c r="G113">
        <v>12</v>
      </c>
      <c r="H113" t="s">
        <v>286</v>
      </c>
      <c r="I113">
        <v>75012</v>
      </c>
      <c r="J113">
        <v>300</v>
      </c>
      <c r="K113">
        <v>9999</v>
      </c>
      <c r="L113" s="61" t="s">
        <v>744</v>
      </c>
      <c r="M113">
        <v>10521</v>
      </c>
      <c r="N113" t="s">
        <v>744</v>
      </c>
      <c r="O113" s="61" t="s">
        <v>562</v>
      </c>
      <c r="P113">
        <v>999999</v>
      </c>
      <c r="Q113" t="s">
        <v>562</v>
      </c>
      <c r="R113">
        <v>9999</v>
      </c>
      <c r="S113">
        <f>VLOOKUP(A113,'Crosswalk NTL Prgrm-Project_JH'!I:T,5,FALSE)</f>
        <v>75012</v>
      </c>
      <c r="T113" t="b">
        <f t="shared" si="10"/>
        <v>0</v>
      </c>
      <c r="U113" t="str">
        <f t="shared" si="11"/>
        <v>BAR037501210521</v>
      </c>
      <c r="V113">
        <v>999999</v>
      </c>
    </row>
    <row r="114" spans="1:22" x14ac:dyDescent="0.25">
      <c r="A114" s="61" t="str">
        <f t="shared" si="6"/>
        <v>BAR0375012</v>
      </c>
      <c r="B114" s="61" t="str">
        <f t="shared" si="7"/>
        <v>75012Insurance</v>
      </c>
      <c r="C114" s="69" t="str">
        <f t="shared" si="8"/>
        <v>BAR0375012400001</v>
      </c>
      <c r="D114" s="69" t="str">
        <f t="shared" si="9"/>
        <v>BAR0375012Insurance</v>
      </c>
      <c r="E114" t="s">
        <v>577</v>
      </c>
      <c r="F114" t="s">
        <v>282</v>
      </c>
      <c r="G114">
        <v>12</v>
      </c>
      <c r="H114" t="s">
        <v>286</v>
      </c>
      <c r="I114">
        <v>75012</v>
      </c>
      <c r="J114">
        <v>300</v>
      </c>
      <c r="K114">
        <v>9999</v>
      </c>
      <c r="L114" s="61" t="s">
        <v>745</v>
      </c>
      <c r="M114">
        <v>10527</v>
      </c>
      <c r="N114" t="s">
        <v>745</v>
      </c>
      <c r="O114" s="61" t="s">
        <v>578</v>
      </c>
      <c r="P114">
        <v>400001</v>
      </c>
      <c r="Q114" t="s">
        <v>578</v>
      </c>
      <c r="R114">
        <v>9999</v>
      </c>
      <c r="S114">
        <f>VLOOKUP(A114,'Crosswalk NTL Prgrm-Project_JH'!I:T,5,FALSE)</f>
        <v>75012</v>
      </c>
      <c r="T114" t="b">
        <f t="shared" si="10"/>
        <v>0</v>
      </c>
      <c r="U114" t="str">
        <f t="shared" si="11"/>
        <v>BAR037501210527</v>
      </c>
      <c r="V114">
        <v>400001</v>
      </c>
    </row>
    <row r="115" spans="1:22" x14ac:dyDescent="0.25">
      <c r="A115" s="61" t="str">
        <f t="shared" si="6"/>
        <v>BAR0375012</v>
      </c>
      <c r="B115" s="61" t="str">
        <f t="shared" si="7"/>
        <v>75012Professional Fees-Auditing</v>
      </c>
      <c r="C115" s="69" t="str">
        <f t="shared" si="8"/>
        <v>BAR0375012999999</v>
      </c>
      <c r="D115" s="69" t="str">
        <f t="shared" si="9"/>
        <v>BAR0375012Professional Fees-Auditing</v>
      </c>
      <c r="E115" t="s">
        <v>577</v>
      </c>
      <c r="F115" t="s">
        <v>282</v>
      </c>
      <c r="G115">
        <v>12</v>
      </c>
      <c r="H115" t="s">
        <v>286</v>
      </c>
      <c r="I115">
        <v>75012</v>
      </c>
      <c r="J115">
        <v>300</v>
      </c>
      <c r="K115">
        <v>9999</v>
      </c>
      <c r="L115" s="61" t="s">
        <v>746</v>
      </c>
      <c r="M115">
        <v>10531</v>
      </c>
      <c r="N115" t="s">
        <v>746</v>
      </c>
      <c r="O115" s="61" t="s">
        <v>562</v>
      </c>
      <c r="P115">
        <v>999999</v>
      </c>
      <c r="Q115" t="s">
        <v>562</v>
      </c>
      <c r="R115">
        <v>9999</v>
      </c>
      <c r="S115">
        <f>VLOOKUP(A115,'Crosswalk NTL Prgrm-Project_JH'!I:T,5,FALSE)</f>
        <v>75012</v>
      </c>
      <c r="T115" t="b">
        <f t="shared" si="10"/>
        <v>0</v>
      </c>
      <c r="U115" t="str">
        <f t="shared" si="11"/>
        <v>BAR037501210531</v>
      </c>
      <c r="V115">
        <v>999999</v>
      </c>
    </row>
    <row r="116" spans="1:22" x14ac:dyDescent="0.25">
      <c r="A116" s="61" t="str">
        <f t="shared" si="6"/>
        <v>BAR0375012</v>
      </c>
      <c r="B116" s="61" t="str">
        <f t="shared" si="7"/>
        <v>75012Photography</v>
      </c>
      <c r="C116" s="69" t="str">
        <f t="shared" si="8"/>
        <v>BAR0375012400001</v>
      </c>
      <c r="D116" s="69" t="str">
        <f t="shared" si="9"/>
        <v>BAR0375012Photography</v>
      </c>
      <c r="E116" t="s">
        <v>577</v>
      </c>
      <c r="F116" t="s">
        <v>282</v>
      </c>
      <c r="G116">
        <v>12</v>
      </c>
      <c r="H116" t="s">
        <v>286</v>
      </c>
      <c r="I116">
        <v>75012</v>
      </c>
      <c r="J116">
        <v>300</v>
      </c>
      <c r="K116">
        <v>9999</v>
      </c>
      <c r="L116" s="61" t="s">
        <v>747</v>
      </c>
      <c r="M116">
        <v>10535</v>
      </c>
      <c r="N116" t="s">
        <v>747</v>
      </c>
      <c r="O116" s="61" t="s">
        <v>578</v>
      </c>
      <c r="P116">
        <v>400001</v>
      </c>
      <c r="Q116" t="s">
        <v>578</v>
      </c>
      <c r="R116">
        <v>9999</v>
      </c>
      <c r="S116">
        <f>VLOOKUP(A116,'Crosswalk NTL Prgrm-Project_JH'!I:T,5,FALSE)</f>
        <v>75012</v>
      </c>
      <c r="T116" t="b">
        <f t="shared" si="10"/>
        <v>0</v>
      </c>
      <c r="U116" t="str">
        <f t="shared" si="11"/>
        <v>BAR037501210535</v>
      </c>
      <c r="V116">
        <v>400001</v>
      </c>
    </row>
    <row r="117" spans="1:22" x14ac:dyDescent="0.25">
      <c r="A117" s="61" t="str">
        <f t="shared" si="6"/>
        <v>BAR0375012</v>
      </c>
      <c r="B117" s="61" t="str">
        <f t="shared" si="7"/>
        <v>75012Student-Athlete Advisory Comm</v>
      </c>
      <c r="C117" s="69" t="str">
        <f t="shared" si="8"/>
        <v>BAR0375012400001</v>
      </c>
      <c r="D117" s="69" t="str">
        <f t="shared" si="9"/>
        <v>BAR0375012Student-Athlete Advisory Comm</v>
      </c>
      <c r="E117" t="s">
        <v>577</v>
      </c>
      <c r="F117" t="s">
        <v>282</v>
      </c>
      <c r="G117">
        <v>12</v>
      </c>
      <c r="H117" t="s">
        <v>286</v>
      </c>
      <c r="I117">
        <v>75012</v>
      </c>
      <c r="J117">
        <v>300</v>
      </c>
      <c r="K117">
        <v>9999</v>
      </c>
      <c r="L117" s="61" t="s">
        <v>748</v>
      </c>
      <c r="M117">
        <v>10541</v>
      </c>
      <c r="N117" t="s">
        <v>748</v>
      </c>
      <c r="O117" s="61" t="s">
        <v>578</v>
      </c>
      <c r="P117">
        <v>400001</v>
      </c>
      <c r="Q117" t="s">
        <v>578</v>
      </c>
      <c r="R117">
        <v>9999</v>
      </c>
      <c r="S117">
        <f>VLOOKUP(A117,'Crosswalk NTL Prgrm-Project_JH'!I:T,5,FALSE)</f>
        <v>75012</v>
      </c>
      <c r="T117" t="b">
        <f t="shared" si="10"/>
        <v>0</v>
      </c>
      <c r="U117" t="str">
        <f t="shared" si="11"/>
        <v>BAR037501210541</v>
      </c>
      <c r="V117">
        <v>400001</v>
      </c>
    </row>
    <row r="118" spans="1:22" x14ac:dyDescent="0.25">
      <c r="A118" s="61" t="str">
        <f t="shared" si="6"/>
        <v>BAR0375012</v>
      </c>
      <c r="B118" s="61" t="str">
        <f t="shared" si="7"/>
        <v>75012Administrative Overhead</v>
      </c>
      <c r="C118" s="69" t="str">
        <f t="shared" si="8"/>
        <v>BAR0375012999999</v>
      </c>
      <c r="D118" s="69" t="str">
        <f t="shared" si="9"/>
        <v>BAR0375012Administrative Overhead</v>
      </c>
      <c r="E118" t="s">
        <v>577</v>
      </c>
      <c r="F118" t="s">
        <v>282</v>
      </c>
      <c r="G118">
        <v>12</v>
      </c>
      <c r="H118" t="s">
        <v>286</v>
      </c>
      <c r="I118">
        <v>75012</v>
      </c>
      <c r="J118">
        <v>300</v>
      </c>
      <c r="K118">
        <v>9999</v>
      </c>
      <c r="L118" s="61" t="s">
        <v>350</v>
      </c>
      <c r="M118">
        <v>40003</v>
      </c>
      <c r="N118" t="s">
        <v>350</v>
      </c>
      <c r="O118" s="61" t="s">
        <v>562</v>
      </c>
      <c r="P118">
        <v>999999</v>
      </c>
      <c r="Q118" t="s">
        <v>562</v>
      </c>
      <c r="R118">
        <v>9999</v>
      </c>
      <c r="S118">
        <f>VLOOKUP(A118,'Crosswalk NTL Prgrm-Project_JH'!I:T,5,FALSE)</f>
        <v>75012</v>
      </c>
      <c r="T118" t="b">
        <f t="shared" si="10"/>
        <v>0</v>
      </c>
      <c r="U118" t="str">
        <f t="shared" si="11"/>
        <v>BAR037501240003</v>
      </c>
      <c r="V118">
        <v>999999</v>
      </c>
    </row>
    <row r="119" spans="1:22" x14ac:dyDescent="0.25">
      <c r="A119" s="61" t="str">
        <f t="shared" si="6"/>
        <v>BAR0375012</v>
      </c>
      <c r="B119" s="61" t="str">
        <f t="shared" si="7"/>
        <v>75012Athletics &amp; Recreation Complex</v>
      </c>
      <c r="C119" s="69" t="str">
        <f t="shared" si="8"/>
        <v>BAR0375012400001</v>
      </c>
      <c r="D119" s="69" t="str">
        <f t="shared" si="9"/>
        <v>BAR0375012Athletics &amp; Recreation Complex</v>
      </c>
      <c r="E119" t="s">
        <v>577</v>
      </c>
      <c r="F119" t="s">
        <v>282</v>
      </c>
      <c r="G119">
        <v>12</v>
      </c>
      <c r="H119" t="s">
        <v>286</v>
      </c>
      <c r="I119">
        <v>75012</v>
      </c>
      <c r="J119">
        <v>300</v>
      </c>
      <c r="K119">
        <v>9999</v>
      </c>
      <c r="L119" s="61" t="s">
        <v>357</v>
      </c>
      <c r="M119">
        <v>40083</v>
      </c>
      <c r="N119" t="s">
        <v>357</v>
      </c>
      <c r="O119" s="61" t="s">
        <v>578</v>
      </c>
      <c r="P119">
        <v>400001</v>
      </c>
      <c r="Q119" t="s">
        <v>578</v>
      </c>
      <c r="R119">
        <v>9999</v>
      </c>
      <c r="S119">
        <f>VLOOKUP(A119,'Crosswalk NTL Prgrm-Project_JH'!I:T,5,FALSE)</f>
        <v>75012</v>
      </c>
      <c r="T119" t="b">
        <f t="shared" si="10"/>
        <v>0</v>
      </c>
      <c r="U119" t="str">
        <f t="shared" si="11"/>
        <v>BAR037501240083</v>
      </c>
      <c r="V119">
        <v>400001</v>
      </c>
    </row>
    <row r="120" spans="1:22" x14ac:dyDescent="0.25">
      <c r="A120" s="61" t="str">
        <f t="shared" si="6"/>
        <v>BAR0375012</v>
      </c>
      <c r="B120" s="61" t="str">
        <f t="shared" si="7"/>
        <v>75012PC not applicable</v>
      </c>
      <c r="C120" s="69" t="str">
        <f t="shared" si="8"/>
        <v>BAR0375012400001</v>
      </c>
      <c r="D120" s="69" t="str">
        <f t="shared" si="9"/>
        <v>BAR0375012PC not applicable</v>
      </c>
      <c r="E120" t="s">
        <v>577</v>
      </c>
      <c r="F120" t="s">
        <v>282</v>
      </c>
      <c r="G120">
        <v>12</v>
      </c>
      <c r="H120" t="s">
        <v>286</v>
      </c>
      <c r="I120">
        <v>75012</v>
      </c>
      <c r="J120">
        <v>300</v>
      </c>
      <c r="K120">
        <v>9999</v>
      </c>
      <c r="L120" s="61" t="s">
        <v>749</v>
      </c>
      <c r="M120">
        <v>99999</v>
      </c>
      <c r="N120" t="s">
        <v>749</v>
      </c>
      <c r="O120" s="61" t="s">
        <v>578</v>
      </c>
      <c r="P120">
        <v>400001</v>
      </c>
      <c r="Q120" t="s">
        <v>578</v>
      </c>
      <c r="R120">
        <v>9999</v>
      </c>
      <c r="S120">
        <f>VLOOKUP(A120,'Crosswalk NTL Prgrm-Project_JH'!I:T,5,FALSE)</f>
        <v>75012</v>
      </c>
      <c r="T120" t="b">
        <f t="shared" si="10"/>
        <v>0</v>
      </c>
      <c r="U120" t="str">
        <f t="shared" si="11"/>
        <v>BAR037501299999</v>
      </c>
      <c r="V120">
        <v>400001</v>
      </c>
    </row>
    <row r="121" spans="1:22" x14ac:dyDescent="0.25">
      <c r="A121" s="61" t="str">
        <f t="shared" si="6"/>
        <v>BAR0375046</v>
      </c>
      <c r="B121" s="61" t="str">
        <f t="shared" si="7"/>
        <v>75046Accounting Unit Support</v>
      </c>
      <c r="C121" s="69" t="str">
        <f t="shared" si="8"/>
        <v>BAR0375046999999</v>
      </c>
      <c r="D121" s="69" t="str">
        <f t="shared" si="9"/>
        <v>BAR0375046Accounting Unit Support</v>
      </c>
      <c r="E121" t="s">
        <v>577</v>
      </c>
      <c r="F121" t="s">
        <v>282</v>
      </c>
      <c r="G121">
        <v>12</v>
      </c>
      <c r="H121" t="s">
        <v>286</v>
      </c>
      <c r="I121">
        <v>75046</v>
      </c>
      <c r="J121">
        <v>300</v>
      </c>
      <c r="K121">
        <v>9999</v>
      </c>
      <c r="L121" s="61" t="s">
        <v>744</v>
      </c>
      <c r="M121">
        <v>10521</v>
      </c>
      <c r="N121" t="s">
        <v>744</v>
      </c>
      <c r="O121" s="61" t="s">
        <v>562</v>
      </c>
      <c r="P121">
        <v>999999</v>
      </c>
      <c r="Q121" t="s">
        <v>562</v>
      </c>
      <c r="R121">
        <v>9999</v>
      </c>
      <c r="S121" t="e">
        <f>VLOOKUP(A121,'Crosswalk NTL Prgrm-Project_JH'!I:T,5,FALSE)</f>
        <v>#N/A</v>
      </c>
      <c r="T121" t="e">
        <f t="shared" si="10"/>
        <v>#N/A</v>
      </c>
      <c r="U121" t="str">
        <f t="shared" si="11"/>
        <v>BAR037504610521</v>
      </c>
      <c r="V121">
        <v>999999</v>
      </c>
    </row>
    <row r="122" spans="1:22" x14ac:dyDescent="0.25">
      <c r="A122" s="61" t="str">
        <f t="shared" si="6"/>
        <v>BAR0375046</v>
      </c>
      <c r="B122" s="61" t="str">
        <f t="shared" si="7"/>
        <v>75046Professional Fees-Auditing</v>
      </c>
      <c r="C122" s="69" t="str">
        <f t="shared" si="8"/>
        <v>BAR0375046999999</v>
      </c>
      <c r="D122" s="69" t="str">
        <f t="shared" si="9"/>
        <v>BAR0375046Professional Fees-Auditing</v>
      </c>
      <c r="E122" t="s">
        <v>577</v>
      </c>
      <c r="F122" t="s">
        <v>282</v>
      </c>
      <c r="G122">
        <v>12</v>
      </c>
      <c r="H122" t="s">
        <v>286</v>
      </c>
      <c r="I122">
        <v>75046</v>
      </c>
      <c r="J122">
        <v>300</v>
      </c>
      <c r="K122">
        <v>9999</v>
      </c>
      <c r="L122" s="61" t="s">
        <v>746</v>
      </c>
      <c r="M122">
        <v>10531</v>
      </c>
      <c r="N122" t="s">
        <v>746</v>
      </c>
      <c r="O122" s="61" t="s">
        <v>562</v>
      </c>
      <c r="P122">
        <v>999999</v>
      </c>
      <c r="Q122" t="s">
        <v>562</v>
      </c>
      <c r="R122">
        <v>9999</v>
      </c>
      <c r="S122" t="e">
        <f>VLOOKUP(A122,'Crosswalk NTL Prgrm-Project_JH'!I:T,5,FALSE)</f>
        <v>#N/A</v>
      </c>
      <c r="T122" t="e">
        <f t="shared" si="10"/>
        <v>#N/A</v>
      </c>
      <c r="U122" t="str">
        <f t="shared" si="11"/>
        <v>BAR037504610531</v>
      </c>
      <c r="V122">
        <v>999999</v>
      </c>
    </row>
    <row r="123" spans="1:22" x14ac:dyDescent="0.25">
      <c r="A123" s="61" t="str">
        <f t="shared" si="6"/>
        <v>BAR0375046</v>
      </c>
      <c r="B123" s="61" t="str">
        <f t="shared" si="7"/>
        <v>75046Administrative Overhead</v>
      </c>
      <c r="C123" s="69" t="str">
        <f t="shared" si="8"/>
        <v>BAR0375046999999</v>
      </c>
      <c r="D123" s="69" t="str">
        <f t="shared" si="9"/>
        <v>BAR0375046Administrative Overhead</v>
      </c>
      <c r="E123" t="s">
        <v>577</v>
      </c>
      <c r="F123" t="s">
        <v>282</v>
      </c>
      <c r="G123">
        <v>12</v>
      </c>
      <c r="H123" t="s">
        <v>286</v>
      </c>
      <c r="I123">
        <v>75046</v>
      </c>
      <c r="J123">
        <v>300</v>
      </c>
      <c r="K123">
        <v>9999</v>
      </c>
      <c r="L123" s="61" t="s">
        <v>350</v>
      </c>
      <c r="M123">
        <v>40003</v>
      </c>
      <c r="N123" t="s">
        <v>350</v>
      </c>
      <c r="O123" s="61" t="s">
        <v>562</v>
      </c>
      <c r="P123">
        <v>999999</v>
      </c>
      <c r="Q123" t="s">
        <v>562</v>
      </c>
      <c r="R123">
        <v>9999</v>
      </c>
      <c r="S123" t="e">
        <f>VLOOKUP(A123,'Crosswalk NTL Prgrm-Project_JH'!I:T,5,FALSE)</f>
        <v>#N/A</v>
      </c>
      <c r="T123" t="e">
        <f t="shared" si="10"/>
        <v>#N/A</v>
      </c>
      <c r="U123" t="str">
        <f t="shared" si="11"/>
        <v>BAR037504640003</v>
      </c>
      <c r="V123">
        <v>999999</v>
      </c>
    </row>
    <row r="124" spans="1:22" x14ac:dyDescent="0.25">
      <c r="A124" s="61" t="str">
        <f t="shared" si="6"/>
        <v>BAR0375046</v>
      </c>
      <c r="B124" s="61" t="str">
        <f t="shared" si="7"/>
        <v>75046PC not applicable</v>
      </c>
      <c r="C124" s="69" t="str">
        <f t="shared" si="8"/>
        <v>BAR0375046400058</v>
      </c>
      <c r="D124" s="69" t="str">
        <f t="shared" si="9"/>
        <v>BAR0375046PC not applicable</v>
      </c>
      <c r="E124" t="s">
        <v>577</v>
      </c>
      <c r="F124" t="s">
        <v>282</v>
      </c>
      <c r="G124">
        <v>12</v>
      </c>
      <c r="H124" t="s">
        <v>286</v>
      </c>
      <c r="I124">
        <v>75046</v>
      </c>
      <c r="J124">
        <v>300</v>
      </c>
      <c r="K124">
        <v>9999</v>
      </c>
      <c r="L124" s="61" t="s">
        <v>749</v>
      </c>
      <c r="M124">
        <v>99999</v>
      </c>
      <c r="N124" t="s">
        <v>749</v>
      </c>
      <c r="O124" s="61" t="s">
        <v>581</v>
      </c>
      <c r="P124">
        <v>400058</v>
      </c>
      <c r="Q124" t="s">
        <v>581</v>
      </c>
      <c r="R124">
        <v>9999</v>
      </c>
      <c r="S124" t="e">
        <f>VLOOKUP(A124,'Crosswalk NTL Prgrm-Project_JH'!I:T,5,FALSE)</f>
        <v>#N/A</v>
      </c>
      <c r="T124" t="e">
        <f t="shared" si="10"/>
        <v>#N/A</v>
      </c>
      <c r="U124" t="str">
        <f t="shared" si="11"/>
        <v>BAR037504699999</v>
      </c>
      <c r="V124">
        <v>400058</v>
      </c>
    </row>
    <row r="125" spans="1:22" x14ac:dyDescent="0.25">
      <c r="A125" s="61" t="str">
        <f t="shared" si="6"/>
        <v>BAR0375050</v>
      </c>
      <c r="B125" s="61" t="str">
        <f t="shared" si="7"/>
        <v>75050Accounting Unit Support</v>
      </c>
      <c r="C125" s="69" t="str">
        <f t="shared" si="8"/>
        <v>BAR0375050999999</v>
      </c>
      <c r="D125" s="69" t="str">
        <f t="shared" si="9"/>
        <v>BAR0375050Accounting Unit Support</v>
      </c>
      <c r="E125" t="s">
        <v>577</v>
      </c>
      <c r="F125" t="s">
        <v>282</v>
      </c>
      <c r="G125">
        <v>12</v>
      </c>
      <c r="H125" t="s">
        <v>286</v>
      </c>
      <c r="I125">
        <v>75050</v>
      </c>
      <c r="J125">
        <v>300</v>
      </c>
      <c r="K125">
        <v>9999</v>
      </c>
      <c r="L125" s="61" t="s">
        <v>744</v>
      </c>
      <c r="M125">
        <v>10521</v>
      </c>
      <c r="N125" t="s">
        <v>744</v>
      </c>
      <c r="O125" s="61" t="s">
        <v>562</v>
      </c>
      <c r="P125">
        <v>999999</v>
      </c>
      <c r="Q125" t="s">
        <v>562</v>
      </c>
      <c r="R125">
        <v>9999</v>
      </c>
      <c r="S125" t="e">
        <f>VLOOKUP(A125,'Crosswalk NTL Prgrm-Project_JH'!I:T,5,FALSE)</f>
        <v>#N/A</v>
      </c>
      <c r="T125" t="e">
        <f t="shared" si="10"/>
        <v>#N/A</v>
      </c>
      <c r="U125" t="str">
        <f t="shared" si="11"/>
        <v>BAR037505010521</v>
      </c>
      <c r="V125">
        <v>999999</v>
      </c>
    </row>
    <row r="126" spans="1:22" x14ac:dyDescent="0.25">
      <c r="A126" s="61" t="str">
        <f t="shared" si="6"/>
        <v>BAR0375050</v>
      </c>
      <c r="B126" s="61" t="str">
        <f t="shared" si="7"/>
        <v>75050Professional Fees-Auditing</v>
      </c>
      <c r="C126" s="69" t="str">
        <f t="shared" si="8"/>
        <v>BAR0375050999999</v>
      </c>
      <c r="D126" s="69" t="str">
        <f t="shared" si="9"/>
        <v>BAR0375050Professional Fees-Auditing</v>
      </c>
      <c r="E126" t="s">
        <v>577</v>
      </c>
      <c r="F126" t="s">
        <v>282</v>
      </c>
      <c r="G126">
        <v>12</v>
      </c>
      <c r="H126" t="s">
        <v>286</v>
      </c>
      <c r="I126">
        <v>75050</v>
      </c>
      <c r="J126">
        <v>300</v>
      </c>
      <c r="K126">
        <v>9999</v>
      </c>
      <c r="L126" s="61" t="s">
        <v>746</v>
      </c>
      <c r="M126">
        <v>10531</v>
      </c>
      <c r="N126" t="s">
        <v>746</v>
      </c>
      <c r="O126" s="61" t="s">
        <v>562</v>
      </c>
      <c r="P126">
        <v>999999</v>
      </c>
      <c r="Q126" t="s">
        <v>562</v>
      </c>
      <c r="R126">
        <v>9999</v>
      </c>
      <c r="S126" t="e">
        <f>VLOOKUP(A126,'Crosswalk NTL Prgrm-Project_JH'!I:T,5,FALSE)</f>
        <v>#N/A</v>
      </c>
      <c r="T126" t="e">
        <f t="shared" si="10"/>
        <v>#N/A</v>
      </c>
      <c r="U126" t="str">
        <f t="shared" si="11"/>
        <v>BAR037505010531</v>
      </c>
      <c r="V126">
        <v>999999</v>
      </c>
    </row>
    <row r="127" spans="1:22" x14ac:dyDescent="0.25">
      <c r="A127" s="61" t="str">
        <f t="shared" si="6"/>
        <v>BAR0375050</v>
      </c>
      <c r="B127" s="61" t="str">
        <f t="shared" si="7"/>
        <v>75050Administrative Overhead</v>
      </c>
      <c r="C127" s="69" t="str">
        <f t="shared" si="8"/>
        <v>BAR0375050999999</v>
      </c>
      <c r="D127" s="69" t="str">
        <f t="shared" si="9"/>
        <v>BAR0375050Administrative Overhead</v>
      </c>
      <c r="E127" t="s">
        <v>577</v>
      </c>
      <c r="F127" t="s">
        <v>282</v>
      </c>
      <c r="G127">
        <v>12</v>
      </c>
      <c r="H127" t="s">
        <v>286</v>
      </c>
      <c r="I127">
        <v>75050</v>
      </c>
      <c r="J127">
        <v>300</v>
      </c>
      <c r="K127">
        <v>9999</v>
      </c>
      <c r="L127" s="61" t="s">
        <v>350</v>
      </c>
      <c r="M127">
        <v>40003</v>
      </c>
      <c r="N127" t="s">
        <v>350</v>
      </c>
      <c r="O127" s="61" t="s">
        <v>562</v>
      </c>
      <c r="P127">
        <v>999999</v>
      </c>
      <c r="Q127" t="s">
        <v>562</v>
      </c>
      <c r="R127">
        <v>9999</v>
      </c>
      <c r="S127" t="e">
        <f>VLOOKUP(A127,'Crosswalk NTL Prgrm-Project_JH'!I:T,5,FALSE)</f>
        <v>#N/A</v>
      </c>
      <c r="T127" t="e">
        <f t="shared" si="10"/>
        <v>#N/A</v>
      </c>
      <c r="U127" t="str">
        <f t="shared" si="11"/>
        <v>BAR037505040003</v>
      </c>
      <c r="V127">
        <v>999999</v>
      </c>
    </row>
    <row r="128" spans="1:22" x14ac:dyDescent="0.25">
      <c r="A128" s="61" t="str">
        <f t="shared" si="6"/>
        <v>BAR0375050</v>
      </c>
      <c r="B128" s="61" t="str">
        <f t="shared" si="7"/>
        <v>75050PC not applicable</v>
      </c>
      <c r="C128" s="69" t="str">
        <f t="shared" si="8"/>
        <v>BAR0375050400047</v>
      </c>
      <c r="D128" s="69" t="str">
        <f t="shared" si="9"/>
        <v>BAR0375050PC not applicable</v>
      </c>
      <c r="E128" t="s">
        <v>577</v>
      </c>
      <c r="F128" t="s">
        <v>282</v>
      </c>
      <c r="G128">
        <v>12</v>
      </c>
      <c r="H128" t="s">
        <v>286</v>
      </c>
      <c r="I128">
        <v>75050</v>
      </c>
      <c r="J128">
        <v>300</v>
      </c>
      <c r="K128">
        <v>9999</v>
      </c>
      <c r="L128" s="61" t="s">
        <v>749</v>
      </c>
      <c r="M128">
        <v>99999</v>
      </c>
      <c r="N128" t="s">
        <v>749</v>
      </c>
      <c r="O128" s="61" t="s">
        <v>582</v>
      </c>
      <c r="P128">
        <v>400047</v>
      </c>
      <c r="Q128" t="s">
        <v>582</v>
      </c>
      <c r="R128">
        <v>9999</v>
      </c>
      <c r="S128" t="e">
        <f>VLOOKUP(A128,'Crosswalk NTL Prgrm-Project_JH'!I:T,5,FALSE)</f>
        <v>#N/A</v>
      </c>
      <c r="T128" t="e">
        <f t="shared" si="10"/>
        <v>#N/A</v>
      </c>
      <c r="U128" t="str">
        <f t="shared" si="11"/>
        <v>BAR037505099999</v>
      </c>
      <c r="V128">
        <v>400047</v>
      </c>
    </row>
    <row r="129" spans="1:22" x14ac:dyDescent="0.25">
      <c r="A129" s="61" t="str">
        <f t="shared" si="6"/>
        <v>BAR0375050</v>
      </c>
      <c r="B129" s="61" t="str">
        <f t="shared" si="7"/>
        <v>75050PC not applicable</v>
      </c>
      <c r="C129" s="69" t="str">
        <f t="shared" si="8"/>
        <v>BAR0375050400049</v>
      </c>
      <c r="D129" s="69" t="str">
        <f t="shared" si="9"/>
        <v>BAR0375050PC not applicable</v>
      </c>
      <c r="E129" t="s">
        <v>577</v>
      </c>
      <c r="F129" t="s">
        <v>282</v>
      </c>
      <c r="G129">
        <v>12</v>
      </c>
      <c r="H129" t="s">
        <v>286</v>
      </c>
      <c r="I129">
        <v>75050</v>
      </c>
      <c r="J129">
        <v>300</v>
      </c>
      <c r="K129">
        <v>9999</v>
      </c>
      <c r="L129" s="61" t="s">
        <v>749</v>
      </c>
      <c r="M129">
        <v>99999</v>
      </c>
      <c r="N129" t="s">
        <v>749</v>
      </c>
      <c r="O129" s="61" t="s">
        <v>583</v>
      </c>
      <c r="P129">
        <v>400049</v>
      </c>
      <c r="Q129" t="s">
        <v>583</v>
      </c>
      <c r="R129">
        <v>9999</v>
      </c>
      <c r="S129" t="e">
        <f>VLOOKUP(A129,'Crosswalk NTL Prgrm-Project_JH'!I:T,5,FALSE)</f>
        <v>#N/A</v>
      </c>
      <c r="T129" t="e">
        <f t="shared" si="10"/>
        <v>#N/A</v>
      </c>
      <c r="U129" t="str">
        <f t="shared" si="11"/>
        <v>BAR037505099999</v>
      </c>
      <c r="V129">
        <v>400049</v>
      </c>
    </row>
    <row r="130" spans="1:22" x14ac:dyDescent="0.25">
      <c r="A130" s="61" t="str">
        <f t="shared" si="6"/>
        <v>BAR0375050</v>
      </c>
      <c r="B130" s="61" t="str">
        <f t="shared" si="7"/>
        <v>75050PC not applicable</v>
      </c>
      <c r="C130" s="69" t="str">
        <f t="shared" si="8"/>
        <v>BAR0375050400051</v>
      </c>
      <c r="D130" s="69" t="str">
        <f t="shared" si="9"/>
        <v>BAR0375050PC not applicable</v>
      </c>
      <c r="E130" t="s">
        <v>577</v>
      </c>
      <c r="F130" t="s">
        <v>282</v>
      </c>
      <c r="G130">
        <v>12</v>
      </c>
      <c r="H130" t="s">
        <v>286</v>
      </c>
      <c r="I130">
        <v>75050</v>
      </c>
      <c r="J130">
        <v>300</v>
      </c>
      <c r="K130">
        <v>9999</v>
      </c>
      <c r="L130" s="61" t="s">
        <v>749</v>
      </c>
      <c r="M130">
        <v>99999</v>
      </c>
      <c r="N130" t="s">
        <v>749</v>
      </c>
      <c r="O130" s="61" t="s">
        <v>585</v>
      </c>
      <c r="P130">
        <v>400051</v>
      </c>
      <c r="Q130" t="s">
        <v>585</v>
      </c>
      <c r="R130">
        <v>9999</v>
      </c>
      <c r="S130" t="e">
        <f>VLOOKUP(A130,'Crosswalk NTL Prgrm-Project_JH'!I:T,5,FALSE)</f>
        <v>#N/A</v>
      </c>
      <c r="T130" t="e">
        <f t="shared" si="10"/>
        <v>#N/A</v>
      </c>
      <c r="U130" t="str">
        <f t="shared" si="11"/>
        <v>BAR037505099999</v>
      </c>
      <c r="V130">
        <v>400051</v>
      </c>
    </row>
    <row r="131" spans="1:22" x14ac:dyDescent="0.25">
      <c r="A131" s="61" t="str">
        <f t="shared" ref="A131:A194" si="12">F131&amp;I131</f>
        <v>BAR0375050</v>
      </c>
      <c r="B131" s="61" t="str">
        <f t="shared" ref="B131:B194" si="13">I131&amp;N131</f>
        <v>75050PC not applicable</v>
      </c>
      <c r="C131" s="69" t="str">
        <f t="shared" ref="C131:C194" si="14">F131&amp;I131&amp;P131</f>
        <v>BAR0375050400052</v>
      </c>
      <c r="D131" s="69" t="str">
        <f t="shared" ref="D131:D194" si="15">F131&amp;I131&amp;L131</f>
        <v>BAR0375050PC not applicable</v>
      </c>
      <c r="E131" t="s">
        <v>577</v>
      </c>
      <c r="F131" t="s">
        <v>282</v>
      </c>
      <c r="G131">
        <v>12</v>
      </c>
      <c r="H131" t="s">
        <v>286</v>
      </c>
      <c r="I131">
        <v>75050</v>
      </c>
      <c r="J131">
        <v>300</v>
      </c>
      <c r="K131">
        <v>9999</v>
      </c>
      <c r="L131" s="61" t="s">
        <v>749</v>
      </c>
      <c r="M131">
        <v>99999</v>
      </c>
      <c r="N131" t="s">
        <v>749</v>
      </c>
      <c r="O131" s="61" t="s">
        <v>586</v>
      </c>
      <c r="P131">
        <v>400052</v>
      </c>
      <c r="Q131" t="s">
        <v>586</v>
      </c>
      <c r="R131">
        <v>9999</v>
      </c>
      <c r="S131" t="e">
        <f>VLOOKUP(A131,'Crosswalk NTL Prgrm-Project_JH'!I:T,5,FALSE)</f>
        <v>#N/A</v>
      </c>
      <c r="T131" t="e">
        <f t="shared" ref="T131:T194" si="16">S131=M131</f>
        <v>#N/A</v>
      </c>
      <c r="U131" t="str">
        <f t="shared" ref="U131:U194" si="17">F131&amp;I131&amp;M131</f>
        <v>BAR037505099999</v>
      </c>
      <c r="V131">
        <v>400052</v>
      </c>
    </row>
    <row r="132" spans="1:22" x14ac:dyDescent="0.25">
      <c r="A132" s="61" t="str">
        <f t="shared" si="12"/>
        <v>BAR0375050</v>
      </c>
      <c r="B132" s="61" t="str">
        <f t="shared" si="13"/>
        <v>75050PC not applicable</v>
      </c>
      <c r="C132" s="69" t="str">
        <f t="shared" si="14"/>
        <v>BAR0375050400053</v>
      </c>
      <c r="D132" s="69" t="str">
        <f t="shared" si="15"/>
        <v>BAR0375050PC not applicable</v>
      </c>
      <c r="E132" t="s">
        <v>577</v>
      </c>
      <c r="F132" t="s">
        <v>282</v>
      </c>
      <c r="G132">
        <v>12</v>
      </c>
      <c r="H132" t="s">
        <v>286</v>
      </c>
      <c r="I132">
        <v>75050</v>
      </c>
      <c r="J132">
        <v>300</v>
      </c>
      <c r="K132">
        <v>9999</v>
      </c>
      <c r="L132" s="61" t="s">
        <v>749</v>
      </c>
      <c r="M132">
        <v>99999</v>
      </c>
      <c r="N132" t="s">
        <v>749</v>
      </c>
      <c r="O132" s="61" t="s">
        <v>587</v>
      </c>
      <c r="P132">
        <v>400053</v>
      </c>
      <c r="Q132" t="s">
        <v>587</v>
      </c>
      <c r="R132">
        <v>9999</v>
      </c>
      <c r="S132" t="e">
        <f>VLOOKUP(A132,'Crosswalk NTL Prgrm-Project_JH'!I:T,5,FALSE)</f>
        <v>#N/A</v>
      </c>
      <c r="T132" t="e">
        <f t="shared" si="16"/>
        <v>#N/A</v>
      </c>
      <c r="U132" t="str">
        <f t="shared" si="17"/>
        <v>BAR037505099999</v>
      </c>
      <c r="V132">
        <v>400053</v>
      </c>
    </row>
    <row r="133" spans="1:22" x14ac:dyDescent="0.25">
      <c r="A133" s="61" t="str">
        <f t="shared" si="12"/>
        <v>BAR0375050</v>
      </c>
      <c r="B133" s="61" t="str">
        <f t="shared" si="13"/>
        <v>75050PC not applicable</v>
      </c>
      <c r="C133" s="69" t="str">
        <f t="shared" si="14"/>
        <v>BAR0375050400055</v>
      </c>
      <c r="D133" s="69" t="str">
        <f t="shared" si="15"/>
        <v>BAR0375050PC not applicable</v>
      </c>
      <c r="E133" t="s">
        <v>577</v>
      </c>
      <c r="F133" t="s">
        <v>282</v>
      </c>
      <c r="G133">
        <v>12</v>
      </c>
      <c r="H133" t="s">
        <v>286</v>
      </c>
      <c r="I133">
        <v>75050</v>
      </c>
      <c r="J133">
        <v>300</v>
      </c>
      <c r="K133">
        <v>9999</v>
      </c>
      <c r="L133" s="61" t="s">
        <v>749</v>
      </c>
      <c r="M133">
        <v>99999</v>
      </c>
      <c r="N133" t="s">
        <v>749</v>
      </c>
      <c r="O133" s="61" t="s">
        <v>588</v>
      </c>
      <c r="P133">
        <v>400055</v>
      </c>
      <c r="Q133" t="s">
        <v>588</v>
      </c>
      <c r="R133">
        <v>9999</v>
      </c>
      <c r="S133" t="e">
        <f>VLOOKUP(A133,'Crosswalk NTL Prgrm-Project_JH'!I:T,5,FALSE)</f>
        <v>#N/A</v>
      </c>
      <c r="T133" t="e">
        <f t="shared" si="16"/>
        <v>#N/A</v>
      </c>
      <c r="U133" t="str">
        <f t="shared" si="17"/>
        <v>BAR037505099999</v>
      </c>
      <c r="V133">
        <v>400055</v>
      </c>
    </row>
    <row r="134" spans="1:22" x14ac:dyDescent="0.25">
      <c r="A134" s="61" t="str">
        <f t="shared" si="12"/>
        <v>BAR0375050</v>
      </c>
      <c r="B134" s="61" t="str">
        <f t="shared" si="13"/>
        <v>75050PC not applicable</v>
      </c>
      <c r="C134" s="69" t="str">
        <f t="shared" si="14"/>
        <v>BAR0375050400056</v>
      </c>
      <c r="D134" s="69" t="str">
        <f t="shared" si="15"/>
        <v>BAR0375050PC not applicable</v>
      </c>
      <c r="E134" t="s">
        <v>577</v>
      </c>
      <c r="F134" t="s">
        <v>282</v>
      </c>
      <c r="G134">
        <v>12</v>
      </c>
      <c r="H134" t="s">
        <v>286</v>
      </c>
      <c r="I134">
        <v>75050</v>
      </c>
      <c r="J134">
        <v>300</v>
      </c>
      <c r="K134">
        <v>9999</v>
      </c>
      <c r="L134" s="61" t="s">
        <v>749</v>
      </c>
      <c r="M134">
        <v>99999</v>
      </c>
      <c r="N134" t="s">
        <v>749</v>
      </c>
      <c r="O134" s="61" t="s">
        <v>589</v>
      </c>
      <c r="P134">
        <v>400056</v>
      </c>
      <c r="Q134" t="s">
        <v>589</v>
      </c>
      <c r="R134">
        <v>9999</v>
      </c>
      <c r="S134" t="e">
        <f>VLOOKUP(A134,'Crosswalk NTL Prgrm-Project_JH'!I:T,5,FALSE)</f>
        <v>#N/A</v>
      </c>
      <c r="T134" t="e">
        <f t="shared" si="16"/>
        <v>#N/A</v>
      </c>
      <c r="U134" t="str">
        <f t="shared" si="17"/>
        <v>BAR037505099999</v>
      </c>
      <c r="V134">
        <v>400056</v>
      </c>
    </row>
    <row r="135" spans="1:22" x14ac:dyDescent="0.25">
      <c r="A135" s="61" t="str">
        <f t="shared" si="12"/>
        <v>BAR0375050</v>
      </c>
      <c r="B135" s="61" t="str">
        <f t="shared" si="13"/>
        <v>75050PC not applicable</v>
      </c>
      <c r="C135" s="69" t="str">
        <f t="shared" si="14"/>
        <v>BAR0375050400058</v>
      </c>
      <c r="D135" s="69" t="str">
        <f t="shared" si="15"/>
        <v>BAR0375050PC not applicable</v>
      </c>
      <c r="E135" t="s">
        <v>577</v>
      </c>
      <c r="F135" t="s">
        <v>282</v>
      </c>
      <c r="G135">
        <v>12</v>
      </c>
      <c r="H135" t="s">
        <v>286</v>
      </c>
      <c r="I135">
        <v>75050</v>
      </c>
      <c r="J135">
        <v>300</v>
      </c>
      <c r="K135">
        <v>9999</v>
      </c>
      <c r="L135" s="61" t="s">
        <v>749</v>
      </c>
      <c r="M135">
        <v>99999</v>
      </c>
      <c r="N135" t="s">
        <v>749</v>
      </c>
      <c r="O135" s="61" t="s">
        <v>581</v>
      </c>
      <c r="P135">
        <v>400058</v>
      </c>
      <c r="Q135" t="s">
        <v>581</v>
      </c>
      <c r="R135">
        <v>9999</v>
      </c>
      <c r="S135" t="e">
        <f>VLOOKUP(A135,'Crosswalk NTL Prgrm-Project_JH'!I:T,5,FALSE)</f>
        <v>#N/A</v>
      </c>
      <c r="T135" t="e">
        <f t="shared" si="16"/>
        <v>#N/A</v>
      </c>
      <c r="U135" t="str">
        <f t="shared" si="17"/>
        <v>BAR037505099999</v>
      </c>
      <c r="V135">
        <v>400058</v>
      </c>
    </row>
    <row r="136" spans="1:22" x14ac:dyDescent="0.25">
      <c r="A136" s="61" t="str">
        <f t="shared" si="12"/>
        <v>BAR0375050</v>
      </c>
      <c r="B136" s="61" t="str">
        <f t="shared" si="13"/>
        <v>75050PC not applicable</v>
      </c>
      <c r="C136" s="69" t="str">
        <f t="shared" si="14"/>
        <v>BAR0375050400113</v>
      </c>
      <c r="D136" s="69" t="str">
        <f t="shared" si="15"/>
        <v>BAR0375050PC not applicable</v>
      </c>
      <c r="E136" t="s">
        <v>577</v>
      </c>
      <c r="F136" t="s">
        <v>282</v>
      </c>
      <c r="G136">
        <v>12</v>
      </c>
      <c r="H136" t="s">
        <v>286</v>
      </c>
      <c r="I136">
        <v>75050</v>
      </c>
      <c r="J136">
        <v>300</v>
      </c>
      <c r="K136">
        <v>9999</v>
      </c>
      <c r="L136" s="61" t="s">
        <v>749</v>
      </c>
      <c r="M136">
        <v>99999</v>
      </c>
      <c r="N136" t="s">
        <v>749</v>
      </c>
      <c r="O136" s="61" t="s">
        <v>590</v>
      </c>
      <c r="P136">
        <v>400113</v>
      </c>
      <c r="Q136" t="s">
        <v>590</v>
      </c>
      <c r="R136">
        <v>9999</v>
      </c>
      <c r="S136" t="e">
        <f>VLOOKUP(A136,'Crosswalk NTL Prgrm-Project_JH'!I:T,5,FALSE)</f>
        <v>#N/A</v>
      </c>
      <c r="T136" t="e">
        <f t="shared" si="16"/>
        <v>#N/A</v>
      </c>
      <c r="U136" t="str">
        <f t="shared" si="17"/>
        <v>BAR037505099999</v>
      </c>
      <c r="V136">
        <v>400113</v>
      </c>
    </row>
    <row r="137" spans="1:22" x14ac:dyDescent="0.25">
      <c r="A137" s="61" t="str">
        <f t="shared" si="12"/>
        <v>BAR0375050</v>
      </c>
      <c r="B137" s="61" t="str">
        <f t="shared" si="13"/>
        <v>75050PC not applicable</v>
      </c>
      <c r="C137" s="69" t="str">
        <f t="shared" si="14"/>
        <v>BAR0375050400114</v>
      </c>
      <c r="D137" s="69" t="str">
        <f t="shared" si="15"/>
        <v>BAR0375050PC not applicable</v>
      </c>
      <c r="E137" t="s">
        <v>577</v>
      </c>
      <c r="F137" t="s">
        <v>282</v>
      </c>
      <c r="G137">
        <v>12</v>
      </c>
      <c r="H137" t="s">
        <v>286</v>
      </c>
      <c r="I137">
        <v>75050</v>
      </c>
      <c r="J137">
        <v>300</v>
      </c>
      <c r="K137">
        <v>9999</v>
      </c>
      <c r="L137" s="61" t="s">
        <v>749</v>
      </c>
      <c r="M137">
        <v>99999</v>
      </c>
      <c r="N137" t="s">
        <v>749</v>
      </c>
      <c r="O137" s="61" t="s">
        <v>592</v>
      </c>
      <c r="P137">
        <v>400114</v>
      </c>
      <c r="Q137" t="s">
        <v>592</v>
      </c>
      <c r="R137">
        <v>9999</v>
      </c>
      <c r="S137" t="e">
        <f>VLOOKUP(A137,'Crosswalk NTL Prgrm-Project_JH'!I:T,5,FALSE)</f>
        <v>#N/A</v>
      </c>
      <c r="T137" t="e">
        <f t="shared" si="16"/>
        <v>#N/A</v>
      </c>
      <c r="U137" t="str">
        <f t="shared" si="17"/>
        <v>BAR037505099999</v>
      </c>
      <c r="V137">
        <v>400114</v>
      </c>
    </row>
    <row r="138" spans="1:22" x14ac:dyDescent="0.25">
      <c r="A138" s="61" t="str">
        <f t="shared" si="12"/>
        <v>BAR0375050</v>
      </c>
      <c r="B138" s="61" t="str">
        <f t="shared" si="13"/>
        <v>75050PC not applicable</v>
      </c>
      <c r="C138" s="69" t="str">
        <f t="shared" si="14"/>
        <v>BAR0375050400115</v>
      </c>
      <c r="D138" s="69" t="str">
        <f t="shared" si="15"/>
        <v>BAR0375050PC not applicable</v>
      </c>
      <c r="E138" t="s">
        <v>577</v>
      </c>
      <c r="F138" t="s">
        <v>282</v>
      </c>
      <c r="G138">
        <v>12</v>
      </c>
      <c r="H138" t="s">
        <v>286</v>
      </c>
      <c r="I138">
        <v>75050</v>
      </c>
      <c r="J138">
        <v>300</v>
      </c>
      <c r="K138">
        <v>9999</v>
      </c>
      <c r="L138" s="61" t="s">
        <v>749</v>
      </c>
      <c r="M138">
        <v>99999</v>
      </c>
      <c r="N138" t="s">
        <v>749</v>
      </c>
      <c r="O138" s="61" t="s">
        <v>591</v>
      </c>
      <c r="P138">
        <v>400115</v>
      </c>
      <c r="Q138" t="s">
        <v>591</v>
      </c>
      <c r="R138">
        <v>9999</v>
      </c>
      <c r="S138" t="e">
        <f>VLOOKUP(A138,'Crosswalk NTL Prgrm-Project_JH'!I:T,5,FALSE)</f>
        <v>#N/A</v>
      </c>
      <c r="T138" t="e">
        <f t="shared" si="16"/>
        <v>#N/A</v>
      </c>
      <c r="U138" t="str">
        <f t="shared" si="17"/>
        <v>BAR037505099999</v>
      </c>
      <c r="V138">
        <v>400115</v>
      </c>
    </row>
    <row r="139" spans="1:22" x14ac:dyDescent="0.25">
      <c r="A139" s="61" t="str">
        <f t="shared" si="12"/>
        <v>BAR0375050</v>
      </c>
      <c r="B139" s="61" t="str">
        <f t="shared" si="13"/>
        <v>75050PC not applicable</v>
      </c>
      <c r="C139" s="69" t="str">
        <f t="shared" si="14"/>
        <v>BAR0375050400117</v>
      </c>
      <c r="D139" s="69" t="str">
        <f t="shared" si="15"/>
        <v>BAR0375050PC not applicable</v>
      </c>
      <c r="E139" t="s">
        <v>577</v>
      </c>
      <c r="F139" t="s">
        <v>282</v>
      </c>
      <c r="G139">
        <v>12</v>
      </c>
      <c r="H139" t="s">
        <v>286</v>
      </c>
      <c r="I139">
        <v>75050</v>
      </c>
      <c r="J139">
        <v>300</v>
      </c>
      <c r="K139">
        <v>9999</v>
      </c>
      <c r="L139" s="61" t="s">
        <v>749</v>
      </c>
      <c r="M139">
        <v>99999</v>
      </c>
      <c r="N139" t="s">
        <v>749</v>
      </c>
      <c r="O139" s="61" t="s">
        <v>593</v>
      </c>
      <c r="P139">
        <v>400117</v>
      </c>
      <c r="Q139" t="s">
        <v>593</v>
      </c>
      <c r="R139">
        <v>9999</v>
      </c>
      <c r="S139" t="e">
        <f>VLOOKUP(A139,'Crosswalk NTL Prgrm-Project_JH'!I:T,5,FALSE)</f>
        <v>#N/A</v>
      </c>
      <c r="T139" t="e">
        <f t="shared" si="16"/>
        <v>#N/A</v>
      </c>
      <c r="U139" t="str">
        <f t="shared" si="17"/>
        <v>BAR037505099999</v>
      </c>
      <c r="V139">
        <v>400117</v>
      </c>
    </row>
    <row r="140" spans="1:22" x14ac:dyDescent="0.25">
      <c r="A140" s="61" t="str">
        <f t="shared" si="12"/>
        <v>BAR0375050</v>
      </c>
      <c r="B140" s="61" t="str">
        <f t="shared" si="13"/>
        <v>75050PC not applicable</v>
      </c>
      <c r="C140" s="69" t="str">
        <f t="shared" si="14"/>
        <v>BAR0375050400122</v>
      </c>
      <c r="D140" s="69" t="str">
        <f t="shared" si="15"/>
        <v>BAR0375050PC not applicable</v>
      </c>
      <c r="E140" t="s">
        <v>577</v>
      </c>
      <c r="F140" t="s">
        <v>282</v>
      </c>
      <c r="G140">
        <v>12</v>
      </c>
      <c r="H140" t="s">
        <v>286</v>
      </c>
      <c r="I140">
        <v>75050</v>
      </c>
      <c r="J140">
        <v>300</v>
      </c>
      <c r="K140">
        <v>9999</v>
      </c>
      <c r="L140" s="61" t="s">
        <v>749</v>
      </c>
      <c r="M140">
        <v>99999</v>
      </c>
      <c r="N140" t="s">
        <v>749</v>
      </c>
      <c r="O140" s="61" t="s">
        <v>584</v>
      </c>
      <c r="P140">
        <v>400122</v>
      </c>
      <c r="Q140" t="s">
        <v>584</v>
      </c>
      <c r="R140">
        <v>9999</v>
      </c>
      <c r="S140" t="e">
        <f>VLOOKUP(A140,'Crosswalk NTL Prgrm-Project_JH'!I:T,5,FALSE)</f>
        <v>#N/A</v>
      </c>
      <c r="T140" t="e">
        <f t="shared" si="16"/>
        <v>#N/A</v>
      </c>
      <c r="U140" t="str">
        <f t="shared" si="17"/>
        <v>BAR037505099999</v>
      </c>
      <c r="V140">
        <v>400122</v>
      </c>
    </row>
    <row r="141" spans="1:22" x14ac:dyDescent="0.25">
      <c r="A141" s="61" t="str">
        <f t="shared" si="12"/>
        <v>BAR0375053</v>
      </c>
      <c r="B141" s="61" t="str">
        <f t="shared" si="13"/>
        <v>75053Accounting Unit Support</v>
      </c>
      <c r="C141" s="69" t="str">
        <f t="shared" si="14"/>
        <v>BAR0375053999999</v>
      </c>
      <c r="D141" s="69" t="str">
        <f t="shared" si="15"/>
        <v>BAR0375053Accounting Unit Support</v>
      </c>
      <c r="E141" t="s">
        <v>577</v>
      </c>
      <c r="F141" t="s">
        <v>282</v>
      </c>
      <c r="G141">
        <v>12</v>
      </c>
      <c r="H141" t="s">
        <v>286</v>
      </c>
      <c r="I141">
        <v>75053</v>
      </c>
      <c r="J141">
        <v>300</v>
      </c>
      <c r="K141">
        <v>9999</v>
      </c>
      <c r="L141" s="61" t="s">
        <v>744</v>
      </c>
      <c r="M141">
        <v>10521</v>
      </c>
      <c r="N141" t="s">
        <v>744</v>
      </c>
      <c r="O141" s="61" t="s">
        <v>562</v>
      </c>
      <c r="P141">
        <v>999999</v>
      </c>
      <c r="Q141" t="s">
        <v>562</v>
      </c>
      <c r="R141">
        <v>9999</v>
      </c>
      <c r="S141" t="e">
        <f>VLOOKUP(A141,'Crosswalk NTL Prgrm-Project_JH'!I:T,5,FALSE)</f>
        <v>#N/A</v>
      </c>
      <c r="T141" t="e">
        <f t="shared" si="16"/>
        <v>#N/A</v>
      </c>
      <c r="U141" t="str">
        <f t="shared" si="17"/>
        <v>BAR037505310521</v>
      </c>
      <c r="V141">
        <v>999999</v>
      </c>
    </row>
    <row r="142" spans="1:22" x14ac:dyDescent="0.25">
      <c r="A142" s="61" t="str">
        <f t="shared" si="12"/>
        <v>BAR0375053</v>
      </c>
      <c r="B142" s="61" t="str">
        <f t="shared" si="13"/>
        <v>75053Professional Fees-Auditing</v>
      </c>
      <c r="C142" s="69" t="str">
        <f t="shared" si="14"/>
        <v>BAR0375053999999</v>
      </c>
      <c r="D142" s="69" t="str">
        <f t="shared" si="15"/>
        <v>BAR0375053Professional Fees-Auditing</v>
      </c>
      <c r="E142" t="s">
        <v>577</v>
      </c>
      <c r="F142" t="s">
        <v>282</v>
      </c>
      <c r="G142">
        <v>12</v>
      </c>
      <c r="H142" t="s">
        <v>286</v>
      </c>
      <c r="I142">
        <v>75053</v>
      </c>
      <c r="J142">
        <v>300</v>
      </c>
      <c r="K142">
        <v>9999</v>
      </c>
      <c r="L142" s="61" t="s">
        <v>746</v>
      </c>
      <c r="M142">
        <v>10531</v>
      </c>
      <c r="N142" t="s">
        <v>746</v>
      </c>
      <c r="O142" s="61" t="s">
        <v>562</v>
      </c>
      <c r="P142">
        <v>999999</v>
      </c>
      <c r="Q142" t="s">
        <v>562</v>
      </c>
      <c r="R142">
        <v>9999</v>
      </c>
      <c r="S142" t="e">
        <f>VLOOKUP(A142,'Crosswalk NTL Prgrm-Project_JH'!I:T,5,FALSE)</f>
        <v>#N/A</v>
      </c>
      <c r="T142" t="e">
        <f t="shared" si="16"/>
        <v>#N/A</v>
      </c>
      <c r="U142" t="str">
        <f t="shared" si="17"/>
        <v>BAR037505310531</v>
      </c>
      <c r="V142">
        <v>999999</v>
      </c>
    </row>
    <row r="143" spans="1:22" x14ac:dyDescent="0.25">
      <c r="A143" s="61" t="str">
        <f t="shared" si="12"/>
        <v>BAR0375053</v>
      </c>
      <c r="B143" s="61" t="str">
        <f t="shared" si="13"/>
        <v>75053Administrative Overhead</v>
      </c>
      <c r="C143" s="69" t="str">
        <f t="shared" si="14"/>
        <v>BAR0375053999999</v>
      </c>
      <c r="D143" s="69" t="str">
        <f t="shared" si="15"/>
        <v>BAR0375053Administrative Overhead</v>
      </c>
      <c r="E143" t="s">
        <v>577</v>
      </c>
      <c r="F143" t="s">
        <v>282</v>
      </c>
      <c r="G143">
        <v>12</v>
      </c>
      <c r="H143" t="s">
        <v>286</v>
      </c>
      <c r="I143">
        <v>75053</v>
      </c>
      <c r="J143">
        <v>300</v>
      </c>
      <c r="K143">
        <v>9999</v>
      </c>
      <c r="L143" s="61" t="s">
        <v>350</v>
      </c>
      <c r="M143">
        <v>40003</v>
      </c>
      <c r="N143" t="s">
        <v>350</v>
      </c>
      <c r="O143" s="61" t="s">
        <v>562</v>
      </c>
      <c r="P143">
        <v>999999</v>
      </c>
      <c r="Q143" t="s">
        <v>562</v>
      </c>
      <c r="R143">
        <v>9999</v>
      </c>
      <c r="S143" t="e">
        <f>VLOOKUP(A143,'Crosswalk NTL Prgrm-Project_JH'!I:T,5,FALSE)</f>
        <v>#N/A</v>
      </c>
      <c r="T143" t="e">
        <f t="shared" si="16"/>
        <v>#N/A</v>
      </c>
      <c r="U143" t="str">
        <f t="shared" si="17"/>
        <v>BAR037505340003</v>
      </c>
      <c r="V143">
        <v>999999</v>
      </c>
    </row>
    <row r="144" spans="1:22" x14ac:dyDescent="0.25">
      <c r="A144" s="61" t="str">
        <f t="shared" si="12"/>
        <v>BAR0375053</v>
      </c>
      <c r="B144" s="61" t="str">
        <f t="shared" si="13"/>
        <v>75053PC not applicable</v>
      </c>
      <c r="C144" s="69" t="str">
        <f t="shared" si="14"/>
        <v>BAR0375053400082</v>
      </c>
      <c r="D144" s="69" t="str">
        <f t="shared" si="15"/>
        <v>BAR0375053PC not applicable</v>
      </c>
      <c r="E144" t="s">
        <v>577</v>
      </c>
      <c r="F144" t="s">
        <v>282</v>
      </c>
      <c r="G144">
        <v>12</v>
      </c>
      <c r="H144" t="s">
        <v>286</v>
      </c>
      <c r="I144">
        <v>75053</v>
      </c>
      <c r="J144">
        <v>300</v>
      </c>
      <c r="K144">
        <v>9999</v>
      </c>
      <c r="L144" s="61" t="s">
        <v>749</v>
      </c>
      <c r="M144">
        <v>99999</v>
      </c>
      <c r="N144" t="s">
        <v>749</v>
      </c>
      <c r="O144" s="61" t="s">
        <v>594</v>
      </c>
      <c r="P144">
        <v>400082</v>
      </c>
      <c r="Q144" t="s">
        <v>594</v>
      </c>
      <c r="R144">
        <v>9999</v>
      </c>
      <c r="S144" t="e">
        <f>VLOOKUP(A144,'Crosswalk NTL Prgrm-Project_JH'!I:T,5,FALSE)</f>
        <v>#N/A</v>
      </c>
      <c r="T144" t="e">
        <f t="shared" si="16"/>
        <v>#N/A</v>
      </c>
      <c r="U144" t="str">
        <f t="shared" si="17"/>
        <v>BAR037505399999</v>
      </c>
      <c r="V144">
        <v>400082</v>
      </c>
    </row>
    <row r="145" spans="1:22" x14ac:dyDescent="0.25">
      <c r="A145" s="61" t="str">
        <f t="shared" si="12"/>
        <v>BAR0375054</v>
      </c>
      <c r="B145" s="61" t="str">
        <f t="shared" si="13"/>
        <v>75054Accounting Unit Support</v>
      </c>
      <c r="C145" s="69" t="str">
        <f t="shared" si="14"/>
        <v>BAR0375054999999</v>
      </c>
      <c r="D145" s="69" t="str">
        <f t="shared" si="15"/>
        <v>BAR0375054Accounting Unit Support</v>
      </c>
      <c r="E145" t="s">
        <v>577</v>
      </c>
      <c r="F145" t="s">
        <v>282</v>
      </c>
      <c r="G145">
        <v>12</v>
      </c>
      <c r="H145" t="s">
        <v>286</v>
      </c>
      <c r="I145">
        <v>75054</v>
      </c>
      <c r="J145">
        <v>300</v>
      </c>
      <c r="K145">
        <v>9999</v>
      </c>
      <c r="L145" s="61" t="s">
        <v>744</v>
      </c>
      <c r="M145">
        <v>10521</v>
      </c>
      <c r="N145" t="s">
        <v>744</v>
      </c>
      <c r="O145" s="61" t="s">
        <v>562</v>
      </c>
      <c r="P145">
        <v>999999</v>
      </c>
      <c r="Q145" t="s">
        <v>562</v>
      </c>
      <c r="R145">
        <v>9999</v>
      </c>
      <c r="S145" t="e">
        <f>VLOOKUP(A145,'Crosswalk NTL Prgrm-Project_JH'!I:T,5,FALSE)</f>
        <v>#N/A</v>
      </c>
      <c r="T145" t="e">
        <f t="shared" si="16"/>
        <v>#N/A</v>
      </c>
      <c r="U145" t="str">
        <f t="shared" si="17"/>
        <v>BAR037505410521</v>
      </c>
      <c r="V145">
        <v>999999</v>
      </c>
    </row>
    <row r="146" spans="1:22" x14ac:dyDescent="0.25">
      <c r="A146" s="61" t="str">
        <f t="shared" si="12"/>
        <v>BAR0375054</v>
      </c>
      <c r="B146" s="61" t="str">
        <f t="shared" si="13"/>
        <v>75054Professional Fees-Auditing</v>
      </c>
      <c r="C146" s="69" t="str">
        <f t="shared" si="14"/>
        <v>BAR0375054999999</v>
      </c>
      <c r="D146" s="69" t="str">
        <f t="shared" si="15"/>
        <v>BAR0375054Professional Fees-Auditing</v>
      </c>
      <c r="E146" t="s">
        <v>577</v>
      </c>
      <c r="F146" t="s">
        <v>282</v>
      </c>
      <c r="G146">
        <v>12</v>
      </c>
      <c r="H146" t="s">
        <v>286</v>
      </c>
      <c r="I146">
        <v>75054</v>
      </c>
      <c r="J146">
        <v>300</v>
      </c>
      <c r="K146">
        <v>9999</v>
      </c>
      <c r="L146" s="61" t="s">
        <v>746</v>
      </c>
      <c r="M146">
        <v>10531</v>
      </c>
      <c r="N146" t="s">
        <v>746</v>
      </c>
      <c r="O146" s="61" t="s">
        <v>562</v>
      </c>
      <c r="P146">
        <v>999999</v>
      </c>
      <c r="Q146" t="s">
        <v>562</v>
      </c>
      <c r="R146">
        <v>9999</v>
      </c>
      <c r="S146" t="e">
        <f>VLOOKUP(A146,'Crosswalk NTL Prgrm-Project_JH'!I:T,5,FALSE)</f>
        <v>#N/A</v>
      </c>
      <c r="T146" t="e">
        <f t="shared" si="16"/>
        <v>#N/A</v>
      </c>
      <c r="U146" t="str">
        <f t="shared" si="17"/>
        <v>BAR037505410531</v>
      </c>
      <c r="V146">
        <v>999999</v>
      </c>
    </row>
    <row r="147" spans="1:22" x14ac:dyDescent="0.25">
      <c r="A147" s="61" t="str">
        <f t="shared" si="12"/>
        <v>BAR0375054</v>
      </c>
      <c r="B147" s="61" t="str">
        <f t="shared" si="13"/>
        <v>75054Event 1</v>
      </c>
      <c r="C147" s="69" t="str">
        <f t="shared" si="14"/>
        <v>BAR0375054400002</v>
      </c>
      <c r="D147" s="69" t="str">
        <f t="shared" si="15"/>
        <v>BAR0375054Event 1</v>
      </c>
      <c r="E147" t="s">
        <v>577</v>
      </c>
      <c r="F147" t="s">
        <v>282</v>
      </c>
      <c r="G147">
        <v>12</v>
      </c>
      <c r="H147" t="s">
        <v>286</v>
      </c>
      <c r="I147">
        <v>75054</v>
      </c>
      <c r="J147">
        <v>300</v>
      </c>
      <c r="K147">
        <v>9999</v>
      </c>
      <c r="L147" s="61" t="s">
        <v>750</v>
      </c>
      <c r="M147">
        <v>20001</v>
      </c>
      <c r="N147" t="s">
        <v>750</v>
      </c>
      <c r="O147" s="61" t="s">
        <v>595</v>
      </c>
      <c r="P147">
        <v>400002</v>
      </c>
      <c r="Q147" t="s">
        <v>595</v>
      </c>
      <c r="R147">
        <v>9999</v>
      </c>
      <c r="S147" t="e">
        <f>VLOOKUP(A147,'Crosswalk NTL Prgrm-Project_JH'!I:T,5,FALSE)</f>
        <v>#N/A</v>
      </c>
      <c r="T147" t="e">
        <f t="shared" si="16"/>
        <v>#N/A</v>
      </c>
      <c r="U147" t="str">
        <f t="shared" si="17"/>
        <v>BAR037505420001</v>
      </c>
      <c r="V147">
        <v>400002</v>
      </c>
    </row>
    <row r="148" spans="1:22" x14ac:dyDescent="0.25">
      <c r="A148" s="61" t="str">
        <f t="shared" si="12"/>
        <v>BAR0375054</v>
      </c>
      <c r="B148" s="61" t="str">
        <f t="shared" si="13"/>
        <v>75054Event 1</v>
      </c>
      <c r="C148" s="69" t="str">
        <f t="shared" si="14"/>
        <v>BAR0375054400004</v>
      </c>
      <c r="D148" s="69" t="str">
        <f t="shared" si="15"/>
        <v>BAR0375054Event 1</v>
      </c>
      <c r="E148" t="s">
        <v>577</v>
      </c>
      <c r="F148" t="s">
        <v>282</v>
      </c>
      <c r="G148">
        <v>12</v>
      </c>
      <c r="H148" t="s">
        <v>286</v>
      </c>
      <c r="I148">
        <v>75054</v>
      </c>
      <c r="J148">
        <v>300</v>
      </c>
      <c r="K148">
        <v>9999</v>
      </c>
      <c r="L148" s="61" t="s">
        <v>750</v>
      </c>
      <c r="M148">
        <v>20001</v>
      </c>
      <c r="N148" t="s">
        <v>750</v>
      </c>
      <c r="O148" s="61" t="s">
        <v>596</v>
      </c>
      <c r="P148">
        <v>400004</v>
      </c>
      <c r="Q148" t="s">
        <v>596</v>
      </c>
      <c r="R148">
        <v>9999</v>
      </c>
      <c r="S148" t="e">
        <f>VLOOKUP(A148,'Crosswalk NTL Prgrm-Project_JH'!I:T,5,FALSE)</f>
        <v>#N/A</v>
      </c>
      <c r="T148" t="e">
        <f t="shared" si="16"/>
        <v>#N/A</v>
      </c>
      <c r="U148" t="str">
        <f t="shared" si="17"/>
        <v>BAR037505420001</v>
      </c>
      <c r="V148">
        <v>400004</v>
      </c>
    </row>
    <row r="149" spans="1:22" x14ac:dyDescent="0.25">
      <c r="A149" s="61" t="str">
        <f t="shared" si="12"/>
        <v>BAR0375054</v>
      </c>
      <c r="B149" s="61" t="str">
        <f t="shared" si="13"/>
        <v>75054Event 1</v>
      </c>
      <c r="C149" s="69" t="str">
        <f t="shared" si="14"/>
        <v>BAR0375054400005</v>
      </c>
      <c r="D149" s="69" t="str">
        <f t="shared" si="15"/>
        <v>BAR0375054Event 1</v>
      </c>
      <c r="E149" t="s">
        <v>577</v>
      </c>
      <c r="F149" t="s">
        <v>282</v>
      </c>
      <c r="G149">
        <v>12</v>
      </c>
      <c r="H149" t="s">
        <v>286</v>
      </c>
      <c r="I149">
        <v>75054</v>
      </c>
      <c r="J149">
        <v>300</v>
      </c>
      <c r="K149">
        <v>9999</v>
      </c>
      <c r="L149" s="61" t="s">
        <v>750</v>
      </c>
      <c r="M149">
        <v>20001</v>
      </c>
      <c r="N149" t="s">
        <v>750</v>
      </c>
      <c r="O149" s="61" t="s">
        <v>597</v>
      </c>
      <c r="P149">
        <v>400005</v>
      </c>
      <c r="Q149" t="s">
        <v>597</v>
      </c>
      <c r="R149">
        <v>9999</v>
      </c>
      <c r="S149" t="e">
        <f>VLOOKUP(A149,'Crosswalk NTL Prgrm-Project_JH'!I:T,5,FALSE)</f>
        <v>#N/A</v>
      </c>
      <c r="T149" t="e">
        <f t="shared" si="16"/>
        <v>#N/A</v>
      </c>
      <c r="U149" t="str">
        <f t="shared" si="17"/>
        <v>BAR037505420001</v>
      </c>
      <c r="V149">
        <v>400005</v>
      </c>
    </row>
    <row r="150" spans="1:22" x14ac:dyDescent="0.25">
      <c r="A150" s="61" t="str">
        <f t="shared" si="12"/>
        <v>BAR0375054</v>
      </c>
      <c r="B150" s="61" t="str">
        <f t="shared" si="13"/>
        <v>75054Event 1</v>
      </c>
      <c r="C150" s="69" t="str">
        <f t="shared" si="14"/>
        <v>BAR0375054400008</v>
      </c>
      <c r="D150" s="69" t="str">
        <f t="shared" si="15"/>
        <v>BAR0375054Event 1</v>
      </c>
      <c r="E150" t="s">
        <v>577</v>
      </c>
      <c r="F150" t="s">
        <v>282</v>
      </c>
      <c r="G150">
        <v>12</v>
      </c>
      <c r="H150" t="s">
        <v>286</v>
      </c>
      <c r="I150">
        <v>75054</v>
      </c>
      <c r="J150">
        <v>300</v>
      </c>
      <c r="K150">
        <v>9999</v>
      </c>
      <c r="L150" s="61" t="s">
        <v>750</v>
      </c>
      <c r="M150">
        <v>20001</v>
      </c>
      <c r="N150" t="s">
        <v>750</v>
      </c>
      <c r="O150" s="61" t="s">
        <v>598</v>
      </c>
      <c r="P150">
        <v>400008</v>
      </c>
      <c r="Q150" t="s">
        <v>598</v>
      </c>
      <c r="R150">
        <v>9999</v>
      </c>
      <c r="S150" t="e">
        <f>VLOOKUP(A150,'Crosswalk NTL Prgrm-Project_JH'!I:T,5,FALSE)</f>
        <v>#N/A</v>
      </c>
      <c r="T150" t="e">
        <f t="shared" si="16"/>
        <v>#N/A</v>
      </c>
      <c r="U150" t="str">
        <f t="shared" si="17"/>
        <v>BAR037505420001</v>
      </c>
      <c r="V150">
        <v>400008</v>
      </c>
    </row>
    <row r="151" spans="1:22" x14ac:dyDescent="0.25">
      <c r="A151" s="61" t="str">
        <f t="shared" si="12"/>
        <v>BAR0375054</v>
      </c>
      <c r="B151" s="61" t="str">
        <f t="shared" si="13"/>
        <v>75054Event 1</v>
      </c>
      <c r="C151" s="69" t="str">
        <f t="shared" si="14"/>
        <v>BAR0375054400010</v>
      </c>
      <c r="D151" s="69" t="str">
        <f t="shared" si="15"/>
        <v>BAR0375054Event 1</v>
      </c>
      <c r="E151" t="s">
        <v>577</v>
      </c>
      <c r="F151" t="s">
        <v>282</v>
      </c>
      <c r="G151">
        <v>12</v>
      </c>
      <c r="H151" t="s">
        <v>286</v>
      </c>
      <c r="I151">
        <v>75054</v>
      </c>
      <c r="J151">
        <v>300</v>
      </c>
      <c r="K151">
        <v>9999</v>
      </c>
      <c r="L151" s="61" t="s">
        <v>750</v>
      </c>
      <c r="M151">
        <v>20001</v>
      </c>
      <c r="N151" t="s">
        <v>750</v>
      </c>
      <c r="O151" s="61" t="s">
        <v>599</v>
      </c>
      <c r="P151">
        <v>400010</v>
      </c>
      <c r="Q151" t="s">
        <v>599</v>
      </c>
      <c r="R151">
        <v>9999</v>
      </c>
      <c r="S151" t="e">
        <f>VLOOKUP(A151,'Crosswalk NTL Prgrm-Project_JH'!I:T,5,FALSE)</f>
        <v>#N/A</v>
      </c>
      <c r="T151" t="e">
        <f t="shared" si="16"/>
        <v>#N/A</v>
      </c>
      <c r="U151" t="str">
        <f t="shared" si="17"/>
        <v>BAR037505420001</v>
      </c>
      <c r="V151">
        <v>400010</v>
      </c>
    </row>
    <row r="152" spans="1:22" x14ac:dyDescent="0.25">
      <c r="A152" s="61" t="str">
        <f t="shared" si="12"/>
        <v>BAR0375054</v>
      </c>
      <c r="B152" s="61" t="str">
        <f t="shared" si="13"/>
        <v>75054Event 1</v>
      </c>
      <c r="C152" s="69" t="str">
        <f t="shared" si="14"/>
        <v>BAR0375054400012</v>
      </c>
      <c r="D152" s="69" t="str">
        <f t="shared" si="15"/>
        <v>BAR0375054Event 1</v>
      </c>
      <c r="E152" t="s">
        <v>577</v>
      </c>
      <c r="F152" t="s">
        <v>282</v>
      </c>
      <c r="G152">
        <v>12</v>
      </c>
      <c r="H152" t="s">
        <v>286</v>
      </c>
      <c r="I152">
        <v>75054</v>
      </c>
      <c r="J152">
        <v>300</v>
      </c>
      <c r="K152">
        <v>9999</v>
      </c>
      <c r="L152" s="61" t="s">
        <v>750</v>
      </c>
      <c r="M152">
        <v>20001</v>
      </c>
      <c r="N152" t="s">
        <v>750</v>
      </c>
      <c r="O152" s="61" t="s">
        <v>600</v>
      </c>
      <c r="P152">
        <v>400012</v>
      </c>
      <c r="Q152" t="s">
        <v>600</v>
      </c>
      <c r="R152">
        <v>9999</v>
      </c>
      <c r="S152" t="e">
        <f>VLOOKUP(A152,'Crosswalk NTL Prgrm-Project_JH'!I:T,5,FALSE)</f>
        <v>#N/A</v>
      </c>
      <c r="T152" t="e">
        <f t="shared" si="16"/>
        <v>#N/A</v>
      </c>
      <c r="U152" t="str">
        <f t="shared" si="17"/>
        <v>BAR037505420001</v>
      </c>
      <c r="V152">
        <v>400012</v>
      </c>
    </row>
    <row r="153" spans="1:22" x14ac:dyDescent="0.25">
      <c r="A153" s="61" t="str">
        <f t="shared" si="12"/>
        <v>BAR0375054</v>
      </c>
      <c r="B153" s="61" t="str">
        <f t="shared" si="13"/>
        <v>75054Event 1</v>
      </c>
      <c r="C153" s="69" t="str">
        <f t="shared" si="14"/>
        <v>BAR0375054400013</v>
      </c>
      <c r="D153" s="69" t="str">
        <f t="shared" si="15"/>
        <v>BAR0375054Event 1</v>
      </c>
      <c r="E153" t="s">
        <v>577</v>
      </c>
      <c r="F153" t="s">
        <v>282</v>
      </c>
      <c r="G153">
        <v>12</v>
      </c>
      <c r="H153" t="s">
        <v>286</v>
      </c>
      <c r="I153">
        <v>75054</v>
      </c>
      <c r="J153">
        <v>300</v>
      </c>
      <c r="K153">
        <v>9999</v>
      </c>
      <c r="L153" s="61" t="s">
        <v>750</v>
      </c>
      <c r="M153">
        <v>20001</v>
      </c>
      <c r="N153" t="s">
        <v>750</v>
      </c>
      <c r="O153" s="61" t="s">
        <v>601</v>
      </c>
      <c r="P153">
        <v>400013</v>
      </c>
      <c r="Q153" t="s">
        <v>601</v>
      </c>
      <c r="R153">
        <v>9999</v>
      </c>
      <c r="S153" t="e">
        <f>VLOOKUP(A153,'Crosswalk NTL Prgrm-Project_JH'!I:T,5,FALSE)</f>
        <v>#N/A</v>
      </c>
      <c r="T153" t="e">
        <f t="shared" si="16"/>
        <v>#N/A</v>
      </c>
      <c r="U153" t="str">
        <f t="shared" si="17"/>
        <v>BAR037505420001</v>
      </c>
      <c r="V153">
        <v>400013</v>
      </c>
    </row>
    <row r="154" spans="1:22" x14ac:dyDescent="0.25">
      <c r="A154" s="61" t="str">
        <f t="shared" si="12"/>
        <v>BAR0375054</v>
      </c>
      <c r="B154" s="61" t="str">
        <f t="shared" si="13"/>
        <v>75054Event 1</v>
      </c>
      <c r="C154" s="69" t="str">
        <f t="shared" si="14"/>
        <v>BAR0375054400014</v>
      </c>
      <c r="D154" s="69" t="str">
        <f t="shared" si="15"/>
        <v>BAR0375054Event 1</v>
      </c>
      <c r="E154" t="s">
        <v>577</v>
      </c>
      <c r="F154" t="s">
        <v>282</v>
      </c>
      <c r="G154">
        <v>12</v>
      </c>
      <c r="H154" t="s">
        <v>286</v>
      </c>
      <c r="I154">
        <v>75054</v>
      </c>
      <c r="J154">
        <v>300</v>
      </c>
      <c r="K154">
        <v>9999</v>
      </c>
      <c r="L154" s="61" t="s">
        <v>750</v>
      </c>
      <c r="M154">
        <v>20001</v>
      </c>
      <c r="N154" t="s">
        <v>750</v>
      </c>
      <c r="O154" s="61" t="s">
        <v>602</v>
      </c>
      <c r="P154">
        <v>400014</v>
      </c>
      <c r="Q154" t="s">
        <v>602</v>
      </c>
      <c r="R154">
        <v>9999</v>
      </c>
      <c r="S154" t="e">
        <f>VLOOKUP(A154,'Crosswalk NTL Prgrm-Project_JH'!I:T,5,FALSE)</f>
        <v>#N/A</v>
      </c>
      <c r="T154" t="e">
        <f t="shared" si="16"/>
        <v>#N/A</v>
      </c>
      <c r="U154" t="str">
        <f t="shared" si="17"/>
        <v>BAR037505420001</v>
      </c>
      <c r="V154">
        <v>400014</v>
      </c>
    </row>
    <row r="155" spans="1:22" x14ac:dyDescent="0.25">
      <c r="A155" s="61" t="str">
        <f t="shared" si="12"/>
        <v>BAR0375054</v>
      </c>
      <c r="B155" s="61" t="str">
        <f t="shared" si="13"/>
        <v>75054Event 1</v>
      </c>
      <c r="C155" s="69" t="str">
        <f t="shared" si="14"/>
        <v>BAR0375054400015</v>
      </c>
      <c r="D155" s="69" t="str">
        <f t="shared" si="15"/>
        <v>BAR0375054Event 1</v>
      </c>
      <c r="E155" t="s">
        <v>577</v>
      </c>
      <c r="F155" t="s">
        <v>282</v>
      </c>
      <c r="G155">
        <v>12</v>
      </c>
      <c r="H155" t="s">
        <v>286</v>
      </c>
      <c r="I155">
        <v>75054</v>
      </c>
      <c r="J155">
        <v>300</v>
      </c>
      <c r="K155">
        <v>9999</v>
      </c>
      <c r="L155" s="61" t="s">
        <v>750</v>
      </c>
      <c r="M155">
        <v>20001</v>
      </c>
      <c r="N155" t="s">
        <v>750</v>
      </c>
      <c r="O155" s="61" t="s">
        <v>603</v>
      </c>
      <c r="P155">
        <v>400015</v>
      </c>
      <c r="Q155" t="s">
        <v>603</v>
      </c>
      <c r="R155">
        <v>9999</v>
      </c>
      <c r="S155" t="e">
        <f>VLOOKUP(A155,'Crosswalk NTL Prgrm-Project_JH'!I:T,5,FALSE)</f>
        <v>#N/A</v>
      </c>
      <c r="T155" t="e">
        <f t="shared" si="16"/>
        <v>#N/A</v>
      </c>
      <c r="U155" t="str">
        <f t="shared" si="17"/>
        <v>BAR037505420001</v>
      </c>
      <c r="V155">
        <v>400015</v>
      </c>
    </row>
    <row r="156" spans="1:22" x14ac:dyDescent="0.25">
      <c r="A156" s="61" t="str">
        <f t="shared" si="12"/>
        <v>BAR0375054</v>
      </c>
      <c r="B156" s="61" t="str">
        <f t="shared" si="13"/>
        <v>75054Event 1</v>
      </c>
      <c r="C156" s="69" t="str">
        <f t="shared" si="14"/>
        <v>BAR0375054400016</v>
      </c>
      <c r="D156" s="69" t="str">
        <f t="shared" si="15"/>
        <v>BAR0375054Event 1</v>
      </c>
      <c r="E156" t="s">
        <v>577</v>
      </c>
      <c r="F156" t="s">
        <v>282</v>
      </c>
      <c r="G156">
        <v>12</v>
      </c>
      <c r="H156" t="s">
        <v>286</v>
      </c>
      <c r="I156">
        <v>75054</v>
      </c>
      <c r="J156">
        <v>300</v>
      </c>
      <c r="K156">
        <v>9999</v>
      </c>
      <c r="L156" s="61" t="s">
        <v>750</v>
      </c>
      <c r="M156">
        <v>20001</v>
      </c>
      <c r="N156" t="s">
        <v>750</v>
      </c>
      <c r="O156" s="61" t="s">
        <v>605</v>
      </c>
      <c r="P156">
        <v>400016</v>
      </c>
      <c r="Q156" t="s">
        <v>605</v>
      </c>
      <c r="R156">
        <v>9999</v>
      </c>
      <c r="S156" t="e">
        <f>VLOOKUP(A156,'Crosswalk NTL Prgrm-Project_JH'!I:T,5,FALSE)</f>
        <v>#N/A</v>
      </c>
      <c r="T156" t="e">
        <f t="shared" si="16"/>
        <v>#N/A</v>
      </c>
      <c r="U156" t="str">
        <f t="shared" si="17"/>
        <v>BAR037505420001</v>
      </c>
      <c r="V156">
        <v>400016</v>
      </c>
    </row>
    <row r="157" spans="1:22" x14ac:dyDescent="0.25">
      <c r="A157" s="61" t="str">
        <f t="shared" si="12"/>
        <v>BAR0375054</v>
      </c>
      <c r="B157" s="61" t="str">
        <f t="shared" si="13"/>
        <v>75054Event 1</v>
      </c>
      <c r="C157" s="69" t="str">
        <f t="shared" si="14"/>
        <v>BAR0375054400017</v>
      </c>
      <c r="D157" s="69" t="str">
        <f t="shared" si="15"/>
        <v>BAR0375054Event 1</v>
      </c>
      <c r="E157" t="s">
        <v>577</v>
      </c>
      <c r="F157" t="s">
        <v>282</v>
      </c>
      <c r="G157">
        <v>12</v>
      </c>
      <c r="H157" t="s">
        <v>286</v>
      </c>
      <c r="I157">
        <v>75054</v>
      </c>
      <c r="J157">
        <v>300</v>
      </c>
      <c r="K157">
        <v>9999</v>
      </c>
      <c r="L157" s="61" t="s">
        <v>750</v>
      </c>
      <c r="M157">
        <v>20001</v>
      </c>
      <c r="N157" t="s">
        <v>750</v>
      </c>
      <c r="O157" s="61" t="s">
        <v>606</v>
      </c>
      <c r="P157">
        <v>400017</v>
      </c>
      <c r="Q157" t="s">
        <v>606</v>
      </c>
      <c r="R157">
        <v>9999</v>
      </c>
      <c r="S157" t="e">
        <f>VLOOKUP(A157,'Crosswalk NTL Prgrm-Project_JH'!I:T,5,FALSE)</f>
        <v>#N/A</v>
      </c>
      <c r="T157" t="e">
        <f t="shared" si="16"/>
        <v>#N/A</v>
      </c>
      <c r="U157" t="str">
        <f t="shared" si="17"/>
        <v>BAR037505420001</v>
      </c>
      <c r="V157">
        <v>400017</v>
      </c>
    </row>
    <row r="158" spans="1:22" x14ac:dyDescent="0.25">
      <c r="A158" s="61" t="str">
        <f t="shared" si="12"/>
        <v>BAR0375054</v>
      </c>
      <c r="B158" s="61" t="str">
        <f t="shared" si="13"/>
        <v>75054Event 1</v>
      </c>
      <c r="C158" s="69" t="str">
        <f t="shared" si="14"/>
        <v>BAR0375054400018</v>
      </c>
      <c r="D158" s="69" t="str">
        <f t="shared" si="15"/>
        <v>BAR0375054Event 1</v>
      </c>
      <c r="E158" t="s">
        <v>577</v>
      </c>
      <c r="F158" t="s">
        <v>282</v>
      </c>
      <c r="G158">
        <v>12</v>
      </c>
      <c r="H158" t="s">
        <v>286</v>
      </c>
      <c r="I158">
        <v>75054</v>
      </c>
      <c r="J158">
        <v>300</v>
      </c>
      <c r="K158">
        <v>9999</v>
      </c>
      <c r="L158" s="61" t="s">
        <v>750</v>
      </c>
      <c r="M158">
        <v>20001</v>
      </c>
      <c r="N158" t="s">
        <v>750</v>
      </c>
      <c r="O158" s="61" t="s">
        <v>607</v>
      </c>
      <c r="P158">
        <v>400018</v>
      </c>
      <c r="Q158" t="s">
        <v>607</v>
      </c>
      <c r="R158">
        <v>9999</v>
      </c>
      <c r="S158" t="e">
        <f>VLOOKUP(A158,'Crosswalk NTL Prgrm-Project_JH'!I:T,5,FALSE)</f>
        <v>#N/A</v>
      </c>
      <c r="T158" t="e">
        <f t="shared" si="16"/>
        <v>#N/A</v>
      </c>
      <c r="U158" t="str">
        <f t="shared" si="17"/>
        <v>BAR037505420001</v>
      </c>
      <c r="V158">
        <v>400018</v>
      </c>
    </row>
    <row r="159" spans="1:22" x14ac:dyDescent="0.25">
      <c r="A159" s="61" t="str">
        <f t="shared" si="12"/>
        <v>BAR0375054</v>
      </c>
      <c r="B159" s="61" t="str">
        <f t="shared" si="13"/>
        <v>75054Event 1</v>
      </c>
      <c r="C159" s="69" t="str">
        <f t="shared" si="14"/>
        <v>BAR0375054400019</v>
      </c>
      <c r="D159" s="69" t="str">
        <f t="shared" si="15"/>
        <v>BAR0375054Event 1</v>
      </c>
      <c r="E159" t="s">
        <v>577</v>
      </c>
      <c r="F159" t="s">
        <v>282</v>
      </c>
      <c r="G159">
        <v>12</v>
      </c>
      <c r="H159" t="s">
        <v>286</v>
      </c>
      <c r="I159">
        <v>75054</v>
      </c>
      <c r="J159">
        <v>300</v>
      </c>
      <c r="K159">
        <v>9999</v>
      </c>
      <c r="L159" s="61" t="s">
        <v>750</v>
      </c>
      <c r="M159">
        <v>20001</v>
      </c>
      <c r="N159" t="s">
        <v>750</v>
      </c>
      <c r="O159" s="61" t="s">
        <v>608</v>
      </c>
      <c r="P159">
        <v>400019</v>
      </c>
      <c r="Q159" t="s">
        <v>608</v>
      </c>
      <c r="R159">
        <v>9999</v>
      </c>
      <c r="S159" t="e">
        <f>VLOOKUP(A159,'Crosswalk NTL Prgrm-Project_JH'!I:T,5,FALSE)</f>
        <v>#N/A</v>
      </c>
      <c r="T159" t="e">
        <f t="shared" si="16"/>
        <v>#N/A</v>
      </c>
      <c r="U159" t="str">
        <f t="shared" si="17"/>
        <v>BAR037505420001</v>
      </c>
      <c r="V159">
        <v>400019</v>
      </c>
    </row>
    <row r="160" spans="1:22" x14ac:dyDescent="0.25">
      <c r="A160" s="61" t="str">
        <f t="shared" si="12"/>
        <v>BAR0375054</v>
      </c>
      <c r="B160" s="61" t="str">
        <f t="shared" si="13"/>
        <v>75054Event 1</v>
      </c>
      <c r="C160" s="69" t="str">
        <f t="shared" si="14"/>
        <v>BAR0375054400020</v>
      </c>
      <c r="D160" s="69" t="str">
        <f t="shared" si="15"/>
        <v>BAR0375054Event 1</v>
      </c>
      <c r="E160" t="s">
        <v>577</v>
      </c>
      <c r="F160" t="s">
        <v>282</v>
      </c>
      <c r="G160">
        <v>12</v>
      </c>
      <c r="H160" t="s">
        <v>286</v>
      </c>
      <c r="I160">
        <v>75054</v>
      </c>
      <c r="J160">
        <v>300</v>
      </c>
      <c r="K160">
        <v>9999</v>
      </c>
      <c r="L160" s="61" t="s">
        <v>750</v>
      </c>
      <c r="M160">
        <v>20001</v>
      </c>
      <c r="N160" t="s">
        <v>750</v>
      </c>
      <c r="O160" s="61" t="s">
        <v>609</v>
      </c>
      <c r="P160">
        <v>400020</v>
      </c>
      <c r="Q160" t="s">
        <v>609</v>
      </c>
      <c r="R160">
        <v>9999</v>
      </c>
      <c r="S160" t="e">
        <f>VLOOKUP(A160,'Crosswalk NTL Prgrm-Project_JH'!I:T,5,FALSE)</f>
        <v>#N/A</v>
      </c>
      <c r="T160" t="e">
        <f t="shared" si="16"/>
        <v>#N/A</v>
      </c>
      <c r="U160" t="str">
        <f t="shared" si="17"/>
        <v>BAR037505420001</v>
      </c>
      <c r="V160">
        <v>400020</v>
      </c>
    </row>
    <row r="161" spans="1:22" x14ac:dyDescent="0.25">
      <c r="A161" s="61" t="str">
        <f t="shared" si="12"/>
        <v>BAR0375054</v>
      </c>
      <c r="B161" s="61" t="str">
        <f t="shared" si="13"/>
        <v>75054Event 1</v>
      </c>
      <c r="C161" s="69" t="str">
        <f t="shared" si="14"/>
        <v>BAR0375054400021</v>
      </c>
      <c r="D161" s="69" t="str">
        <f t="shared" si="15"/>
        <v>BAR0375054Event 1</v>
      </c>
      <c r="E161" t="s">
        <v>577</v>
      </c>
      <c r="F161" t="s">
        <v>282</v>
      </c>
      <c r="G161">
        <v>12</v>
      </c>
      <c r="H161" t="s">
        <v>286</v>
      </c>
      <c r="I161">
        <v>75054</v>
      </c>
      <c r="J161">
        <v>300</v>
      </c>
      <c r="K161">
        <v>9999</v>
      </c>
      <c r="L161" s="61" t="s">
        <v>750</v>
      </c>
      <c r="M161">
        <v>20001</v>
      </c>
      <c r="N161" t="s">
        <v>750</v>
      </c>
      <c r="O161" s="61" t="s">
        <v>610</v>
      </c>
      <c r="P161">
        <v>400021</v>
      </c>
      <c r="Q161" t="s">
        <v>610</v>
      </c>
      <c r="R161">
        <v>9999</v>
      </c>
      <c r="S161" t="e">
        <f>VLOOKUP(A161,'Crosswalk NTL Prgrm-Project_JH'!I:T,5,FALSE)</f>
        <v>#N/A</v>
      </c>
      <c r="T161" t="e">
        <f t="shared" si="16"/>
        <v>#N/A</v>
      </c>
      <c r="U161" t="str">
        <f t="shared" si="17"/>
        <v>BAR037505420001</v>
      </c>
      <c r="V161">
        <v>400021</v>
      </c>
    </row>
    <row r="162" spans="1:22" x14ac:dyDescent="0.25">
      <c r="A162" s="61" t="str">
        <f t="shared" si="12"/>
        <v>BAR0375054</v>
      </c>
      <c r="B162" s="61" t="str">
        <f t="shared" si="13"/>
        <v>75054Event 1</v>
      </c>
      <c r="C162" s="69" t="str">
        <f t="shared" si="14"/>
        <v>BAR0375054400022</v>
      </c>
      <c r="D162" s="69" t="str">
        <f t="shared" si="15"/>
        <v>BAR0375054Event 1</v>
      </c>
      <c r="E162" t="s">
        <v>577</v>
      </c>
      <c r="F162" t="s">
        <v>282</v>
      </c>
      <c r="G162">
        <v>12</v>
      </c>
      <c r="H162" t="s">
        <v>286</v>
      </c>
      <c r="I162">
        <v>75054</v>
      </c>
      <c r="J162">
        <v>300</v>
      </c>
      <c r="K162">
        <v>9999</v>
      </c>
      <c r="L162" s="61" t="s">
        <v>750</v>
      </c>
      <c r="M162">
        <v>20001</v>
      </c>
      <c r="N162" t="s">
        <v>750</v>
      </c>
      <c r="O162" s="61" t="s">
        <v>611</v>
      </c>
      <c r="P162">
        <v>400022</v>
      </c>
      <c r="Q162" t="s">
        <v>611</v>
      </c>
      <c r="R162">
        <v>9999</v>
      </c>
      <c r="S162" t="e">
        <f>VLOOKUP(A162,'Crosswalk NTL Prgrm-Project_JH'!I:T,5,FALSE)</f>
        <v>#N/A</v>
      </c>
      <c r="T162" t="e">
        <f t="shared" si="16"/>
        <v>#N/A</v>
      </c>
      <c r="U162" t="str">
        <f t="shared" si="17"/>
        <v>BAR037505420001</v>
      </c>
      <c r="V162">
        <v>400022</v>
      </c>
    </row>
    <row r="163" spans="1:22" x14ac:dyDescent="0.25">
      <c r="A163" s="61" t="str">
        <f t="shared" si="12"/>
        <v>BAR0375054</v>
      </c>
      <c r="B163" s="61" t="str">
        <f t="shared" si="13"/>
        <v>75054Event 1</v>
      </c>
      <c r="C163" s="69" t="str">
        <f t="shared" si="14"/>
        <v>BAR0375054400023</v>
      </c>
      <c r="D163" s="69" t="str">
        <f t="shared" si="15"/>
        <v>BAR0375054Event 1</v>
      </c>
      <c r="E163" t="s">
        <v>577</v>
      </c>
      <c r="F163" t="s">
        <v>282</v>
      </c>
      <c r="G163">
        <v>12</v>
      </c>
      <c r="H163" t="s">
        <v>286</v>
      </c>
      <c r="I163">
        <v>75054</v>
      </c>
      <c r="J163">
        <v>300</v>
      </c>
      <c r="K163">
        <v>9999</v>
      </c>
      <c r="L163" s="61" t="s">
        <v>750</v>
      </c>
      <c r="M163">
        <v>20001</v>
      </c>
      <c r="N163" t="s">
        <v>750</v>
      </c>
      <c r="O163" s="61" t="s">
        <v>612</v>
      </c>
      <c r="P163">
        <v>400023</v>
      </c>
      <c r="Q163" t="s">
        <v>612</v>
      </c>
      <c r="R163">
        <v>9999</v>
      </c>
      <c r="S163" t="e">
        <f>VLOOKUP(A163,'Crosswalk NTL Prgrm-Project_JH'!I:T,5,FALSE)</f>
        <v>#N/A</v>
      </c>
      <c r="T163" t="e">
        <f t="shared" si="16"/>
        <v>#N/A</v>
      </c>
      <c r="U163" t="str">
        <f t="shared" si="17"/>
        <v>BAR037505420001</v>
      </c>
      <c r="V163">
        <v>400023</v>
      </c>
    </row>
    <row r="164" spans="1:22" x14ac:dyDescent="0.25">
      <c r="A164" s="61" t="str">
        <f t="shared" si="12"/>
        <v>BAR0375054</v>
      </c>
      <c r="B164" s="61" t="str">
        <f t="shared" si="13"/>
        <v>75054Event 1</v>
      </c>
      <c r="C164" s="69" t="str">
        <f t="shared" si="14"/>
        <v>BAR0375054400024</v>
      </c>
      <c r="D164" s="69" t="str">
        <f t="shared" si="15"/>
        <v>BAR0375054Event 1</v>
      </c>
      <c r="E164" t="s">
        <v>577</v>
      </c>
      <c r="F164" t="s">
        <v>282</v>
      </c>
      <c r="G164">
        <v>12</v>
      </c>
      <c r="H164" t="s">
        <v>286</v>
      </c>
      <c r="I164">
        <v>75054</v>
      </c>
      <c r="J164">
        <v>300</v>
      </c>
      <c r="K164">
        <v>9999</v>
      </c>
      <c r="L164" s="61" t="s">
        <v>750</v>
      </c>
      <c r="M164">
        <v>20001</v>
      </c>
      <c r="N164" t="s">
        <v>750</v>
      </c>
      <c r="O164" s="61" t="s">
        <v>613</v>
      </c>
      <c r="P164">
        <v>400024</v>
      </c>
      <c r="Q164" t="s">
        <v>613</v>
      </c>
      <c r="R164">
        <v>9999</v>
      </c>
      <c r="S164" t="e">
        <f>VLOOKUP(A164,'Crosswalk NTL Prgrm-Project_JH'!I:T,5,FALSE)</f>
        <v>#N/A</v>
      </c>
      <c r="T164" t="e">
        <f t="shared" si="16"/>
        <v>#N/A</v>
      </c>
      <c r="U164" t="str">
        <f t="shared" si="17"/>
        <v>BAR037505420001</v>
      </c>
      <c r="V164">
        <v>400024</v>
      </c>
    </row>
    <row r="165" spans="1:22" x14ac:dyDescent="0.25">
      <c r="A165" s="61" t="str">
        <f t="shared" si="12"/>
        <v>BAR0375054</v>
      </c>
      <c r="B165" s="61" t="str">
        <f t="shared" si="13"/>
        <v>75054Event 1</v>
      </c>
      <c r="C165" s="69" t="str">
        <f t="shared" si="14"/>
        <v>BAR0375054400025</v>
      </c>
      <c r="D165" s="69" t="str">
        <f t="shared" si="15"/>
        <v>BAR0375054Event 1</v>
      </c>
      <c r="E165" t="s">
        <v>577</v>
      </c>
      <c r="F165" t="s">
        <v>282</v>
      </c>
      <c r="G165">
        <v>12</v>
      </c>
      <c r="H165" t="s">
        <v>286</v>
      </c>
      <c r="I165">
        <v>75054</v>
      </c>
      <c r="J165">
        <v>300</v>
      </c>
      <c r="K165">
        <v>9999</v>
      </c>
      <c r="L165" s="61" t="s">
        <v>750</v>
      </c>
      <c r="M165">
        <v>20001</v>
      </c>
      <c r="N165" t="s">
        <v>750</v>
      </c>
      <c r="O165" s="61" t="s">
        <v>614</v>
      </c>
      <c r="P165">
        <v>400025</v>
      </c>
      <c r="Q165" t="s">
        <v>614</v>
      </c>
      <c r="R165">
        <v>9999</v>
      </c>
      <c r="S165" t="e">
        <f>VLOOKUP(A165,'Crosswalk NTL Prgrm-Project_JH'!I:T,5,FALSE)</f>
        <v>#N/A</v>
      </c>
      <c r="T165" t="e">
        <f t="shared" si="16"/>
        <v>#N/A</v>
      </c>
      <c r="U165" t="str">
        <f t="shared" si="17"/>
        <v>BAR037505420001</v>
      </c>
      <c r="V165">
        <v>400025</v>
      </c>
    </row>
    <row r="166" spans="1:22" x14ac:dyDescent="0.25">
      <c r="A166" s="61" t="str">
        <f t="shared" si="12"/>
        <v>BAR0375054</v>
      </c>
      <c r="B166" s="61" t="str">
        <f t="shared" si="13"/>
        <v>75054Event 1</v>
      </c>
      <c r="C166" s="69" t="str">
        <f t="shared" si="14"/>
        <v>BAR0375054400027</v>
      </c>
      <c r="D166" s="69" t="str">
        <f t="shared" si="15"/>
        <v>BAR0375054Event 1</v>
      </c>
      <c r="E166" t="s">
        <v>577</v>
      </c>
      <c r="F166" t="s">
        <v>282</v>
      </c>
      <c r="G166">
        <v>12</v>
      </c>
      <c r="H166" t="s">
        <v>286</v>
      </c>
      <c r="I166">
        <v>75054</v>
      </c>
      <c r="J166">
        <v>300</v>
      </c>
      <c r="K166">
        <v>9999</v>
      </c>
      <c r="L166" s="61" t="s">
        <v>750</v>
      </c>
      <c r="M166">
        <v>20001</v>
      </c>
      <c r="N166" t="s">
        <v>750</v>
      </c>
      <c r="O166" s="61" t="s">
        <v>615</v>
      </c>
      <c r="P166">
        <v>400027</v>
      </c>
      <c r="Q166" t="s">
        <v>615</v>
      </c>
      <c r="R166">
        <v>9999</v>
      </c>
      <c r="S166" t="e">
        <f>VLOOKUP(A166,'Crosswalk NTL Prgrm-Project_JH'!I:T,5,FALSE)</f>
        <v>#N/A</v>
      </c>
      <c r="T166" t="e">
        <f t="shared" si="16"/>
        <v>#N/A</v>
      </c>
      <c r="U166" t="str">
        <f t="shared" si="17"/>
        <v>BAR037505420001</v>
      </c>
      <c r="V166">
        <v>400027</v>
      </c>
    </row>
    <row r="167" spans="1:22" x14ac:dyDescent="0.25">
      <c r="A167" s="61" t="str">
        <f t="shared" si="12"/>
        <v>BAR0375054</v>
      </c>
      <c r="B167" s="61" t="str">
        <f t="shared" si="13"/>
        <v>75054Event 1</v>
      </c>
      <c r="C167" s="69" t="str">
        <f t="shared" si="14"/>
        <v>BAR0375054400028</v>
      </c>
      <c r="D167" s="69" t="str">
        <f t="shared" si="15"/>
        <v>BAR0375054Event 1</v>
      </c>
      <c r="E167" t="s">
        <v>577</v>
      </c>
      <c r="F167" t="s">
        <v>282</v>
      </c>
      <c r="G167">
        <v>12</v>
      </c>
      <c r="H167" t="s">
        <v>286</v>
      </c>
      <c r="I167">
        <v>75054</v>
      </c>
      <c r="J167">
        <v>300</v>
      </c>
      <c r="K167">
        <v>9999</v>
      </c>
      <c r="L167" s="61" t="s">
        <v>750</v>
      </c>
      <c r="M167">
        <v>20001</v>
      </c>
      <c r="N167" t="s">
        <v>750</v>
      </c>
      <c r="O167" s="61" t="s">
        <v>616</v>
      </c>
      <c r="P167">
        <v>400028</v>
      </c>
      <c r="Q167" t="s">
        <v>616</v>
      </c>
      <c r="R167">
        <v>9999</v>
      </c>
      <c r="S167" t="e">
        <f>VLOOKUP(A167,'Crosswalk NTL Prgrm-Project_JH'!I:T,5,FALSE)</f>
        <v>#N/A</v>
      </c>
      <c r="T167" t="e">
        <f t="shared" si="16"/>
        <v>#N/A</v>
      </c>
      <c r="U167" t="str">
        <f t="shared" si="17"/>
        <v>BAR037505420001</v>
      </c>
      <c r="V167">
        <v>400028</v>
      </c>
    </row>
    <row r="168" spans="1:22" x14ac:dyDescent="0.25">
      <c r="A168" s="61" t="str">
        <f t="shared" si="12"/>
        <v>BAR0375054</v>
      </c>
      <c r="B168" s="61" t="str">
        <f t="shared" si="13"/>
        <v>75054Event 1</v>
      </c>
      <c r="C168" s="69" t="str">
        <f t="shared" si="14"/>
        <v>BAR0375054400030</v>
      </c>
      <c r="D168" s="69" t="str">
        <f t="shared" si="15"/>
        <v>BAR0375054Event 1</v>
      </c>
      <c r="E168" t="s">
        <v>577</v>
      </c>
      <c r="F168" t="s">
        <v>282</v>
      </c>
      <c r="G168">
        <v>12</v>
      </c>
      <c r="H168" t="s">
        <v>286</v>
      </c>
      <c r="I168">
        <v>75054</v>
      </c>
      <c r="J168">
        <v>300</v>
      </c>
      <c r="K168">
        <v>9999</v>
      </c>
      <c r="L168" s="61" t="s">
        <v>750</v>
      </c>
      <c r="M168">
        <v>20001</v>
      </c>
      <c r="N168" t="s">
        <v>750</v>
      </c>
      <c r="O168" s="61" t="s">
        <v>617</v>
      </c>
      <c r="P168">
        <v>400030</v>
      </c>
      <c r="Q168" t="s">
        <v>617</v>
      </c>
      <c r="R168">
        <v>9999</v>
      </c>
      <c r="S168" t="e">
        <f>VLOOKUP(A168,'Crosswalk NTL Prgrm-Project_JH'!I:T,5,FALSE)</f>
        <v>#N/A</v>
      </c>
      <c r="T168" t="e">
        <f t="shared" si="16"/>
        <v>#N/A</v>
      </c>
      <c r="U168" t="str">
        <f t="shared" si="17"/>
        <v>BAR037505420001</v>
      </c>
      <c r="V168">
        <v>400030</v>
      </c>
    </row>
    <row r="169" spans="1:22" x14ac:dyDescent="0.25">
      <c r="A169" s="61" t="str">
        <f t="shared" si="12"/>
        <v>BAR0375054</v>
      </c>
      <c r="B169" s="61" t="str">
        <f t="shared" si="13"/>
        <v>75054Event 1</v>
      </c>
      <c r="C169" s="69" t="str">
        <f t="shared" si="14"/>
        <v>BAR0375054400031</v>
      </c>
      <c r="D169" s="69" t="str">
        <f t="shared" si="15"/>
        <v>BAR0375054Event 1</v>
      </c>
      <c r="E169" t="s">
        <v>577</v>
      </c>
      <c r="F169" t="s">
        <v>282</v>
      </c>
      <c r="G169">
        <v>12</v>
      </c>
      <c r="H169" t="s">
        <v>286</v>
      </c>
      <c r="I169">
        <v>75054</v>
      </c>
      <c r="J169">
        <v>300</v>
      </c>
      <c r="K169">
        <v>9999</v>
      </c>
      <c r="L169" s="61" t="s">
        <v>750</v>
      </c>
      <c r="M169">
        <v>20001</v>
      </c>
      <c r="N169" t="s">
        <v>750</v>
      </c>
      <c r="O169" s="61" t="s">
        <v>618</v>
      </c>
      <c r="P169">
        <v>400031</v>
      </c>
      <c r="Q169" t="s">
        <v>618</v>
      </c>
      <c r="R169">
        <v>9999</v>
      </c>
      <c r="S169" t="e">
        <f>VLOOKUP(A169,'Crosswalk NTL Prgrm-Project_JH'!I:T,5,FALSE)</f>
        <v>#N/A</v>
      </c>
      <c r="T169" t="e">
        <f t="shared" si="16"/>
        <v>#N/A</v>
      </c>
      <c r="U169" t="str">
        <f t="shared" si="17"/>
        <v>BAR037505420001</v>
      </c>
      <c r="V169">
        <v>400031</v>
      </c>
    </row>
    <row r="170" spans="1:22" x14ac:dyDescent="0.25">
      <c r="A170" s="61" t="str">
        <f t="shared" si="12"/>
        <v>BAR0375054</v>
      </c>
      <c r="B170" s="61" t="str">
        <f t="shared" si="13"/>
        <v>75054Event 1</v>
      </c>
      <c r="C170" s="69" t="str">
        <f t="shared" si="14"/>
        <v>BAR0375054400032</v>
      </c>
      <c r="D170" s="69" t="str">
        <f t="shared" si="15"/>
        <v>BAR0375054Event 1</v>
      </c>
      <c r="E170" t="s">
        <v>577</v>
      </c>
      <c r="F170" t="s">
        <v>282</v>
      </c>
      <c r="G170">
        <v>12</v>
      </c>
      <c r="H170" t="s">
        <v>286</v>
      </c>
      <c r="I170">
        <v>75054</v>
      </c>
      <c r="J170">
        <v>300</v>
      </c>
      <c r="K170">
        <v>9999</v>
      </c>
      <c r="L170" s="61" t="s">
        <v>750</v>
      </c>
      <c r="M170">
        <v>20001</v>
      </c>
      <c r="N170" t="s">
        <v>750</v>
      </c>
      <c r="O170" s="61" t="s">
        <v>619</v>
      </c>
      <c r="P170">
        <v>400032</v>
      </c>
      <c r="Q170" t="s">
        <v>619</v>
      </c>
      <c r="R170">
        <v>9999</v>
      </c>
      <c r="S170" t="e">
        <f>VLOOKUP(A170,'Crosswalk NTL Prgrm-Project_JH'!I:T,5,FALSE)</f>
        <v>#N/A</v>
      </c>
      <c r="T170" t="e">
        <f t="shared" si="16"/>
        <v>#N/A</v>
      </c>
      <c r="U170" t="str">
        <f t="shared" si="17"/>
        <v>BAR037505420001</v>
      </c>
      <c r="V170">
        <v>400032</v>
      </c>
    </row>
    <row r="171" spans="1:22" x14ac:dyDescent="0.25">
      <c r="A171" s="61" t="str">
        <f t="shared" si="12"/>
        <v>BAR0375054</v>
      </c>
      <c r="B171" s="61" t="str">
        <f t="shared" si="13"/>
        <v>75054Event 1</v>
      </c>
      <c r="C171" s="69" t="str">
        <f t="shared" si="14"/>
        <v>BAR0375054400033</v>
      </c>
      <c r="D171" s="69" t="str">
        <f t="shared" si="15"/>
        <v>BAR0375054Event 1</v>
      </c>
      <c r="E171" t="s">
        <v>577</v>
      </c>
      <c r="F171" t="s">
        <v>282</v>
      </c>
      <c r="G171">
        <v>12</v>
      </c>
      <c r="H171" t="s">
        <v>286</v>
      </c>
      <c r="I171">
        <v>75054</v>
      </c>
      <c r="J171">
        <v>300</v>
      </c>
      <c r="K171">
        <v>9999</v>
      </c>
      <c r="L171" s="61" t="s">
        <v>750</v>
      </c>
      <c r="M171">
        <v>20001</v>
      </c>
      <c r="N171" t="s">
        <v>750</v>
      </c>
      <c r="O171" s="61" t="s">
        <v>620</v>
      </c>
      <c r="P171">
        <v>400033</v>
      </c>
      <c r="Q171" t="s">
        <v>620</v>
      </c>
      <c r="R171">
        <v>9999</v>
      </c>
      <c r="S171" t="e">
        <f>VLOOKUP(A171,'Crosswalk NTL Prgrm-Project_JH'!I:T,5,FALSE)</f>
        <v>#N/A</v>
      </c>
      <c r="T171" t="e">
        <f t="shared" si="16"/>
        <v>#N/A</v>
      </c>
      <c r="U171" t="str">
        <f t="shared" si="17"/>
        <v>BAR037505420001</v>
      </c>
      <c r="V171">
        <v>400033</v>
      </c>
    </row>
    <row r="172" spans="1:22" x14ac:dyDescent="0.25">
      <c r="A172" s="61" t="str">
        <f t="shared" si="12"/>
        <v>BAR0375054</v>
      </c>
      <c r="B172" s="61" t="str">
        <f t="shared" si="13"/>
        <v>75054Event 1</v>
      </c>
      <c r="C172" s="69" t="str">
        <f t="shared" si="14"/>
        <v>BAR0375054400034</v>
      </c>
      <c r="D172" s="69" t="str">
        <f t="shared" si="15"/>
        <v>BAR0375054Event 1</v>
      </c>
      <c r="E172" t="s">
        <v>577</v>
      </c>
      <c r="F172" t="s">
        <v>282</v>
      </c>
      <c r="G172">
        <v>12</v>
      </c>
      <c r="H172" t="s">
        <v>286</v>
      </c>
      <c r="I172">
        <v>75054</v>
      </c>
      <c r="J172">
        <v>300</v>
      </c>
      <c r="K172">
        <v>9999</v>
      </c>
      <c r="L172" s="61" t="s">
        <v>750</v>
      </c>
      <c r="M172">
        <v>20001</v>
      </c>
      <c r="N172" t="s">
        <v>750</v>
      </c>
      <c r="O172" s="61" t="s">
        <v>621</v>
      </c>
      <c r="P172">
        <v>400034</v>
      </c>
      <c r="Q172" t="s">
        <v>621</v>
      </c>
      <c r="R172">
        <v>9999</v>
      </c>
      <c r="S172" t="e">
        <f>VLOOKUP(A172,'Crosswalk NTL Prgrm-Project_JH'!I:T,5,FALSE)</f>
        <v>#N/A</v>
      </c>
      <c r="T172" t="e">
        <f t="shared" si="16"/>
        <v>#N/A</v>
      </c>
      <c r="U172" t="str">
        <f t="shared" si="17"/>
        <v>BAR037505420001</v>
      </c>
      <c r="V172">
        <v>400034</v>
      </c>
    </row>
    <row r="173" spans="1:22" x14ac:dyDescent="0.25">
      <c r="A173" s="61" t="str">
        <f t="shared" si="12"/>
        <v>BAR0375054</v>
      </c>
      <c r="B173" s="61" t="str">
        <f t="shared" si="13"/>
        <v>75054Event 1</v>
      </c>
      <c r="C173" s="69" t="str">
        <f t="shared" si="14"/>
        <v>BAR0375054400035</v>
      </c>
      <c r="D173" s="69" t="str">
        <f t="shared" si="15"/>
        <v>BAR0375054Event 1</v>
      </c>
      <c r="E173" t="s">
        <v>577</v>
      </c>
      <c r="F173" t="s">
        <v>282</v>
      </c>
      <c r="G173">
        <v>12</v>
      </c>
      <c r="H173" t="s">
        <v>286</v>
      </c>
      <c r="I173">
        <v>75054</v>
      </c>
      <c r="J173">
        <v>300</v>
      </c>
      <c r="K173">
        <v>9999</v>
      </c>
      <c r="L173" s="61" t="s">
        <v>750</v>
      </c>
      <c r="M173">
        <v>20001</v>
      </c>
      <c r="N173" t="s">
        <v>750</v>
      </c>
      <c r="O173" s="61" t="s">
        <v>622</v>
      </c>
      <c r="P173">
        <v>400035</v>
      </c>
      <c r="Q173" t="s">
        <v>622</v>
      </c>
      <c r="R173">
        <v>9999</v>
      </c>
      <c r="S173" t="e">
        <f>VLOOKUP(A173,'Crosswalk NTL Prgrm-Project_JH'!I:T,5,FALSE)</f>
        <v>#N/A</v>
      </c>
      <c r="T173" t="e">
        <f t="shared" si="16"/>
        <v>#N/A</v>
      </c>
      <c r="U173" t="str">
        <f t="shared" si="17"/>
        <v>BAR037505420001</v>
      </c>
      <c r="V173">
        <v>400035</v>
      </c>
    </row>
    <row r="174" spans="1:22" x14ac:dyDescent="0.25">
      <c r="A174" s="61" t="str">
        <f t="shared" si="12"/>
        <v>BAR0375054</v>
      </c>
      <c r="B174" s="61" t="str">
        <f t="shared" si="13"/>
        <v>75054Event 1</v>
      </c>
      <c r="C174" s="69" t="str">
        <f t="shared" si="14"/>
        <v>BAR0375054400036</v>
      </c>
      <c r="D174" s="69" t="str">
        <f t="shared" si="15"/>
        <v>BAR0375054Event 1</v>
      </c>
      <c r="E174" t="s">
        <v>577</v>
      </c>
      <c r="F174" t="s">
        <v>282</v>
      </c>
      <c r="G174">
        <v>12</v>
      </c>
      <c r="H174" t="s">
        <v>286</v>
      </c>
      <c r="I174">
        <v>75054</v>
      </c>
      <c r="J174">
        <v>300</v>
      </c>
      <c r="K174">
        <v>9999</v>
      </c>
      <c r="L174" s="61" t="s">
        <v>750</v>
      </c>
      <c r="M174">
        <v>20001</v>
      </c>
      <c r="N174" t="s">
        <v>750</v>
      </c>
      <c r="O174" s="61" t="s">
        <v>623</v>
      </c>
      <c r="P174">
        <v>400036</v>
      </c>
      <c r="Q174" t="s">
        <v>623</v>
      </c>
      <c r="R174">
        <v>9999</v>
      </c>
      <c r="S174" t="e">
        <f>VLOOKUP(A174,'Crosswalk NTL Prgrm-Project_JH'!I:T,5,FALSE)</f>
        <v>#N/A</v>
      </c>
      <c r="T174" t="e">
        <f t="shared" si="16"/>
        <v>#N/A</v>
      </c>
      <c r="U174" t="str">
        <f t="shared" si="17"/>
        <v>BAR037505420001</v>
      </c>
      <c r="V174">
        <v>400036</v>
      </c>
    </row>
    <row r="175" spans="1:22" x14ac:dyDescent="0.25">
      <c r="A175" s="61" t="str">
        <f t="shared" si="12"/>
        <v>BAR0375054</v>
      </c>
      <c r="B175" s="61" t="str">
        <f t="shared" si="13"/>
        <v>75054Event 1</v>
      </c>
      <c r="C175" s="69" t="str">
        <f t="shared" si="14"/>
        <v>BAR0375054400037</v>
      </c>
      <c r="D175" s="69" t="str">
        <f t="shared" si="15"/>
        <v>BAR0375054Event 1</v>
      </c>
      <c r="E175" t="s">
        <v>577</v>
      </c>
      <c r="F175" t="s">
        <v>282</v>
      </c>
      <c r="G175">
        <v>12</v>
      </c>
      <c r="H175" t="s">
        <v>286</v>
      </c>
      <c r="I175">
        <v>75054</v>
      </c>
      <c r="J175">
        <v>300</v>
      </c>
      <c r="K175">
        <v>9999</v>
      </c>
      <c r="L175" s="61" t="s">
        <v>750</v>
      </c>
      <c r="M175">
        <v>20001</v>
      </c>
      <c r="N175" t="s">
        <v>750</v>
      </c>
      <c r="O175" s="61" t="s">
        <v>625</v>
      </c>
      <c r="P175">
        <v>400037</v>
      </c>
      <c r="Q175" t="s">
        <v>625</v>
      </c>
      <c r="R175">
        <v>9999</v>
      </c>
      <c r="S175" t="e">
        <f>VLOOKUP(A175,'Crosswalk NTL Prgrm-Project_JH'!I:T,5,FALSE)</f>
        <v>#N/A</v>
      </c>
      <c r="T175" t="e">
        <f t="shared" si="16"/>
        <v>#N/A</v>
      </c>
      <c r="U175" t="str">
        <f t="shared" si="17"/>
        <v>BAR037505420001</v>
      </c>
      <c r="V175">
        <v>400037</v>
      </c>
    </row>
    <row r="176" spans="1:22" x14ac:dyDescent="0.25">
      <c r="A176" s="61" t="str">
        <f t="shared" si="12"/>
        <v>BAR0375054</v>
      </c>
      <c r="B176" s="61" t="str">
        <f t="shared" si="13"/>
        <v>75054Event 1</v>
      </c>
      <c r="C176" s="69" t="str">
        <f t="shared" si="14"/>
        <v>BAR0375054400038</v>
      </c>
      <c r="D176" s="69" t="str">
        <f t="shared" si="15"/>
        <v>BAR0375054Event 1</v>
      </c>
      <c r="E176" t="s">
        <v>577</v>
      </c>
      <c r="F176" t="s">
        <v>282</v>
      </c>
      <c r="G176">
        <v>12</v>
      </c>
      <c r="H176" t="s">
        <v>286</v>
      </c>
      <c r="I176">
        <v>75054</v>
      </c>
      <c r="J176">
        <v>300</v>
      </c>
      <c r="K176">
        <v>9999</v>
      </c>
      <c r="L176" s="61" t="s">
        <v>750</v>
      </c>
      <c r="M176">
        <v>20001</v>
      </c>
      <c r="N176" t="s">
        <v>750</v>
      </c>
      <c r="O176" s="61" t="s">
        <v>626</v>
      </c>
      <c r="P176">
        <v>400038</v>
      </c>
      <c r="Q176" t="s">
        <v>626</v>
      </c>
      <c r="R176">
        <v>9999</v>
      </c>
      <c r="S176" t="e">
        <f>VLOOKUP(A176,'Crosswalk NTL Prgrm-Project_JH'!I:T,5,FALSE)</f>
        <v>#N/A</v>
      </c>
      <c r="T176" t="e">
        <f t="shared" si="16"/>
        <v>#N/A</v>
      </c>
      <c r="U176" t="str">
        <f t="shared" si="17"/>
        <v>BAR037505420001</v>
      </c>
      <c r="V176">
        <v>400038</v>
      </c>
    </row>
    <row r="177" spans="1:22" x14ac:dyDescent="0.25">
      <c r="A177" s="61" t="str">
        <f t="shared" si="12"/>
        <v>BAR0375054</v>
      </c>
      <c r="B177" s="61" t="str">
        <f t="shared" si="13"/>
        <v>75054Event 1</v>
      </c>
      <c r="C177" s="69" t="str">
        <f t="shared" si="14"/>
        <v>BAR0375054400041</v>
      </c>
      <c r="D177" s="69" t="str">
        <f t="shared" si="15"/>
        <v>BAR0375054Event 1</v>
      </c>
      <c r="E177" t="s">
        <v>577</v>
      </c>
      <c r="F177" t="s">
        <v>282</v>
      </c>
      <c r="G177">
        <v>12</v>
      </c>
      <c r="H177" t="s">
        <v>286</v>
      </c>
      <c r="I177">
        <v>75054</v>
      </c>
      <c r="J177">
        <v>300</v>
      </c>
      <c r="K177">
        <v>9999</v>
      </c>
      <c r="L177" s="61" t="s">
        <v>750</v>
      </c>
      <c r="M177">
        <v>20001</v>
      </c>
      <c r="N177" t="s">
        <v>750</v>
      </c>
      <c r="O177" s="61" t="s">
        <v>627</v>
      </c>
      <c r="P177">
        <v>400041</v>
      </c>
      <c r="Q177" t="s">
        <v>627</v>
      </c>
      <c r="R177">
        <v>9999</v>
      </c>
      <c r="S177" t="e">
        <f>VLOOKUP(A177,'Crosswalk NTL Prgrm-Project_JH'!I:T,5,FALSE)</f>
        <v>#N/A</v>
      </c>
      <c r="T177" t="e">
        <f t="shared" si="16"/>
        <v>#N/A</v>
      </c>
      <c r="U177" t="str">
        <f t="shared" si="17"/>
        <v>BAR037505420001</v>
      </c>
      <c r="V177">
        <v>400041</v>
      </c>
    </row>
    <row r="178" spans="1:22" x14ac:dyDescent="0.25">
      <c r="A178" s="61" t="str">
        <f t="shared" si="12"/>
        <v>BAR0375054</v>
      </c>
      <c r="B178" s="61" t="str">
        <f t="shared" si="13"/>
        <v>75054Event 1</v>
      </c>
      <c r="C178" s="69" t="str">
        <f t="shared" si="14"/>
        <v>BAR0375054400042</v>
      </c>
      <c r="D178" s="69" t="str">
        <f t="shared" si="15"/>
        <v>BAR0375054Event 1</v>
      </c>
      <c r="E178" t="s">
        <v>577</v>
      </c>
      <c r="F178" t="s">
        <v>282</v>
      </c>
      <c r="G178">
        <v>12</v>
      </c>
      <c r="H178" t="s">
        <v>286</v>
      </c>
      <c r="I178">
        <v>75054</v>
      </c>
      <c r="J178">
        <v>300</v>
      </c>
      <c r="K178">
        <v>9999</v>
      </c>
      <c r="L178" s="61" t="s">
        <v>750</v>
      </c>
      <c r="M178">
        <v>20001</v>
      </c>
      <c r="N178" t="s">
        <v>750</v>
      </c>
      <c r="O178" s="61" t="s">
        <v>631</v>
      </c>
      <c r="P178">
        <v>400042</v>
      </c>
      <c r="Q178" t="s">
        <v>631</v>
      </c>
      <c r="R178">
        <v>9999</v>
      </c>
      <c r="S178" t="e">
        <f>VLOOKUP(A178,'Crosswalk NTL Prgrm-Project_JH'!I:T,5,FALSE)</f>
        <v>#N/A</v>
      </c>
      <c r="T178" t="e">
        <f t="shared" si="16"/>
        <v>#N/A</v>
      </c>
      <c r="U178" t="str">
        <f t="shared" si="17"/>
        <v>BAR037505420001</v>
      </c>
      <c r="V178">
        <v>400042</v>
      </c>
    </row>
    <row r="179" spans="1:22" x14ac:dyDescent="0.25">
      <c r="A179" s="61" t="str">
        <f t="shared" si="12"/>
        <v>BAR0375054</v>
      </c>
      <c r="B179" s="61" t="str">
        <f t="shared" si="13"/>
        <v>75054Event 1</v>
      </c>
      <c r="C179" s="69" t="str">
        <f t="shared" si="14"/>
        <v>BAR0375054400043</v>
      </c>
      <c r="D179" s="69" t="str">
        <f t="shared" si="15"/>
        <v>BAR0375054Event 1</v>
      </c>
      <c r="E179" t="s">
        <v>577</v>
      </c>
      <c r="F179" t="s">
        <v>282</v>
      </c>
      <c r="G179">
        <v>12</v>
      </c>
      <c r="H179" t="s">
        <v>286</v>
      </c>
      <c r="I179">
        <v>75054</v>
      </c>
      <c r="J179">
        <v>300</v>
      </c>
      <c r="K179">
        <v>9999</v>
      </c>
      <c r="L179" s="61" t="s">
        <v>750</v>
      </c>
      <c r="M179">
        <v>20001</v>
      </c>
      <c r="N179" t="s">
        <v>750</v>
      </c>
      <c r="O179" s="61" t="s">
        <v>628</v>
      </c>
      <c r="P179">
        <v>400043</v>
      </c>
      <c r="Q179" t="s">
        <v>628</v>
      </c>
      <c r="R179">
        <v>9999</v>
      </c>
      <c r="S179" t="e">
        <f>VLOOKUP(A179,'Crosswalk NTL Prgrm-Project_JH'!I:T,5,FALSE)</f>
        <v>#N/A</v>
      </c>
      <c r="T179" t="e">
        <f t="shared" si="16"/>
        <v>#N/A</v>
      </c>
      <c r="U179" t="str">
        <f t="shared" si="17"/>
        <v>BAR037505420001</v>
      </c>
      <c r="V179">
        <v>400043</v>
      </c>
    </row>
    <row r="180" spans="1:22" x14ac:dyDescent="0.25">
      <c r="A180" s="61" t="str">
        <f t="shared" si="12"/>
        <v>BAR0375054</v>
      </c>
      <c r="B180" s="61" t="str">
        <f t="shared" si="13"/>
        <v>75054Event 1</v>
      </c>
      <c r="C180" s="69" t="str">
        <f t="shared" si="14"/>
        <v>BAR0375054400044</v>
      </c>
      <c r="D180" s="69" t="str">
        <f t="shared" si="15"/>
        <v>BAR0375054Event 1</v>
      </c>
      <c r="E180" t="s">
        <v>577</v>
      </c>
      <c r="F180" t="s">
        <v>282</v>
      </c>
      <c r="G180">
        <v>12</v>
      </c>
      <c r="H180" t="s">
        <v>286</v>
      </c>
      <c r="I180">
        <v>75054</v>
      </c>
      <c r="J180">
        <v>300</v>
      </c>
      <c r="K180">
        <v>9999</v>
      </c>
      <c r="L180" s="61" t="s">
        <v>750</v>
      </c>
      <c r="M180">
        <v>20001</v>
      </c>
      <c r="N180" t="s">
        <v>750</v>
      </c>
      <c r="O180" s="61" t="s">
        <v>629</v>
      </c>
      <c r="P180">
        <v>400044</v>
      </c>
      <c r="Q180" t="s">
        <v>629</v>
      </c>
      <c r="R180">
        <v>9999</v>
      </c>
      <c r="S180" t="e">
        <f>VLOOKUP(A180,'Crosswalk NTL Prgrm-Project_JH'!I:T,5,FALSE)</f>
        <v>#N/A</v>
      </c>
      <c r="T180" t="e">
        <f t="shared" si="16"/>
        <v>#N/A</v>
      </c>
      <c r="U180" t="str">
        <f t="shared" si="17"/>
        <v>BAR037505420001</v>
      </c>
      <c r="V180">
        <v>400044</v>
      </c>
    </row>
    <row r="181" spans="1:22" x14ac:dyDescent="0.25">
      <c r="A181" s="61" t="str">
        <f t="shared" si="12"/>
        <v>BAR0375054</v>
      </c>
      <c r="B181" s="61" t="str">
        <f t="shared" si="13"/>
        <v>75054Event 1</v>
      </c>
      <c r="C181" s="69" t="str">
        <f t="shared" si="14"/>
        <v>BAR0375054400045</v>
      </c>
      <c r="D181" s="69" t="str">
        <f t="shared" si="15"/>
        <v>BAR0375054Event 1</v>
      </c>
      <c r="E181" t="s">
        <v>577</v>
      </c>
      <c r="F181" t="s">
        <v>282</v>
      </c>
      <c r="G181">
        <v>12</v>
      </c>
      <c r="H181" t="s">
        <v>286</v>
      </c>
      <c r="I181">
        <v>75054</v>
      </c>
      <c r="J181">
        <v>300</v>
      </c>
      <c r="K181">
        <v>9999</v>
      </c>
      <c r="L181" s="61" t="s">
        <v>750</v>
      </c>
      <c r="M181">
        <v>20001</v>
      </c>
      <c r="N181" t="s">
        <v>750</v>
      </c>
      <c r="O181" s="61" t="s">
        <v>632</v>
      </c>
      <c r="P181">
        <v>400045</v>
      </c>
      <c r="Q181" t="s">
        <v>632</v>
      </c>
      <c r="R181">
        <v>9999</v>
      </c>
      <c r="S181" t="e">
        <f>VLOOKUP(A181,'Crosswalk NTL Prgrm-Project_JH'!I:T,5,FALSE)</f>
        <v>#N/A</v>
      </c>
      <c r="T181" t="e">
        <f t="shared" si="16"/>
        <v>#N/A</v>
      </c>
      <c r="U181" t="str">
        <f t="shared" si="17"/>
        <v>BAR037505420001</v>
      </c>
      <c r="V181">
        <v>400045</v>
      </c>
    </row>
    <row r="182" spans="1:22" x14ac:dyDescent="0.25">
      <c r="A182" s="61" t="str">
        <f t="shared" si="12"/>
        <v>BAR0375054</v>
      </c>
      <c r="B182" s="61" t="str">
        <f t="shared" si="13"/>
        <v>75054Event 1</v>
      </c>
      <c r="C182" s="69" t="str">
        <f t="shared" si="14"/>
        <v>BAR0375054400059</v>
      </c>
      <c r="D182" s="69" t="str">
        <f t="shared" si="15"/>
        <v>BAR0375054Event 1</v>
      </c>
      <c r="E182" t="s">
        <v>577</v>
      </c>
      <c r="F182" t="s">
        <v>282</v>
      </c>
      <c r="G182">
        <v>12</v>
      </c>
      <c r="H182" t="s">
        <v>286</v>
      </c>
      <c r="I182">
        <v>75054</v>
      </c>
      <c r="J182">
        <v>300</v>
      </c>
      <c r="K182">
        <v>9999</v>
      </c>
      <c r="L182" s="61" t="s">
        <v>750</v>
      </c>
      <c r="M182">
        <v>20001</v>
      </c>
      <c r="N182" t="s">
        <v>750</v>
      </c>
      <c r="O182" s="61" t="s">
        <v>633</v>
      </c>
      <c r="P182">
        <v>400059</v>
      </c>
      <c r="Q182" t="s">
        <v>633</v>
      </c>
      <c r="R182">
        <v>9999</v>
      </c>
      <c r="S182" t="e">
        <f>VLOOKUP(A182,'Crosswalk NTL Prgrm-Project_JH'!I:T,5,FALSE)</f>
        <v>#N/A</v>
      </c>
      <c r="T182" t="e">
        <f t="shared" si="16"/>
        <v>#N/A</v>
      </c>
      <c r="U182" t="str">
        <f t="shared" si="17"/>
        <v>BAR037505420001</v>
      </c>
      <c r="V182">
        <v>400059</v>
      </c>
    </row>
    <row r="183" spans="1:22" x14ac:dyDescent="0.25">
      <c r="A183" s="61" t="str">
        <f t="shared" si="12"/>
        <v>BAR0375054</v>
      </c>
      <c r="B183" s="61" t="str">
        <f t="shared" si="13"/>
        <v>75054Event 1</v>
      </c>
      <c r="C183" s="69" t="str">
        <f t="shared" si="14"/>
        <v>BAR0375054400060</v>
      </c>
      <c r="D183" s="69" t="str">
        <f t="shared" si="15"/>
        <v>BAR0375054Event 1</v>
      </c>
      <c r="E183" t="s">
        <v>577</v>
      </c>
      <c r="F183" t="s">
        <v>282</v>
      </c>
      <c r="G183">
        <v>12</v>
      </c>
      <c r="H183" t="s">
        <v>286</v>
      </c>
      <c r="I183">
        <v>75054</v>
      </c>
      <c r="J183">
        <v>300</v>
      </c>
      <c r="K183">
        <v>9999</v>
      </c>
      <c r="L183" s="61" t="s">
        <v>750</v>
      </c>
      <c r="M183">
        <v>20001</v>
      </c>
      <c r="N183" t="s">
        <v>750</v>
      </c>
      <c r="O183" s="61" t="s">
        <v>634</v>
      </c>
      <c r="P183">
        <v>400060</v>
      </c>
      <c r="Q183" t="s">
        <v>634</v>
      </c>
      <c r="R183">
        <v>9999</v>
      </c>
      <c r="S183" t="e">
        <f>VLOOKUP(A183,'Crosswalk NTL Prgrm-Project_JH'!I:T,5,FALSE)</f>
        <v>#N/A</v>
      </c>
      <c r="T183" t="e">
        <f t="shared" si="16"/>
        <v>#N/A</v>
      </c>
      <c r="U183" t="str">
        <f t="shared" si="17"/>
        <v>BAR037505420001</v>
      </c>
      <c r="V183">
        <v>400060</v>
      </c>
    </row>
    <row r="184" spans="1:22" x14ac:dyDescent="0.25">
      <c r="A184" s="61" t="str">
        <f t="shared" si="12"/>
        <v>BAR0375054</v>
      </c>
      <c r="B184" s="61" t="str">
        <f t="shared" si="13"/>
        <v>75054Event 1</v>
      </c>
      <c r="C184" s="69" t="str">
        <f t="shared" si="14"/>
        <v>BAR0375054400061</v>
      </c>
      <c r="D184" s="69" t="str">
        <f t="shared" si="15"/>
        <v>BAR0375054Event 1</v>
      </c>
      <c r="E184" t="s">
        <v>577</v>
      </c>
      <c r="F184" t="s">
        <v>282</v>
      </c>
      <c r="G184">
        <v>12</v>
      </c>
      <c r="H184" t="s">
        <v>286</v>
      </c>
      <c r="I184">
        <v>75054</v>
      </c>
      <c r="J184">
        <v>300</v>
      </c>
      <c r="K184">
        <v>9999</v>
      </c>
      <c r="L184" s="61" t="s">
        <v>750</v>
      </c>
      <c r="M184">
        <v>20001</v>
      </c>
      <c r="N184" t="s">
        <v>750</v>
      </c>
      <c r="O184" s="61" t="s">
        <v>635</v>
      </c>
      <c r="P184">
        <v>400061</v>
      </c>
      <c r="Q184" t="s">
        <v>635</v>
      </c>
      <c r="R184">
        <v>9999</v>
      </c>
      <c r="S184" t="e">
        <f>VLOOKUP(A184,'Crosswalk NTL Prgrm-Project_JH'!I:T,5,FALSE)</f>
        <v>#N/A</v>
      </c>
      <c r="T184" t="e">
        <f t="shared" si="16"/>
        <v>#N/A</v>
      </c>
      <c r="U184" t="str">
        <f t="shared" si="17"/>
        <v>BAR037505420001</v>
      </c>
      <c r="V184">
        <v>400061</v>
      </c>
    </row>
    <row r="185" spans="1:22" x14ac:dyDescent="0.25">
      <c r="A185" s="61" t="str">
        <f t="shared" si="12"/>
        <v>BAR0375054</v>
      </c>
      <c r="B185" s="61" t="str">
        <f t="shared" si="13"/>
        <v>75054Event 1</v>
      </c>
      <c r="C185" s="69" t="str">
        <f t="shared" si="14"/>
        <v>BAR0375054400062</v>
      </c>
      <c r="D185" s="69" t="str">
        <f t="shared" si="15"/>
        <v>BAR0375054Event 1</v>
      </c>
      <c r="E185" t="s">
        <v>577</v>
      </c>
      <c r="F185" t="s">
        <v>282</v>
      </c>
      <c r="G185">
        <v>12</v>
      </c>
      <c r="H185" t="s">
        <v>286</v>
      </c>
      <c r="I185">
        <v>75054</v>
      </c>
      <c r="J185">
        <v>300</v>
      </c>
      <c r="K185">
        <v>9999</v>
      </c>
      <c r="L185" s="61" t="s">
        <v>750</v>
      </c>
      <c r="M185">
        <v>20001</v>
      </c>
      <c r="N185" t="s">
        <v>750</v>
      </c>
      <c r="O185" s="61" t="s">
        <v>636</v>
      </c>
      <c r="P185">
        <v>400062</v>
      </c>
      <c r="Q185" t="s">
        <v>636</v>
      </c>
      <c r="R185">
        <v>9999</v>
      </c>
      <c r="S185" t="e">
        <f>VLOOKUP(A185,'Crosswalk NTL Prgrm-Project_JH'!I:T,5,FALSE)</f>
        <v>#N/A</v>
      </c>
      <c r="T185" t="e">
        <f t="shared" si="16"/>
        <v>#N/A</v>
      </c>
      <c r="U185" t="str">
        <f t="shared" si="17"/>
        <v>BAR037505420001</v>
      </c>
      <c r="V185">
        <v>400062</v>
      </c>
    </row>
    <row r="186" spans="1:22" x14ac:dyDescent="0.25">
      <c r="A186" s="61" t="str">
        <f t="shared" si="12"/>
        <v>BAR0375054</v>
      </c>
      <c r="B186" s="61" t="str">
        <f t="shared" si="13"/>
        <v>75054Event 1</v>
      </c>
      <c r="C186" s="69" t="str">
        <f t="shared" si="14"/>
        <v>BAR0375054400063</v>
      </c>
      <c r="D186" s="69" t="str">
        <f t="shared" si="15"/>
        <v>BAR0375054Event 1</v>
      </c>
      <c r="E186" t="s">
        <v>577</v>
      </c>
      <c r="F186" t="s">
        <v>282</v>
      </c>
      <c r="G186">
        <v>12</v>
      </c>
      <c r="H186" t="s">
        <v>286</v>
      </c>
      <c r="I186">
        <v>75054</v>
      </c>
      <c r="J186">
        <v>300</v>
      </c>
      <c r="K186">
        <v>9999</v>
      </c>
      <c r="L186" s="61" t="s">
        <v>750</v>
      </c>
      <c r="M186">
        <v>20001</v>
      </c>
      <c r="N186" t="s">
        <v>750</v>
      </c>
      <c r="O186" s="61" t="s">
        <v>637</v>
      </c>
      <c r="P186">
        <v>400063</v>
      </c>
      <c r="Q186" t="s">
        <v>637</v>
      </c>
      <c r="R186">
        <v>9999</v>
      </c>
      <c r="S186" t="e">
        <f>VLOOKUP(A186,'Crosswalk NTL Prgrm-Project_JH'!I:T,5,FALSE)</f>
        <v>#N/A</v>
      </c>
      <c r="T186" t="e">
        <f t="shared" si="16"/>
        <v>#N/A</v>
      </c>
      <c r="U186" t="str">
        <f t="shared" si="17"/>
        <v>BAR037505420001</v>
      </c>
      <c r="V186">
        <v>400063</v>
      </c>
    </row>
    <row r="187" spans="1:22" x14ac:dyDescent="0.25">
      <c r="A187" s="61" t="str">
        <f t="shared" si="12"/>
        <v>BAR0375054</v>
      </c>
      <c r="B187" s="61" t="str">
        <f t="shared" si="13"/>
        <v>75054Event 1</v>
      </c>
      <c r="C187" s="69" t="str">
        <f t="shared" si="14"/>
        <v>BAR0375054400064</v>
      </c>
      <c r="D187" s="69" t="str">
        <f t="shared" si="15"/>
        <v>BAR0375054Event 1</v>
      </c>
      <c r="E187" t="s">
        <v>577</v>
      </c>
      <c r="F187" t="s">
        <v>282</v>
      </c>
      <c r="G187">
        <v>12</v>
      </c>
      <c r="H187" t="s">
        <v>286</v>
      </c>
      <c r="I187">
        <v>75054</v>
      </c>
      <c r="J187">
        <v>300</v>
      </c>
      <c r="K187">
        <v>9999</v>
      </c>
      <c r="L187" s="61" t="s">
        <v>750</v>
      </c>
      <c r="M187">
        <v>20001</v>
      </c>
      <c r="N187" t="s">
        <v>750</v>
      </c>
      <c r="O187" s="61" t="s">
        <v>638</v>
      </c>
      <c r="P187">
        <v>400064</v>
      </c>
      <c r="Q187" t="s">
        <v>638</v>
      </c>
      <c r="R187">
        <v>9999</v>
      </c>
      <c r="S187" t="e">
        <f>VLOOKUP(A187,'Crosswalk NTL Prgrm-Project_JH'!I:T,5,FALSE)</f>
        <v>#N/A</v>
      </c>
      <c r="T187" t="e">
        <f t="shared" si="16"/>
        <v>#N/A</v>
      </c>
      <c r="U187" t="str">
        <f t="shared" si="17"/>
        <v>BAR037505420001</v>
      </c>
      <c r="V187">
        <v>400064</v>
      </c>
    </row>
    <row r="188" spans="1:22" x14ac:dyDescent="0.25">
      <c r="A188" s="61" t="str">
        <f t="shared" si="12"/>
        <v>BAR0375054</v>
      </c>
      <c r="B188" s="61" t="str">
        <f t="shared" si="13"/>
        <v>75054Event 1</v>
      </c>
      <c r="C188" s="69" t="str">
        <f t="shared" si="14"/>
        <v>BAR0375054400065</v>
      </c>
      <c r="D188" s="69" t="str">
        <f t="shared" si="15"/>
        <v>BAR0375054Event 1</v>
      </c>
      <c r="E188" t="s">
        <v>577</v>
      </c>
      <c r="F188" t="s">
        <v>282</v>
      </c>
      <c r="G188">
        <v>12</v>
      </c>
      <c r="H188" t="s">
        <v>286</v>
      </c>
      <c r="I188">
        <v>75054</v>
      </c>
      <c r="J188">
        <v>300</v>
      </c>
      <c r="K188">
        <v>9999</v>
      </c>
      <c r="L188" s="61" t="s">
        <v>750</v>
      </c>
      <c r="M188">
        <v>20001</v>
      </c>
      <c r="N188" t="s">
        <v>750</v>
      </c>
      <c r="O188" s="61" t="s">
        <v>639</v>
      </c>
      <c r="P188">
        <v>400065</v>
      </c>
      <c r="Q188" t="s">
        <v>639</v>
      </c>
      <c r="R188">
        <v>9999</v>
      </c>
      <c r="S188" t="e">
        <f>VLOOKUP(A188,'Crosswalk NTL Prgrm-Project_JH'!I:T,5,FALSE)</f>
        <v>#N/A</v>
      </c>
      <c r="T188" t="e">
        <f t="shared" si="16"/>
        <v>#N/A</v>
      </c>
      <c r="U188" t="str">
        <f t="shared" si="17"/>
        <v>BAR037505420001</v>
      </c>
      <c r="V188">
        <v>400065</v>
      </c>
    </row>
    <row r="189" spans="1:22" x14ac:dyDescent="0.25">
      <c r="A189" s="61" t="str">
        <f t="shared" si="12"/>
        <v>BAR0375054</v>
      </c>
      <c r="B189" s="61" t="str">
        <f t="shared" si="13"/>
        <v>75054Event 1</v>
      </c>
      <c r="C189" s="69" t="str">
        <f t="shared" si="14"/>
        <v>BAR0375054400066</v>
      </c>
      <c r="D189" s="69" t="str">
        <f t="shared" si="15"/>
        <v>BAR0375054Event 1</v>
      </c>
      <c r="E189" t="s">
        <v>577</v>
      </c>
      <c r="F189" t="s">
        <v>282</v>
      </c>
      <c r="G189">
        <v>12</v>
      </c>
      <c r="H189" t="s">
        <v>286</v>
      </c>
      <c r="I189">
        <v>75054</v>
      </c>
      <c r="J189">
        <v>300</v>
      </c>
      <c r="K189">
        <v>9999</v>
      </c>
      <c r="L189" s="61" t="s">
        <v>750</v>
      </c>
      <c r="M189">
        <v>20001</v>
      </c>
      <c r="N189" t="s">
        <v>750</v>
      </c>
      <c r="O189" s="61" t="s">
        <v>640</v>
      </c>
      <c r="P189">
        <v>400066</v>
      </c>
      <c r="Q189" t="s">
        <v>640</v>
      </c>
      <c r="R189">
        <v>9999</v>
      </c>
      <c r="S189" t="e">
        <f>VLOOKUP(A189,'Crosswalk NTL Prgrm-Project_JH'!I:T,5,FALSE)</f>
        <v>#N/A</v>
      </c>
      <c r="T189" t="e">
        <f t="shared" si="16"/>
        <v>#N/A</v>
      </c>
      <c r="U189" t="str">
        <f t="shared" si="17"/>
        <v>BAR037505420001</v>
      </c>
      <c r="V189">
        <v>400066</v>
      </c>
    </row>
    <row r="190" spans="1:22" x14ac:dyDescent="0.25">
      <c r="A190" s="61" t="str">
        <f t="shared" si="12"/>
        <v>BAR0375054</v>
      </c>
      <c r="B190" s="61" t="str">
        <f t="shared" si="13"/>
        <v>75054Event 1</v>
      </c>
      <c r="C190" s="69" t="str">
        <f t="shared" si="14"/>
        <v>BAR0375054400067</v>
      </c>
      <c r="D190" s="69" t="str">
        <f t="shared" si="15"/>
        <v>BAR0375054Event 1</v>
      </c>
      <c r="E190" t="s">
        <v>577</v>
      </c>
      <c r="F190" t="s">
        <v>282</v>
      </c>
      <c r="G190">
        <v>12</v>
      </c>
      <c r="H190" t="s">
        <v>286</v>
      </c>
      <c r="I190">
        <v>75054</v>
      </c>
      <c r="J190">
        <v>300</v>
      </c>
      <c r="K190">
        <v>9999</v>
      </c>
      <c r="L190" s="61" t="s">
        <v>750</v>
      </c>
      <c r="M190">
        <v>20001</v>
      </c>
      <c r="N190" t="s">
        <v>750</v>
      </c>
      <c r="O190" s="61" t="s">
        <v>641</v>
      </c>
      <c r="P190">
        <v>400067</v>
      </c>
      <c r="Q190" t="s">
        <v>641</v>
      </c>
      <c r="R190">
        <v>9999</v>
      </c>
      <c r="S190" t="e">
        <f>VLOOKUP(A190,'Crosswalk NTL Prgrm-Project_JH'!I:T,5,FALSE)</f>
        <v>#N/A</v>
      </c>
      <c r="T190" t="e">
        <f t="shared" si="16"/>
        <v>#N/A</v>
      </c>
      <c r="U190" t="str">
        <f t="shared" si="17"/>
        <v>BAR037505420001</v>
      </c>
      <c r="V190">
        <v>400067</v>
      </c>
    </row>
    <row r="191" spans="1:22" x14ac:dyDescent="0.25">
      <c r="A191" s="61" t="str">
        <f t="shared" si="12"/>
        <v>BAR0375054</v>
      </c>
      <c r="B191" s="61" t="str">
        <f t="shared" si="13"/>
        <v>75054Event 1</v>
      </c>
      <c r="C191" s="69" t="str">
        <f t="shared" si="14"/>
        <v>BAR0375054400068</v>
      </c>
      <c r="D191" s="69" t="str">
        <f t="shared" si="15"/>
        <v>BAR0375054Event 1</v>
      </c>
      <c r="E191" t="s">
        <v>577</v>
      </c>
      <c r="F191" t="s">
        <v>282</v>
      </c>
      <c r="G191">
        <v>12</v>
      </c>
      <c r="H191" t="s">
        <v>286</v>
      </c>
      <c r="I191">
        <v>75054</v>
      </c>
      <c r="J191">
        <v>300</v>
      </c>
      <c r="K191">
        <v>9999</v>
      </c>
      <c r="L191" s="61" t="s">
        <v>750</v>
      </c>
      <c r="M191">
        <v>20001</v>
      </c>
      <c r="N191" t="s">
        <v>750</v>
      </c>
      <c r="O191" s="61" t="s">
        <v>642</v>
      </c>
      <c r="P191">
        <v>400068</v>
      </c>
      <c r="Q191" t="s">
        <v>642</v>
      </c>
      <c r="R191">
        <v>9999</v>
      </c>
      <c r="S191" t="e">
        <f>VLOOKUP(A191,'Crosswalk NTL Prgrm-Project_JH'!I:T,5,FALSE)</f>
        <v>#N/A</v>
      </c>
      <c r="T191" t="e">
        <f t="shared" si="16"/>
        <v>#N/A</v>
      </c>
      <c r="U191" t="str">
        <f t="shared" si="17"/>
        <v>BAR037505420001</v>
      </c>
      <c r="V191">
        <v>400068</v>
      </c>
    </row>
    <row r="192" spans="1:22" x14ac:dyDescent="0.25">
      <c r="A192" s="61" t="str">
        <f t="shared" si="12"/>
        <v>BAR0375054</v>
      </c>
      <c r="B192" s="61" t="str">
        <f t="shared" si="13"/>
        <v>75054Event 1</v>
      </c>
      <c r="C192" s="69" t="str">
        <f t="shared" si="14"/>
        <v>BAR0375054400070</v>
      </c>
      <c r="D192" s="69" t="str">
        <f t="shared" si="15"/>
        <v>BAR0375054Event 1</v>
      </c>
      <c r="E192" t="s">
        <v>577</v>
      </c>
      <c r="F192" t="s">
        <v>282</v>
      </c>
      <c r="G192">
        <v>12</v>
      </c>
      <c r="H192" t="s">
        <v>286</v>
      </c>
      <c r="I192">
        <v>75054</v>
      </c>
      <c r="J192">
        <v>300</v>
      </c>
      <c r="K192">
        <v>9999</v>
      </c>
      <c r="L192" s="61" t="s">
        <v>750</v>
      </c>
      <c r="M192">
        <v>20001</v>
      </c>
      <c r="N192" t="s">
        <v>750</v>
      </c>
      <c r="O192" s="61" t="s">
        <v>643</v>
      </c>
      <c r="P192">
        <v>400070</v>
      </c>
      <c r="Q192" t="s">
        <v>643</v>
      </c>
      <c r="R192">
        <v>9999</v>
      </c>
      <c r="S192" t="e">
        <f>VLOOKUP(A192,'Crosswalk NTL Prgrm-Project_JH'!I:T,5,FALSE)</f>
        <v>#N/A</v>
      </c>
      <c r="T192" t="e">
        <f t="shared" si="16"/>
        <v>#N/A</v>
      </c>
      <c r="U192" t="str">
        <f t="shared" si="17"/>
        <v>BAR037505420001</v>
      </c>
      <c r="V192">
        <v>400070</v>
      </c>
    </row>
    <row r="193" spans="1:22" x14ac:dyDescent="0.25">
      <c r="A193" s="61" t="str">
        <f t="shared" si="12"/>
        <v>BAR0375054</v>
      </c>
      <c r="B193" s="61" t="str">
        <f t="shared" si="13"/>
        <v>75054Event 1</v>
      </c>
      <c r="C193" s="69" t="str">
        <f t="shared" si="14"/>
        <v>BAR0375054400072</v>
      </c>
      <c r="D193" s="69" t="str">
        <f t="shared" si="15"/>
        <v>BAR0375054Event 1</v>
      </c>
      <c r="E193" t="s">
        <v>577</v>
      </c>
      <c r="F193" t="s">
        <v>282</v>
      </c>
      <c r="G193">
        <v>12</v>
      </c>
      <c r="H193" t="s">
        <v>286</v>
      </c>
      <c r="I193">
        <v>75054</v>
      </c>
      <c r="J193">
        <v>300</v>
      </c>
      <c r="K193">
        <v>9999</v>
      </c>
      <c r="L193" s="61" t="s">
        <v>750</v>
      </c>
      <c r="M193">
        <v>20001</v>
      </c>
      <c r="N193" t="s">
        <v>750</v>
      </c>
      <c r="O193" s="61" t="s">
        <v>645</v>
      </c>
      <c r="P193">
        <v>400072</v>
      </c>
      <c r="Q193" t="s">
        <v>645</v>
      </c>
      <c r="R193">
        <v>9999</v>
      </c>
      <c r="S193" t="e">
        <f>VLOOKUP(A193,'Crosswalk NTL Prgrm-Project_JH'!I:T,5,FALSE)</f>
        <v>#N/A</v>
      </c>
      <c r="T193" t="e">
        <f t="shared" si="16"/>
        <v>#N/A</v>
      </c>
      <c r="U193" t="str">
        <f t="shared" si="17"/>
        <v>BAR037505420001</v>
      </c>
      <c r="V193">
        <v>400072</v>
      </c>
    </row>
    <row r="194" spans="1:22" x14ac:dyDescent="0.25">
      <c r="A194" s="61" t="str">
        <f t="shared" si="12"/>
        <v>BAR0375054</v>
      </c>
      <c r="B194" s="61" t="str">
        <f t="shared" si="13"/>
        <v>75054Event 1</v>
      </c>
      <c r="C194" s="69" t="str">
        <f t="shared" si="14"/>
        <v>BAR0375054400073</v>
      </c>
      <c r="D194" s="69" t="str">
        <f t="shared" si="15"/>
        <v>BAR0375054Event 1</v>
      </c>
      <c r="E194" t="s">
        <v>577</v>
      </c>
      <c r="F194" t="s">
        <v>282</v>
      </c>
      <c r="G194">
        <v>12</v>
      </c>
      <c r="H194" t="s">
        <v>286</v>
      </c>
      <c r="I194">
        <v>75054</v>
      </c>
      <c r="J194">
        <v>300</v>
      </c>
      <c r="K194">
        <v>9999</v>
      </c>
      <c r="L194" s="61" t="s">
        <v>750</v>
      </c>
      <c r="M194">
        <v>20001</v>
      </c>
      <c r="N194" t="s">
        <v>750</v>
      </c>
      <c r="O194" s="61" t="s">
        <v>646</v>
      </c>
      <c r="P194">
        <v>400073</v>
      </c>
      <c r="Q194" t="s">
        <v>646</v>
      </c>
      <c r="R194">
        <v>9999</v>
      </c>
      <c r="S194" t="e">
        <f>VLOOKUP(A194,'Crosswalk NTL Prgrm-Project_JH'!I:T,5,FALSE)</f>
        <v>#N/A</v>
      </c>
      <c r="T194" t="e">
        <f t="shared" si="16"/>
        <v>#N/A</v>
      </c>
      <c r="U194" t="str">
        <f t="shared" si="17"/>
        <v>BAR037505420001</v>
      </c>
      <c r="V194">
        <v>400073</v>
      </c>
    </row>
    <row r="195" spans="1:22" x14ac:dyDescent="0.25">
      <c r="A195" s="61" t="str">
        <f t="shared" ref="A195:A258" si="18">F195&amp;I195</f>
        <v>BAR0375054</v>
      </c>
      <c r="B195" s="61" t="str">
        <f t="shared" ref="B195:B258" si="19">I195&amp;N195</f>
        <v>75054Event 1</v>
      </c>
      <c r="C195" s="69" t="str">
        <f t="shared" ref="C195:C258" si="20">F195&amp;I195&amp;P195</f>
        <v>BAR0375054400074</v>
      </c>
      <c r="D195" s="69" t="str">
        <f t="shared" ref="D195:D258" si="21">F195&amp;I195&amp;L195</f>
        <v>BAR0375054Event 1</v>
      </c>
      <c r="E195" t="s">
        <v>577</v>
      </c>
      <c r="F195" t="s">
        <v>282</v>
      </c>
      <c r="G195">
        <v>12</v>
      </c>
      <c r="H195" t="s">
        <v>286</v>
      </c>
      <c r="I195">
        <v>75054</v>
      </c>
      <c r="J195">
        <v>300</v>
      </c>
      <c r="K195">
        <v>9999</v>
      </c>
      <c r="L195" s="61" t="s">
        <v>750</v>
      </c>
      <c r="M195">
        <v>20001</v>
      </c>
      <c r="N195" t="s">
        <v>750</v>
      </c>
      <c r="O195" s="61" t="s">
        <v>647</v>
      </c>
      <c r="P195">
        <v>400074</v>
      </c>
      <c r="Q195" t="s">
        <v>647</v>
      </c>
      <c r="R195">
        <v>9999</v>
      </c>
      <c r="S195" t="e">
        <f>VLOOKUP(A195,'Crosswalk NTL Prgrm-Project_JH'!I:T,5,FALSE)</f>
        <v>#N/A</v>
      </c>
      <c r="T195" t="e">
        <f t="shared" ref="T195:T258" si="22">S195=M195</f>
        <v>#N/A</v>
      </c>
      <c r="U195" t="str">
        <f t="shared" ref="U195:U258" si="23">F195&amp;I195&amp;M195</f>
        <v>BAR037505420001</v>
      </c>
      <c r="V195">
        <v>400074</v>
      </c>
    </row>
    <row r="196" spans="1:22" x14ac:dyDescent="0.25">
      <c r="A196" s="61" t="str">
        <f t="shared" si="18"/>
        <v>BAR0375054</v>
      </c>
      <c r="B196" s="61" t="str">
        <f t="shared" si="19"/>
        <v>75054Event 1</v>
      </c>
      <c r="C196" s="69" t="str">
        <f t="shared" si="20"/>
        <v>BAR0375054400075</v>
      </c>
      <c r="D196" s="69" t="str">
        <f t="shared" si="21"/>
        <v>BAR0375054Event 1</v>
      </c>
      <c r="E196" t="s">
        <v>577</v>
      </c>
      <c r="F196" t="s">
        <v>282</v>
      </c>
      <c r="G196">
        <v>12</v>
      </c>
      <c r="H196" t="s">
        <v>286</v>
      </c>
      <c r="I196">
        <v>75054</v>
      </c>
      <c r="J196">
        <v>300</v>
      </c>
      <c r="K196">
        <v>9999</v>
      </c>
      <c r="L196" s="61" t="s">
        <v>750</v>
      </c>
      <c r="M196">
        <v>20001</v>
      </c>
      <c r="N196" t="s">
        <v>750</v>
      </c>
      <c r="O196" s="61" t="s">
        <v>648</v>
      </c>
      <c r="P196">
        <v>400075</v>
      </c>
      <c r="Q196" t="s">
        <v>648</v>
      </c>
      <c r="R196">
        <v>9999</v>
      </c>
      <c r="S196" t="e">
        <f>VLOOKUP(A196,'Crosswalk NTL Prgrm-Project_JH'!I:T,5,FALSE)</f>
        <v>#N/A</v>
      </c>
      <c r="T196" t="e">
        <f t="shared" si="22"/>
        <v>#N/A</v>
      </c>
      <c r="U196" t="str">
        <f t="shared" si="23"/>
        <v>BAR037505420001</v>
      </c>
      <c r="V196">
        <v>400075</v>
      </c>
    </row>
    <row r="197" spans="1:22" x14ac:dyDescent="0.25">
      <c r="A197" s="61" t="str">
        <f t="shared" si="18"/>
        <v>BAR0375054</v>
      </c>
      <c r="B197" s="61" t="str">
        <f t="shared" si="19"/>
        <v>75054Event 1</v>
      </c>
      <c r="C197" s="69" t="str">
        <f t="shared" si="20"/>
        <v>BAR0375054400076</v>
      </c>
      <c r="D197" s="69" t="str">
        <f t="shared" si="21"/>
        <v>BAR0375054Event 1</v>
      </c>
      <c r="E197" t="s">
        <v>577</v>
      </c>
      <c r="F197" t="s">
        <v>282</v>
      </c>
      <c r="G197">
        <v>12</v>
      </c>
      <c r="H197" t="s">
        <v>286</v>
      </c>
      <c r="I197">
        <v>75054</v>
      </c>
      <c r="J197">
        <v>300</v>
      </c>
      <c r="K197">
        <v>9999</v>
      </c>
      <c r="L197" s="61" t="s">
        <v>750</v>
      </c>
      <c r="M197">
        <v>20001</v>
      </c>
      <c r="N197" t="s">
        <v>750</v>
      </c>
      <c r="O197" s="61" t="s">
        <v>649</v>
      </c>
      <c r="P197">
        <v>400076</v>
      </c>
      <c r="Q197" t="s">
        <v>649</v>
      </c>
      <c r="R197">
        <v>9999</v>
      </c>
      <c r="S197" t="e">
        <f>VLOOKUP(A197,'Crosswalk NTL Prgrm-Project_JH'!I:T,5,FALSE)</f>
        <v>#N/A</v>
      </c>
      <c r="T197" t="e">
        <f t="shared" si="22"/>
        <v>#N/A</v>
      </c>
      <c r="U197" t="str">
        <f t="shared" si="23"/>
        <v>BAR037505420001</v>
      </c>
      <c r="V197">
        <v>400076</v>
      </c>
    </row>
    <row r="198" spans="1:22" x14ac:dyDescent="0.25">
      <c r="A198" s="61" t="str">
        <f t="shared" si="18"/>
        <v>BAR0375054</v>
      </c>
      <c r="B198" s="61" t="str">
        <f t="shared" si="19"/>
        <v>75054Event 1</v>
      </c>
      <c r="C198" s="69" t="str">
        <f t="shared" si="20"/>
        <v>BAR0375054400079</v>
      </c>
      <c r="D198" s="69" t="str">
        <f t="shared" si="21"/>
        <v>BAR0375054Event 1</v>
      </c>
      <c r="E198" t="s">
        <v>577</v>
      </c>
      <c r="F198" t="s">
        <v>282</v>
      </c>
      <c r="G198">
        <v>12</v>
      </c>
      <c r="H198" t="s">
        <v>286</v>
      </c>
      <c r="I198">
        <v>75054</v>
      </c>
      <c r="J198">
        <v>300</v>
      </c>
      <c r="K198">
        <v>9999</v>
      </c>
      <c r="L198" s="61" t="s">
        <v>750</v>
      </c>
      <c r="M198">
        <v>20001</v>
      </c>
      <c r="N198" t="s">
        <v>750</v>
      </c>
      <c r="O198" s="61" t="s">
        <v>651</v>
      </c>
      <c r="P198">
        <v>400079</v>
      </c>
      <c r="Q198" t="s">
        <v>651</v>
      </c>
      <c r="R198">
        <v>9999</v>
      </c>
      <c r="S198" t="e">
        <f>VLOOKUP(A198,'Crosswalk NTL Prgrm-Project_JH'!I:T,5,FALSE)</f>
        <v>#N/A</v>
      </c>
      <c r="T198" t="e">
        <f t="shared" si="22"/>
        <v>#N/A</v>
      </c>
      <c r="U198" t="str">
        <f t="shared" si="23"/>
        <v>BAR037505420001</v>
      </c>
      <c r="V198">
        <v>400079</v>
      </c>
    </row>
    <row r="199" spans="1:22" x14ac:dyDescent="0.25">
      <c r="A199" s="61" t="str">
        <f t="shared" si="18"/>
        <v>BAR0375054</v>
      </c>
      <c r="B199" s="61" t="str">
        <f t="shared" si="19"/>
        <v>75054Event 1</v>
      </c>
      <c r="C199" s="69" t="str">
        <f t="shared" si="20"/>
        <v>BAR0375054400080</v>
      </c>
      <c r="D199" s="69" t="str">
        <f t="shared" si="21"/>
        <v>BAR0375054Event 1</v>
      </c>
      <c r="E199" t="s">
        <v>577</v>
      </c>
      <c r="F199" t="s">
        <v>282</v>
      </c>
      <c r="G199">
        <v>12</v>
      </c>
      <c r="H199" t="s">
        <v>286</v>
      </c>
      <c r="I199">
        <v>75054</v>
      </c>
      <c r="J199">
        <v>300</v>
      </c>
      <c r="K199">
        <v>9999</v>
      </c>
      <c r="L199" s="61" t="s">
        <v>750</v>
      </c>
      <c r="M199">
        <v>20001</v>
      </c>
      <c r="N199" t="s">
        <v>750</v>
      </c>
      <c r="O199" s="61" t="s">
        <v>652</v>
      </c>
      <c r="P199">
        <v>400080</v>
      </c>
      <c r="Q199" t="s">
        <v>652</v>
      </c>
      <c r="R199">
        <v>9999</v>
      </c>
      <c r="S199" t="e">
        <f>VLOOKUP(A199,'Crosswalk NTL Prgrm-Project_JH'!I:T,5,FALSE)</f>
        <v>#N/A</v>
      </c>
      <c r="T199" t="e">
        <f t="shared" si="22"/>
        <v>#N/A</v>
      </c>
      <c r="U199" t="str">
        <f t="shared" si="23"/>
        <v>BAR037505420001</v>
      </c>
      <c r="V199">
        <v>400080</v>
      </c>
    </row>
    <row r="200" spans="1:22" x14ac:dyDescent="0.25">
      <c r="A200" s="61" t="str">
        <f t="shared" si="18"/>
        <v>BAR0375054</v>
      </c>
      <c r="B200" s="61" t="str">
        <f t="shared" si="19"/>
        <v>75054Event 1</v>
      </c>
      <c r="C200" s="69" t="str">
        <f t="shared" si="20"/>
        <v>BAR0375054400081</v>
      </c>
      <c r="D200" s="69" t="str">
        <f t="shared" si="21"/>
        <v>BAR0375054Event 1</v>
      </c>
      <c r="E200" t="s">
        <v>577</v>
      </c>
      <c r="F200" t="s">
        <v>282</v>
      </c>
      <c r="G200">
        <v>12</v>
      </c>
      <c r="H200" t="s">
        <v>286</v>
      </c>
      <c r="I200">
        <v>75054</v>
      </c>
      <c r="J200">
        <v>300</v>
      </c>
      <c r="K200">
        <v>9999</v>
      </c>
      <c r="L200" s="61" t="s">
        <v>750</v>
      </c>
      <c r="M200">
        <v>20001</v>
      </c>
      <c r="N200" t="s">
        <v>750</v>
      </c>
      <c r="O200" s="61" t="s">
        <v>653</v>
      </c>
      <c r="P200">
        <v>400081</v>
      </c>
      <c r="Q200" t="s">
        <v>653</v>
      </c>
      <c r="R200">
        <v>9999</v>
      </c>
      <c r="S200" t="e">
        <f>VLOOKUP(A200,'Crosswalk NTL Prgrm-Project_JH'!I:T,5,FALSE)</f>
        <v>#N/A</v>
      </c>
      <c r="T200" t="e">
        <f t="shared" si="22"/>
        <v>#N/A</v>
      </c>
      <c r="U200" t="str">
        <f t="shared" si="23"/>
        <v>BAR037505420001</v>
      </c>
      <c r="V200">
        <v>400081</v>
      </c>
    </row>
    <row r="201" spans="1:22" x14ac:dyDescent="0.25">
      <c r="A201" s="61" t="str">
        <f t="shared" si="18"/>
        <v>BAR0375054</v>
      </c>
      <c r="B201" s="61" t="str">
        <f t="shared" si="19"/>
        <v>75054Event 1</v>
      </c>
      <c r="C201" s="69" t="str">
        <f t="shared" si="20"/>
        <v>BAR0375054400083</v>
      </c>
      <c r="D201" s="69" t="str">
        <f t="shared" si="21"/>
        <v>BAR0375054Event 1</v>
      </c>
      <c r="E201" t="s">
        <v>577</v>
      </c>
      <c r="F201" t="s">
        <v>282</v>
      </c>
      <c r="G201">
        <v>12</v>
      </c>
      <c r="H201" t="s">
        <v>286</v>
      </c>
      <c r="I201">
        <v>75054</v>
      </c>
      <c r="J201">
        <v>300</v>
      </c>
      <c r="K201">
        <v>9999</v>
      </c>
      <c r="L201" s="61" t="s">
        <v>750</v>
      </c>
      <c r="M201">
        <v>20001</v>
      </c>
      <c r="N201" t="s">
        <v>750</v>
      </c>
      <c r="O201" s="61" t="s">
        <v>654</v>
      </c>
      <c r="P201">
        <v>400083</v>
      </c>
      <c r="Q201" t="s">
        <v>654</v>
      </c>
      <c r="R201">
        <v>9999</v>
      </c>
      <c r="S201" t="e">
        <f>VLOOKUP(A201,'Crosswalk NTL Prgrm-Project_JH'!I:T,5,FALSE)</f>
        <v>#N/A</v>
      </c>
      <c r="T201" t="e">
        <f t="shared" si="22"/>
        <v>#N/A</v>
      </c>
      <c r="U201" t="str">
        <f t="shared" si="23"/>
        <v>BAR037505420001</v>
      </c>
      <c r="V201">
        <v>400083</v>
      </c>
    </row>
    <row r="202" spans="1:22" x14ac:dyDescent="0.25">
      <c r="A202" s="61" t="str">
        <f t="shared" si="18"/>
        <v>BAR0375054</v>
      </c>
      <c r="B202" s="61" t="str">
        <f t="shared" si="19"/>
        <v>75054Event 1</v>
      </c>
      <c r="C202" s="69" t="str">
        <f t="shared" si="20"/>
        <v>BAR0375054400084</v>
      </c>
      <c r="D202" s="69" t="str">
        <f t="shared" si="21"/>
        <v>BAR0375054Event 1</v>
      </c>
      <c r="E202" t="s">
        <v>577</v>
      </c>
      <c r="F202" t="s">
        <v>282</v>
      </c>
      <c r="G202">
        <v>12</v>
      </c>
      <c r="H202" t="s">
        <v>286</v>
      </c>
      <c r="I202">
        <v>75054</v>
      </c>
      <c r="J202">
        <v>300</v>
      </c>
      <c r="K202">
        <v>9999</v>
      </c>
      <c r="L202" s="61" t="s">
        <v>750</v>
      </c>
      <c r="M202">
        <v>20001</v>
      </c>
      <c r="N202" t="s">
        <v>750</v>
      </c>
      <c r="O202" s="61" t="s">
        <v>655</v>
      </c>
      <c r="P202">
        <v>400084</v>
      </c>
      <c r="Q202" t="s">
        <v>655</v>
      </c>
      <c r="R202">
        <v>9999</v>
      </c>
      <c r="S202" t="e">
        <f>VLOOKUP(A202,'Crosswalk NTL Prgrm-Project_JH'!I:T,5,FALSE)</f>
        <v>#N/A</v>
      </c>
      <c r="T202" t="e">
        <f t="shared" si="22"/>
        <v>#N/A</v>
      </c>
      <c r="U202" t="str">
        <f t="shared" si="23"/>
        <v>BAR037505420001</v>
      </c>
      <c r="V202">
        <v>400084</v>
      </c>
    </row>
    <row r="203" spans="1:22" x14ac:dyDescent="0.25">
      <c r="A203" s="61" t="str">
        <f t="shared" si="18"/>
        <v>BAR0375054</v>
      </c>
      <c r="B203" s="61" t="str">
        <f t="shared" si="19"/>
        <v>75054Event 1</v>
      </c>
      <c r="C203" s="69" t="str">
        <f t="shared" si="20"/>
        <v>BAR0375054400085</v>
      </c>
      <c r="D203" s="69" t="str">
        <f t="shared" si="21"/>
        <v>BAR0375054Event 1</v>
      </c>
      <c r="E203" t="s">
        <v>577</v>
      </c>
      <c r="F203" t="s">
        <v>282</v>
      </c>
      <c r="G203">
        <v>12</v>
      </c>
      <c r="H203" t="s">
        <v>286</v>
      </c>
      <c r="I203">
        <v>75054</v>
      </c>
      <c r="J203">
        <v>300</v>
      </c>
      <c r="K203">
        <v>9999</v>
      </c>
      <c r="L203" s="61" t="s">
        <v>750</v>
      </c>
      <c r="M203">
        <v>20001</v>
      </c>
      <c r="N203" t="s">
        <v>750</v>
      </c>
      <c r="O203" s="61" t="s">
        <v>656</v>
      </c>
      <c r="P203">
        <v>400085</v>
      </c>
      <c r="Q203" t="s">
        <v>656</v>
      </c>
      <c r="R203">
        <v>9999</v>
      </c>
      <c r="S203" t="e">
        <f>VLOOKUP(A203,'Crosswalk NTL Prgrm-Project_JH'!I:T,5,FALSE)</f>
        <v>#N/A</v>
      </c>
      <c r="T203" t="e">
        <f t="shared" si="22"/>
        <v>#N/A</v>
      </c>
      <c r="U203" t="str">
        <f t="shared" si="23"/>
        <v>BAR037505420001</v>
      </c>
      <c r="V203">
        <v>400085</v>
      </c>
    </row>
    <row r="204" spans="1:22" x14ac:dyDescent="0.25">
      <c r="A204" s="61" t="str">
        <f t="shared" si="18"/>
        <v>BAR0375054</v>
      </c>
      <c r="B204" s="61" t="str">
        <f t="shared" si="19"/>
        <v>75054Event 1</v>
      </c>
      <c r="C204" s="69" t="str">
        <f t="shared" si="20"/>
        <v>BAR0375054400086</v>
      </c>
      <c r="D204" s="69" t="str">
        <f t="shared" si="21"/>
        <v>BAR0375054Event 1</v>
      </c>
      <c r="E204" t="s">
        <v>577</v>
      </c>
      <c r="F204" t="s">
        <v>282</v>
      </c>
      <c r="G204">
        <v>12</v>
      </c>
      <c r="H204" t="s">
        <v>286</v>
      </c>
      <c r="I204">
        <v>75054</v>
      </c>
      <c r="J204">
        <v>300</v>
      </c>
      <c r="K204">
        <v>9999</v>
      </c>
      <c r="L204" s="61" t="s">
        <v>750</v>
      </c>
      <c r="M204">
        <v>20001</v>
      </c>
      <c r="N204" t="s">
        <v>750</v>
      </c>
      <c r="O204" s="61" t="s">
        <v>657</v>
      </c>
      <c r="P204">
        <v>400086</v>
      </c>
      <c r="Q204" t="s">
        <v>657</v>
      </c>
      <c r="R204">
        <v>9999</v>
      </c>
      <c r="S204" t="e">
        <f>VLOOKUP(A204,'Crosswalk NTL Prgrm-Project_JH'!I:T,5,FALSE)</f>
        <v>#N/A</v>
      </c>
      <c r="T204" t="e">
        <f t="shared" si="22"/>
        <v>#N/A</v>
      </c>
      <c r="U204" t="str">
        <f t="shared" si="23"/>
        <v>BAR037505420001</v>
      </c>
      <c r="V204">
        <v>400086</v>
      </c>
    </row>
    <row r="205" spans="1:22" x14ac:dyDescent="0.25">
      <c r="A205" s="61" t="str">
        <f t="shared" si="18"/>
        <v>BAR0375054</v>
      </c>
      <c r="B205" s="61" t="str">
        <f t="shared" si="19"/>
        <v>75054Event 1</v>
      </c>
      <c r="C205" s="69" t="str">
        <f t="shared" si="20"/>
        <v>BAR0375054400087</v>
      </c>
      <c r="D205" s="69" t="str">
        <f t="shared" si="21"/>
        <v>BAR0375054Event 1</v>
      </c>
      <c r="E205" t="s">
        <v>577</v>
      </c>
      <c r="F205" t="s">
        <v>282</v>
      </c>
      <c r="G205">
        <v>12</v>
      </c>
      <c r="H205" t="s">
        <v>286</v>
      </c>
      <c r="I205">
        <v>75054</v>
      </c>
      <c r="J205">
        <v>300</v>
      </c>
      <c r="K205">
        <v>9999</v>
      </c>
      <c r="L205" s="61" t="s">
        <v>750</v>
      </c>
      <c r="M205">
        <v>20001</v>
      </c>
      <c r="N205" t="s">
        <v>750</v>
      </c>
      <c r="O205" s="61" t="s">
        <v>658</v>
      </c>
      <c r="P205">
        <v>400087</v>
      </c>
      <c r="Q205" t="s">
        <v>658</v>
      </c>
      <c r="R205">
        <v>9999</v>
      </c>
      <c r="S205" t="e">
        <f>VLOOKUP(A205,'Crosswalk NTL Prgrm-Project_JH'!I:T,5,FALSE)</f>
        <v>#N/A</v>
      </c>
      <c r="T205" t="e">
        <f t="shared" si="22"/>
        <v>#N/A</v>
      </c>
      <c r="U205" t="str">
        <f t="shared" si="23"/>
        <v>BAR037505420001</v>
      </c>
      <c r="V205">
        <v>400087</v>
      </c>
    </row>
    <row r="206" spans="1:22" x14ac:dyDescent="0.25">
      <c r="A206" s="61" t="str">
        <f t="shared" si="18"/>
        <v>BAR0375054</v>
      </c>
      <c r="B206" s="61" t="str">
        <f t="shared" si="19"/>
        <v>75054Event 1</v>
      </c>
      <c r="C206" s="69" t="str">
        <f t="shared" si="20"/>
        <v>BAR0375054400088</v>
      </c>
      <c r="D206" s="69" t="str">
        <f t="shared" si="21"/>
        <v>BAR0375054Event 1</v>
      </c>
      <c r="E206" t="s">
        <v>577</v>
      </c>
      <c r="F206" t="s">
        <v>282</v>
      </c>
      <c r="G206">
        <v>12</v>
      </c>
      <c r="H206" t="s">
        <v>286</v>
      </c>
      <c r="I206">
        <v>75054</v>
      </c>
      <c r="J206">
        <v>300</v>
      </c>
      <c r="K206">
        <v>9999</v>
      </c>
      <c r="L206" s="61" t="s">
        <v>750</v>
      </c>
      <c r="M206">
        <v>20001</v>
      </c>
      <c r="N206" t="s">
        <v>750</v>
      </c>
      <c r="O206" s="61" t="s">
        <v>659</v>
      </c>
      <c r="P206">
        <v>400088</v>
      </c>
      <c r="Q206" t="s">
        <v>659</v>
      </c>
      <c r="R206">
        <v>9999</v>
      </c>
      <c r="S206" t="e">
        <f>VLOOKUP(A206,'Crosswalk NTL Prgrm-Project_JH'!I:T,5,FALSE)</f>
        <v>#N/A</v>
      </c>
      <c r="T206" t="e">
        <f t="shared" si="22"/>
        <v>#N/A</v>
      </c>
      <c r="U206" t="str">
        <f t="shared" si="23"/>
        <v>BAR037505420001</v>
      </c>
      <c r="V206">
        <v>400088</v>
      </c>
    </row>
    <row r="207" spans="1:22" x14ac:dyDescent="0.25">
      <c r="A207" s="61" t="str">
        <f t="shared" si="18"/>
        <v>BAR0375054</v>
      </c>
      <c r="B207" s="61" t="str">
        <f t="shared" si="19"/>
        <v>75054Event 1</v>
      </c>
      <c r="C207" s="69" t="str">
        <f t="shared" si="20"/>
        <v>BAR0375054400089</v>
      </c>
      <c r="D207" s="69" t="str">
        <f t="shared" si="21"/>
        <v>BAR0375054Event 1</v>
      </c>
      <c r="E207" t="s">
        <v>577</v>
      </c>
      <c r="F207" t="s">
        <v>282</v>
      </c>
      <c r="G207">
        <v>12</v>
      </c>
      <c r="H207" t="s">
        <v>286</v>
      </c>
      <c r="I207">
        <v>75054</v>
      </c>
      <c r="J207">
        <v>300</v>
      </c>
      <c r="K207">
        <v>9999</v>
      </c>
      <c r="L207" s="61" t="s">
        <v>750</v>
      </c>
      <c r="M207">
        <v>20001</v>
      </c>
      <c r="N207" t="s">
        <v>750</v>
      </c>
      <c r="O207" s="61" t="s">
        <v>660</v>
      </c>
      <c r="P207">
        <v>400089</v>
      </c>
      <c r="Q207" t="s">
        <v>660</v>
      </c>
      <c r="R207">
        <v>9999</v>
      </c>
      <c r="S207" t="e">
        <f>VLOOKUP(A207,'Crosswalk NTL Prgrm-Project_JH'!I:T,5,FALSE)</f>
        <v>#N/A</v>
      </c>
      <c r="T207" t="e">
        <f t="shared" si="22"/>
        <v>#N/A</v>
      </c>
      <c r="U207" t="str">
        <f t="shared" si="23"/>
        <v>BAR037505420001</v>
      </c>
      <c r="V207">
        <v>400089</v>
      </c>
    </row>
    <row r="208" spans="1:22" x14ac:dyDescent="0.25">
      <c r="A208" s="61" t="str">
        <f t="shared" si="18"/>
        <v>BAR0375054</v>
      </c>
      <c r="B208" s="61" t="str">
        <f t="shared" si="19"/>
        <v>75054Event 1</v>
      </c>
      <c r="C208" s="69" t="str">
        <f t="shared" si="20"/>
        <v>BAR0375054400090</v>
      </c>
      <c r="D208" s="69" t="str">
        <f t="shared" si="21"/>
        <v>BAR0375054Event 1</v>
      </c>
      <c r="E208" t="s">
        <v>577</v>
      </c>
      <c r="F208" t="s">
        <v>282</v>
      </c>
      <c r="G208">
        <v>12</v>
      </c>
      <c r="H208" t="s">
        <v>286</v>
      </c>
      <c r="I208">
        <v>75054</v>
      </c>
      <c r="J208">
        <v>300</v>
      </c>
      <c r="K208">
        <v>9999</v>
      </c>
      <c r="L208" s="61" t="s">
        <v>750</v>
      </c>
      <c r="M208">
        <v>20001</v>
      </c>
      <c r="N208" t="s">
        <v>750</v>
      </c>
      <c r="O208" s="61" t="s">
        <v>661</v>
      </c>
      <c r="P208">
        <v>400090</v>
      </c>
      <c r="Q208" t="s">
        <v>661</v>
      </c>
      <c r="R208">
        <v>9999</v>
      </c>
      <c r="S208" t="e">
        <f>VLOOKUP(A208,'Crosswalk NTL Prgrm-Project_JH'!I:T,5,FALSE)</f>
        <v>#N/A</v>
      </c>
      <c r="T208" t="e">
        <f t="shared" si="22"/>
        <v>#N/A</v>
      </c>
      <c r="U208" t="str">
        <f t="shared" si="23"/>
        <v>BAR037505420001</v>
      </c>
      <c r="V208">
        <v>400090</v>
      </c>
    </row>
    <row r="209" spans="1:22" x14ac:dyDescent="0.25">
      <c r="A209" s="61" t="str">
        <f t="shared" si="18"/>
        <v>BAR0375054</v>
      </c>
      <c r="B209" s="61" t="str">
        <f t="shared" si="19"/>
        <v>75054Event 1</v>
      </c>
      <c r="C209" s="69" t="str">
        <f t="shared" si="20"/>
        <v>BAR0375054400091</v>
      </c>
      <c r="D209" s="69" t="str">
        <f t="shared" si="21"/>
        <v>BAR0375054Event 1</v>
      </c>
      <c r="E209" t="s">
        <v>577</v>
      </c>
      <c r="F209" t="s">
        <v>282</v>
      </c>
      <c r="G209">
        <v>12</v>
      </c>
      <c r="H209" t="s">
        <v>286</v>
      </c>
      <c r="I209">
        <v>75054</v>
      </c>
      <c r="J209">
        <v>300</v>
      </c>
      <c r="K209">
        <v>9999</v>
      </c>
      <c r="L209" s="61" t="s">
        <v>750</v>
      </c>
      <c r="M209">
        <v>20001</v>
      </c>
      <c r="N209" t="s">
        <v>750</v>
      </c>
      <c r="O209" s="61" t="s">
        <v>662</v>
      </c>
      <c r="P209">
        <v>400091</v>
      </c>
      <c r="Q209" t="s">
        <v>662</v>
      </c>
      <c r="R209">
        <v>9999</v>
      </c>
      <c r="S209" t="e">
        <f>VLOOKUP(A209,'Crosswalk NTL Prgrm-Project_JH'!I:T,5,FALSE)</f>
        <v>#N/A</v>
      </c>
      <c r="T209" t="e">
        <f t="shared" si="22"/>
        <v>#N/A</v>
      </c>
      <c r="U209" t="str">
        <f t="shared" si="23"/>
        <v>BAR037505420001</v>
      </c>
      <c r="V209">
        <v>400091</v>
      </c>
    </row>
    <row r="210" spans="1:22" x14ac:dyDescent="0.25">
      <c r="A210" s="61" t="str">
        <f t="shared" si="18"/>
        <v>BAR0375054</v>
      </c>
      <c r="B210" s="61" t="str">
        <f t="shared" si="19"/>
        <v>75054Event 1</v>
      </c>
      <c r="C210" s="69" t="str">
        <f t="shared" si="20"/>
        <v>BAR0375054400093</v>
      </c>
      <c r="D210" s="69" t="str">
        <f t="shared" si="21"/>
        <v>BAR0375054Event 1</v>
      </c>
      <c r="E210" t="s">
        <v>577</v>
      </c>
      <c r="F210" t="s">
        <v>282</v>
      </c>
      <c r="G210">
        <v>12</v>
      </c>
      <c r="H210" t="s">
        <v>286</v>
      </c>
      <c r="I210">
        <v>75054</v>
      </c>
      <c r="J210">
        <v>300</v>
      </c>
      <c r="K210">
        <v>9999</v>
      </c>
      <c r="L210" s="61" t="s">
        <v>750</v>
      </c>
      <c r="M210">
        <v>20001</v>
      </c>
      <c r="N210" t="s">
        <v>750</v>
      </c>
      <c r="O210" s="61" t="s">
        <v>663</v>
      </c>
      <c r="P210">
        <v>400093</v>
      </c>
      <c r="Q210" t="s">
        <v>663</v>
      </c>
      <c r="R210">
        <v>9999</v>
      </c>
      <c r="S210" t="e">
        <f>VLOOKUP(A210,'Crosswalk NTL Prgrm-Project_JH'!I:T,5,FALSE)</f>
        <v>#N/A</v>
      </c>
      <c r="T210" t="e">
        <f t="shared" si="22"/>
        <v>#N/A</v>
      </c>
      <c r="U210" t="str">
        <f t="shared" si="23"/>
        <v>BAR037505420001</v>
      </c>
      <c r="V210">
        <v>400093</v>
      </c>
    </row>
    <row r="211" spans="1:22" x14ac:dyDescent="0.25">
      <c r="A211" s="61" t="str">
        <f t="shared" si="18"/>
        <v>BAR0375054</v>
      </c>
      <c r="B211" s="61" t="str">
        <f t="shared" si="19"/>
        <v>75054Event 1</v>
      </c>
      <c r="C211" s="69" t="str">
        <f t="shared" si="20"/>
        <v>BAR0375054400098</v>
      </c>
      <c r="D211" s="69" t="str">
        <f t="shared" si="21"/>
        <v>BAR0375054Event 1</v>
      </c>
      <c r="E211" t="s">
        <v>577</v>
      </c>
      <c r="F211" t="s">
        <v>282</v>
      </c>
      <c r="G211">
        <v>12</v>
      </c>
      <c r="H211" t="s">
        <v>286</v>
      </c>
      <c r="I211">
        <v>75054</v>
      </c>
      <c r="J211">
        <v>300</v>
      </c>
      <c r="K211">
        <v>9999</v>
      </c>
      <c r="L211" s="61" t="s">
        <v>750</v>
      </c>
      <c r="M211">
        <v>20001</v>
      </c>
      <c r="N211" t="s">
        <v>750</v>
      </c>
      <c r="O211" s="61" t="s">
        <v>664</v>
      </c>
      <c r="P211">
        <v>400098</v>
      </c>
      <c r="Q211" t="s">
        <v>664</v>
      </c>
      <c r="R211">
        <v>9999</v>
      </c>
      <c r="S211" t="e">
        <f>VLOOKUP(A211,'Crosswalk NTL Prgrm-Project_JH'!I:T,5,FALSE)</f>
        <v>#N/A</v>
      </c>
      <c r="T211" t="e">
        <f t="shared" si="22"/>
        <v>#N/A</v>
      </c>
      <c r="U211" t="str">
        <f t="shared" si="23"/>
        <v>BAR037505420001</v>
      </c>
      <c r="V211">
        <v>400098</v>
      </c>
    </row>
    <row r="212" spans="1:22" x14ac:dyDescent="0.25">
      <c r="A212" s="61" t="str">
        <f t="shared" si="18"/>
        <v>BAR0375054</v>
      </c>
      <c r="B212" s="61" t="str">
        <f t="shared" si="19"/>
        <v>75054Event 1</v>
      </c>
      <c r="C212" s="69" t="str">
        <f t="shared" si="20"/>
        <v>BAR0375054400100</v>
      </c>
      <c r="D212" s="69" t="str">
        <f t="shared" si="21"/>
        <v>BAR0375054Event 1</v>
      </c>
      <c r="E212" t="s">
        <v>577</v>
      </c>
      <c r="F212" t="s">
        <v>282</v>
      </c>
      <c r="G212">
        <v>12</v>
      </c>
      <c r="H212" t="s">
        <v>286</v>
      </c>
      <c r="I212">
        <v>75054</v>
      </c>
      <c r="J212">
        <v>300</v>
      </c>
      <c r="K212">
        <v>9999</v>
      </c>
      <c r="L212" s="61" t="s">
        <v>750</v>
      </c>
      <c r="M212">
        <v>20001</v>
      </c>
      <c r="N212" t="s">
        <v>750</v>
      </c>
      <c r="O212" s="61" t="s">
        <v>665</v>
      </c>
      <c r="P212">
        <v>400100</v>
      </c>
      <c r="Q212" t="s">
        <v>665</v>
      </c>
      <c r="R212">
        <v>9999</v>
      </c>
      <c r="S212" t="e">
        <f>VLOOKUP(A212,'Crosswalk NTL Prgrm-Project_JH'!I:T,5,FALSE)</f>
        <v>#N/A</v>
      </c>
      <c r="T212" t="e">
        <f t="shared" si="22"/>
        <v>#N/A</v>
      </c>
      <c r="U212" t="str">
        <f t="shared" si="23"/>
        <v>BAR037505420001</v>
      </c>
      <c r="V212">
        <v>400100</v>
      </c>
    </row>
    <row r="213" spans="1:22" x14ac:dyDescent="0.25">
      <c r="A213" s="61" t="str">
        <f t="shared" si="18"/>
        <v>BAR0375054</v>
      </c>
      <c r="B213" s="61" t="str">
        <f t="shared" si="19"/>
        <v>75054Event 1</v>
      </c>
      <c r="C213" s="69" t="str">
        <f t="shared" si="20"/>
        <v>BAR0375054400101</v>
      </c>
      <c r="D213" s="69" t="str">
        <f t="shared" si="21"/>
        <v>BAR0375054Event 1</v>
      </c>
      <c r="E213" t="s">
        <v>577</v>
      </c>
      <c r="F213" t="s">
        <v>282</v>
      </c>
      <c r="G213">
        <v>12</v>
      </c>
      <c r="H213" t="s">
        <v>286</v>
      </c>
      <c r="I213">
        <v>75054</v>
      </c>
      <c r="J213">
        <v>300</v>
      </c>
      <c r="K213">
        <v>9999</v>
      </c>
      <c r="L213" s="61" t="s">
        <v>750</v>
      </c>
      <c r="M213">
        <v>20001</v>
      </c>
      <c r="N213" t="s">
        <v>750</v>
      </c>
      <c r="O213" s="61" t="s">
        <v>666</v>
      </c>
      <c r="P213">
        <v>400101</v>
      </c>
      <c r="Q213" t="s">
        <v>666</v>
      </c>
      <c r="R213">
        <v>9999</v>
      </c>
      <c r="S213" t="e">
        <f>VLOOKUP(A213,'Crosswalk NTL Prgrm-Project_JH'!I:T,5,FALSE)</f>
        <v>#N/A</v>
      </c>
      <c r="T213" t="e">
        <f t="shared" si="22"/>
        <v>#N/A</v>
      </c>
      <c r="U213" t="str">
        <f t="shared" si="23"/>
        <v>BAR037505420001</v>
      </c>
      <c r="V213">
        <v>400101</v>
      </c>
    </row>
    <row r="214" spans="1:22" x14ac:dyDescent="0.25">
      <c r="A214" s="61" t="str">
        <f t="shared" si="18"/>
        <v>BAR0375054</v>
      </c>
      <c r="B214" s="61" t="str">
        <f t="shared" si="19"/>
        <v>75054Event 1</v>
      </c>
      <c r="C214" s="69" t="str">
        <f t="shared" si="20"/>
        <v>BAR0375054400102</v>
      </c>
      <c r="D214" s="69" t="str">
        <f t="shared" si="21"/>
        <v>BAR0375054Event 1</v>
      </c>
      <c r="E214" t="s">
        <v>577</v>
      </c>
      <c r="F214" t="s">
        <v>282</v>
      </c>
      <c r="G214">
        <v>12</v>
      </c>
      <c r="H214" t="s">
        <v>286</v>
      </c>
      <c r="I214">
        <v>75054</v>
      </c>
      <c r="J214">
        <v>300</v>
      </c>
      <c r="K214">
        <v>9999</v>
      </c>
      <c r="L214" s="61" t="s">
        <v>750</v>
      </c>
      <c r="M214">
        <v>20001</v>
      </c>
      <c r="N214" t="s">
        <v>750</v>
      </c>
      <c r="O214" s="61" t="s">
        <v>667</v>
      </c>
      <c r="P214">
        <v>400102</v>
      </c>
      <c r="Q214" t="s">
        <v>667</v>
      </c>
      <c r="R214">
        <v>9999</v>
      </c>
      <c r="S214" t="e">
        <f>VLOOKUP(A214,'Crosswalk NTL Prgrm-Project_JH'!I:T,5,FALSE)</f>
        <v>#N/A</v>
      </c>
      <c r="T214" t="e">
        <f t="shared" si="22"/>
        <v>#N/A</v>
      </c>
      <c r="U214" t="str">
        <f t="shared" si="23"/>
        <v>BAR037505420001</v>
      </c>
      <c r="V214">
        <v>400102</v>
      </c>
    </row>
    <row r="215" spans="1:22" x14ac:dyDescent="0.25">
      <c r="A215" s="61" t="str">
        <f t="shared" si="18"/>
        <v>BAR0375054</v>
      </c>
      <c r="B215" s="61" t="str">
        <f t="shared" si="19"/>
        <v>75054Event 1</v>
      </c>
      <c r="C215" s="69" t="str">
        <f t="shared" si="20"/>
        <v>BAR0375054400103</v>
      </c>
      <c r="D215" s="69" t="str">
        <f t="shared" si="21"/>
        <v>BAR0375054Event 1</v>
      </c>
      <c r="E215" t="s">
        <v>577</v>
      </c>
      <c r="F215" t="s">
        <v>282</v>
      </c>
      <c r="G215">
        <v>12</v>
      </c>
      <c r="H215" t="s">
        <v>286</v>
      </c>
      <c r="I215">
        <v>75054</v>
      </c>
      <c r="J215">
        <v>300</v>
      </c>
      <c r="K215">
        <v>9999</v>
      </c>
      <c r="L215" s="61" t="s">
        <v>750</v>
      </c>
      <c r="M215">
        <v>20001</v>
      </c>
      <c r="N215" t="s">
        <v>750</v>
      </c>
      <c r="O215" s="61" t="s">
        <v>668</v>
      </c>
      <c r="P215">
        <v>400103</v>
      </c>
      <c r="Q215" t="s">
        <v>668</v>
      </c>
      <c r="R215">
        <v>9999</v>
      </c>
      <c r="S215" t="e">
        <f>VLOOKUP(A215,'Crosswalk NTL Prgrm-Project_JH'!I:T,5,FALSE)</f>
        <v>#N/A</v>
      </c>
      <c r="T215" t="e">
        <f t="shared" si="22"/>
        <v>#N/A</v>
      </c>
      <c r="U215" t="str">
        <f t="shared" si="23"/>
        <v>BAR037505420001</v>
      </c>
      <c r="V215">
        <v>400103</v>
      </c>
    </row>
    <row r="216" spans="1:22" x14ac:dyDescent="0.25">
      <c r="A216" s="61" t="str">
        <f t="shared" si="18"/>
        <v>BAR0375054</v>
      </c>
      <c r="B216" s="61" t="str">
        <f t="shared" si="19"/>
        <v>75054Event 1</v>
      </c>
      <c r="C216" s="69" t="str">
        <f t="shared" si="20"/>
        <v>BAR0375054400104</v>
      </c>
      <c r="D216" s="69" t="str">
        <f t="shared" si="21"/>
        <v>BAR0375054Event 1</v>
      </c>
      <c r="E216" t="s">
        <v>577</v>
      </c>
      <c r="F216" t="s">
        <v>282</v>
      </c>
      <c r="G216">
        <v>12</v>
      </c>
      <c r="H216" t="s">
        <v>286</v>
      </c>
      <c r="I216">
        <v>75054</v>
      </c>
      <c r="J216">
        <v>300</v>
      </c>
      <c r="K216">
        <v>9999</v>
      </c>
      <c r="L216" s="61" t="s">
        <v>750</v>
      </c>
      <c r="M216">
        <v>20001</v>
      </c>
      <c r="N216" t="s">
        <v>750</v>
      </c>
      <c r="O216" s="61" t="s">
        <v>669</v>
      </c>
      <c r="P216">
        <v>400104</v>
      </c>
      <c r="Q216" t="s">
        <v>669</v>
      </c>
      <c r="R216">
        <v>9999</v>
      </c>
      <c r="S216" t="e">
        <f>VLOOKUP(A216,'Crosswalk NTL Prgrm-Project_JH'!I:T,5,FALSE)</f>
        <v>#N/A</v>
      </c>
      <c r="T216" t="e">
        <f t="shared" si="22"/>
        <v>#N/A</v>
      </c>
      <c r="U216" t="str">
        <f t="shared" si="23"/>
        <v>BAR037505420001</v>
      </c>
      <c r="V216">
        <v>400104</v>
      </c>
    </row>
    <row r="217" spans="1:22" x14ac:dyDescent="0.25">
      <c r="A217" s="61" t="str">
        <f t="shared" si="18"/>
        <v>BAR0375054</v>
      </c>
      <c r="B217" s="61" t="str">
        <f t="shared" si="19"/>
        <v>75054Event 1</v>
      </c>
      <c r="C217" s="69" t="str">
        <f t="shared" si="20"/>
        <v>BAR0375054400105</v>
      </c>
      <c r="D217" s="69" t="str">
        <f t="shared" si="21"/>
        <v>BAR0375054Event 1</v>
      </c>
      <c r="E217" t="s">
        <v>577</v>
      </c>
      <c r="F217" t="s">
        <v>282</v>
      </c>
      <c r="G217">
        <v>12</v>
      </c>
      <c r="H217" t="s">
        <v>286</v>
      </c>
      <c r="I217">
        <v>75054</v>
      </c>
      <c r="J217">
        <v>300</v>
      </c>
      <c r="K217">
        <v>9999</v>
      </c>
      <c r="L217" s="61" t="s">
        <v>750</v>
      </c>
      <c r="M217">
        <v>20001</v>
      </c>
      <c r="N217" t="s">
        <v>750</v>
      </c>
      <c r="O217" s="61" t="s">
        <v>672</v>
      </c>
      <c r="P217">
        <v>400105</v>
      </c>
      <c r="Q217" t="s">
        <v>672</v>
      </c>
      <c r="R217">
        <v>9999</v>
      </c>
      <c r="S217" t="e">
        <f>VLOOKUP(A217,'Crosswalk NTL Prgrm-Project_JH'!I:T,5,FALSE)</f>
        <v>#N/A</v>
      </c>
      <c r="T217" t="e">
        <f t="shared" si="22"/>
        <v>#N/A</v>
      </c>
      <c r="U217" t="str">
        <f t="shared" si="23"/>
        <v>BAR037505420001</v>
      </c>
      <c r="V217">
        <v>400105</v>
      </c>
    </row>
    <row r="218" spans="1:22" x14ac:dyDescent="0.25">
      <c r="A218" s="61" t="str">
        <f t="shared" si="18"/>
        <v>BAR0375054</v>
      </c>
      <c r="B218" s="61" t="str">
        <f t="shared" si="19"/>
        <v>75054Event 1</v>
      </c>
      <c r="C218" s="69" t="str">
        <f t="shared" si="20"/>
        <v>BAR0375054400106</v>
      </c>
      <c r="D218" s="69" t="str">
        <f t="shared" si="21"/>
        <v>BAR0375054Event 1</v>
      </c>
      <c r="E218" t="s">
        <v>577</v>
      </c>
      <c r="F218" t="s">
        <v>282</v>
      </c>
      <c r="G218">
        <v>12</v>
      </c>
      <c r="H218" t="s">
        <v>286</v>
      </c>
      <c r="I218">
        <v>75054</v>
      </c>
      <c r="J218">
        <v>300</v>
      </c>
      <c r="K218">
        <v>9999</v>
      </c>
      <c r="L218" s="61" t="s">
        <v>750</v>
      </c>
      <c r="M218">
        <v>20001</v>
      </c>
      <c r="N218" t="s">
        <v>750</v>
      </c>
      <c r="O218" s="61" t="s">
        <v>670</v>
      </c>
      <c r="P218">
        <v>400106</v>
      </c>
      <c r="Q218" t="s">
        <v>670</v>
      </c>
      <c r="R218">
        <v>9999</v>
      </c>
      <c r="S218" t="e">
        <f>VLOOKUP(A218,'Crosswalk NTL Prgrm-Project_JH'!I:T,5,FALSE)</f>
        <v>#N/A</v>
      </c>
      <c r="T218" t="e">
        <f t="shared" si="22"/>
        <v>#N/A</v>
      </c>
      <c r="U218" t="str">
        <f t="shared" si="23"/>
        <v>BAR037505420001</v>
      </c>
      <c r="V218">
        <v>400106</v>
      </c>
    </row>
    <row r="219" spans="1:22" x14ac:dyDescent="0.25">
      <c r="A219" s="61" t="str">
        <f t="shared" si="18"/>
        <v>BAR0375054</v>
      </c>
      <c r="B219" s="61" t="str">
        <f t="shared" si="19"/>
        <v>75054Event 1</v>
      </c>
      <c r="C219" s="69" t="str">
        <f t="shared" si="20"/>
        <v>BAR0375054400108</v>
      </c>
      <c r="D219" s="69" t="str">
        <f t="shared" si="21"/>
        <v>BAR0375054Event 1</v>
      </c>
      <c r="E219" t="s">
        <v>577</v>
      </c>
      <c r="F219" t="s">
        <v>282</v>
      </c>
      <c r="G219">
        <v>12</v>
      </c>
      <c r="H219" t="s">
        <v>286</v>
      </c>
      <c r="I219">
        <v>75054</v>
      </c>
      <c r="J219">
        <v>300</v>
      </c>
      <c r="K219">
        <v>9999</v>
      </c>
      <c r="L219" s="61" t="s">
        <v>750</v>
      </c>
      <c r="M219">
        <v>20001</v>
      </c>
      <c r="N219" t="s">
        <v>750</v>
      </c>
      <c r="O219" s="61" t="s">
        <v>671</v>
      </c>
      <c r="P219">
        <v>400108</v>
      </c>
      <c r="Q219" t="s">
        <v>671</v>
      </c>
      <c r="R219">
        <v>9999</v>
      </c>
      <c r="S219" t="e">
        <f>VLOOKUP(A219,'Crosswalk NTL Prgrm-Project_JH'!I:T,5,FALSE)</f>
        <v>#N/A</v>
      </c>
      <c r="T219" t="e">
        <f t="shared" si="22"/>
        <v>#N/A</v>
      </c>
      <c r="U219" t="str">
        <f t="shared" si="23"/>
        <v>BAR037505420001</v>
      </c>
      <c r="V219">
        <v>400108</v>
      </c>
    </row>
    <row r="220" spans="1:22" x14ac:dyDescent="0.25">
      <c r="A220" s="61" t="str">
        <f t="shared" si="18"/>
        <v>BAR0375054</v>
      </c>
      <c r="B220" s="61" t="str">
        <f t="shared" si="19"/>
        <v>75054Event 1</v>
      </c>
      <c r="C220" s="69" t="str">
        <f t="shared" si="20"/>
        <v>BAR0375054400109</v>
      </c>
      <c r="D220" s="69" t="str">
        <f t="shared" si="21"/>
        <v>BAR0375054Event 1</v>
      </c>
      <c r="E220" t="s">
        <v>577</v>
      </c>
      <c r="F220" t="s">
        <v>282</v>
      </c>
      <c r="G220">
        <v>12</v>
      </c>
      <c r="H220" t="s">
        <v>286</v>
      </c>
      <c r="I220">
        <v>75054</v>
      </c>
      <c r="J220">
        <v>300</v>
      </c>
      <c r="K220">
        <v>9999</v>
      </c>
      <c r="L220" s="61" t="s">
        <v>750</v>
      </c>
      <c r="M220">
        <v>20001</v>
      </c>
      <c r="N220" t="s">
        <v>750</v>
      </c>
      <c r="O220" s="61" t="s">
        <v>673</v>
      </c>
      <c r="P220">
        <v>400109</v>
      </c>
      <c r="Q220" t="s">
        <v>673</v>
      </c>
      <c r="R220">
        <v>9999</v>
      </c>
      <c r="S220" t="e">
        <f>VLOOKUP(A220,'Crosswalk NTL Prgrm-Project_JH'!I:T,5,FALSE)</f>
        <v>#N/A</v>
      </c>
      <c r="T220" t="e">
        <f t="shared" si="22"/>
        <v>#N/A</v>
      </c>
      <c r="U220" t="str">
        <f t="shared" si="23"/>
        <v>BAR037505420001</v>
      </c>
      <c r="V220">
        <v>400109</v>
      </c>
    </row>
    <row r="221" spans="1:22" x14ac:dyDescent="0.25">
      <c r="A221" s="61" t="str">
        <f t="shared" si="18"/>
        <v>BAR0375054</v>
      </c>
      <c r="B221" s="61" t="str">
        <f t="shared" si="19"/>
        <v>75054Event 1</v>
      </c>
      <c r="C221" s="69" t="str">
        <f t="shared" si="20"/>
        <v>BAR0375054400110</v>
      </c>
      <c r="D221" s="69" t="str">
        <f t="shared" si="21"/>
        <v>BAR0375054Event 1</v>
      </c>
      <c r="E221" t="s">
        <v>577</v>
      </c>
      <c r="F221" t="s">
        <v>282</v>
      </c>
      <c r="G221">
        <v>12</v>
      </c>
      <c r="H221" t="s">
        <v>286</v>
      </c>
      <c r="I221">
        <v>75054</v>
      </c>
      <c r="J221">
        <v>300</v>
      </c>
      <c r="K221">
        <v>9999</v>
      </c>
      <c r="L221" s="61" t="s">
        <v>750</v>
      </c>
      <c r="M221">
        <v>20001</v>
      </c>
      <c r="N221" t="s">
        <v>750</v>
      </c>
      <c r="O221" s="61" t="s">
        <v>674</v>
      </c>
      <c r="P221">
        <v>400110</v>
      </c>
      <c r="Q221" t="s">
        <v>674</v>
      </c>
      <c r="R221">
        <v>9999</v>
      </c>
      <c r="S221" t="e">
        <f>VLOOKUP(A221,'Crosswalk NTL Prgrm-Project_JH'!I:T,5,FALSE)</f>
        <v>#N/A</v>
      </c>
      <c r="T221" t="e">
        <f t="shared" si="22"/>
        <v>#N/A</v>
      </c>
      <c r="U221" t="str">
        <f t="shared" si="23"/>
        <v>BAR037505420001</v>
      </c>
      <c r="V221">
        <v>400110</v>
      </c>
    </row>
    <row r="222" spans="1:22" x14ac:dyDescent="0.25">
      <c r="A222" s="61" t="str">
        <f t="shared" si="18"/>
        <v>BAR0375054</v>
      </c>
      <c r="B222" s="61" t="str">
        <f t="shared" si="19"/>
        <v>75054Event 1</v>
      </c>
      <c r="C222" s="69" t="str">
        <f t="shared" si="20"/>
        <v>BAR0375054400112</v>
      </c>
      <c r="D222" s="69" t="str">
        <f t="shared" si="21"/>
        <v>BAR0375054Event 1</v>
      </c>
      <c r="E222" t="s">
        <v>577</v>
      </c>
      <c r="F222" t="s">
        <v>282</v>
      </c>
      <c r="G222">
        <v>12</v>
      </c>
      <c r="H222" t="s">
        <v>286</v>
      </c>
      <c r="I222">
        <v>75054</v>
      </c>
      <c r="J222">
        <v>300</v>
      </c>
      <c r="K222">
        <v>9999</v>
      </c>
      <c r="L222" s="61" t="s">
        <v>750</v>
      </c>
      <c r="M222">
        <v>20001</v>
      </c>
      <c r="N222" t="s">
        <v>750</v>
      </c>
      <c r="O222" s="61" t="s">
        <v>675</v>
      </c>
      <c r="P222">
        <v>400112</v>
      </c>
      <c r="Q222" t="s">
        <v>675</v>
      </c>
      <c r="R222">
        <v>9999</v>
      </c>
      <c r="S222" t="e">
        <f>VLOOKUP(A222,'Crosswalk NTL Prgrm-Project_JH'!I:T,5,FALSE)</f>
        <v>#N/A</v>
      </c>
      <c r="T222" t="e">
        <f t="shared" si="22"/>
        <v>#N/A</v>
      </c>
      <c r="U222" t="str">
        <f t="shared" si="23"/>
        <v>BAR037505420001</v>
      </c>
      <c r="V222">
        <v>400112</v>
      </c>
    </row>
    <row r="223" spans="1:22" x14ac:dyDescent="0.25">
      <c r="A223" s="61" t="str">
        <f t="shared" si="18"/>
        <v>BAR0375054</v>
      </c>
      <c r="B223" s="61" t="str">
        <f t="shared" si="19"/>
        <v>75054Event 1</v>
      </c>
      <c r="C223" s="69" t="str">
        <f t="shared" si="20"/>
        <v>BAR0375054400116</v>
      </c>
      <c r="D223" s="69" t="str">
        <f t="shared" si="21"/>
        <v>BAR0375054Event 1</v>
      </c>
      <c r="E223" t="s">
        <v>577</v>
      </c>
      <c r="F223" t="s">
        <v>282</v>
      </c>
      <c r="G223">
        <v>12</v>
      </c>
      <c r="H223" t="s">
        <v>286</v>
      </c>
      <c r="I223">
        <v>75054</v>
      </c>
      <c r="J223">
        <v>300</v>
      </c>
      <c r="K223">
        <v>9999</v>
      </c>
      <c r="L223" s="61" t="s">
        <v>750</v>
      </c>
      <c r="M223">
        <v>20001</v>
      </c>
      <c r="N223" t="s">
        <v>750</v>
      </c>
      <c r="O223" s="61" t="s">
        <v>676</v>
      </c>
      <c r="P223">
        <v>400116</v>
      </c>
      <c r="Q223" t="s">
        <v>676</v>
      </c>
      <c r="R223">
        <v>9999</v>
      </c>
      <c r="S223" t="e">
        <f>VLOOKUP(A223,'Crosswalk NTL Prgrm-Project_JH'!I:T,5,FALSE)</f>
        <v>#N/A</v>
      </c>
      <c r="T223" t="e">
        <f t="shared" si="22"/>
        <v>#N/A</v>
      </c>
      <c r="U223" t="str">
        <f t="shared" si="23"/>
        <v>BAR037505420001</v>
      </c>
      <c r="V223">
        <v>400116</v>
      </c>
    </row>
    <row r="224" spans="1:22" x14ac:dyDescent="0.25">
      <c r="A224" s="61" t="str">
        <f t="shared" si="18"/>
        <v>BAR0375054</v>
      </c>
      <c r="B224" s="61" t="str">
        <f t="shared" si="19"/>
        <v>75054Event 1</v>
      </c>
      <c r="C224" s="69" t="str">
        <f t="shared" si="20"/>
        <v>BAR0375054400118</v>
      </c>
      <c r="D224" s="69" t="str">
        <f t="shared" si="21"/>
        <v>BAR0375054Event 1</v>
      </c>
      <c r="E224" t="s">
        <v>577</v>
      </c>
      <c r="F224" t="s">
        <v>282</v>
      </c>
      <c r="G224">
        <v>12</v>
      </c>
      <c r="H224" t="s">
        <v>286</v>
      </c>
      <c r="I224">
        <v>75054</v>
      </c>
      <c r="J224">
        <v>300</v>
      </c>
      <c r="K224">
        <v>9999</v>
      </c>
      <c r="L224" s="61" t="s">
        <v>750</v>
      </c>
      <c r="M224">
        <v>20001</v>
      </c>
      <c r="N224" t="s">
        <v>750</v>
      </c>
      <c r="O224" s="61" t="s">
        <v>604</v>
      </c>
      <c r="P224">
        <v>400118</v>
      </c>
      <c r="Q224" t="s">
        <v>604</v>
      </c>
      <c r="R224">
        <v>9999</v>
      </c>
      <c r="S224" t="e">
        <f>VLOOKUP(A224,'Crosswalk NTL Prgrm-Project_JH'!I:T,5,FALSE)</f>
        <v>#N/A</v>
      </c>
      <c r="T224" t="e">
        <f t="shared" si="22"/>
        <v>#N/A</v>
      </c>
      <c r="U224" t="str">
        <f t="shared" si="23"/>
        <v>BAR037505420001</v>
      </c>
      <c r="V224">
        <v>400118</v>
      </c>
    </row>
    <row r="225" spans="1:22" x14ac:dyDescent="0.25">
      <c r="A225" s="61" t="str">
        <f t="shared" si="18"/>
        <v>BAR0375054</v>
      </c>
      <c r="B225" s="61" t="str">
        <f t="shared" si="19"/>
        <v>75054Event 1</v>
      </c>
      <c r="C225" s="69" t="str">
        <f t="shared" si="20"/>
        <v>BAR0375054400119</v>
      </c>
      <c r="D225" s="69" t="str">
        <f t="shared" si="21"/>
        <v>BAR0375054Event 1</v>
      </c>
      <c r="E225" t="s">
        <v>577</v>
      </c>
      <c r="F225" t="s">
        <v>282</v>
      </c>
      <c r="G225">
        <v>12</v>
      </c>
      <c r="H225" t="s">
        <v>286</v>
      </c>
      <c r="I225">
        <v>75054</v>
      </c>
      <c r="J225">
        <v>300</v>
      </c>
      <c r="K225">
        <v>9999</v>
      </c>
      <c r="L225" s="61" t="s">
        <v>750</v>
      </c>
      <c r="M225">
        <v>20001</v>
      </c>
      <c r="N225" t="s">
        <v>750</v>
      </c>
      <c r="O225" s="61" t="s">
        <v>624</v>
      </c>
      <c r="P225">
        <v>400119</v>
      </c>
      <c r="Q225" t="s">
        <v>624</v>
      </c>
      <c r="R225">
        <v>9999</v>
      </c>
      <c r="S225" t="e">
        <f>VLOOKUP(A225,'Crosswalk NTL Prgrm-Project_JH'!I:T,5,FALSE)</f>
        <v>#N/A</v>
      </c>
      <c r="T225" t="e">
        <f t="shared" si="22"/>
        <v>#N/A</v>
      </c>
      <c r="U225" t="str">
        <f t="shared" si="23"/>
        <v>BAR037505420001</v>
      </c>
      <c r="V225">
        <v>400119</v>
      </c>
    </row>
    <row r="226" spans="1:22" x14ac:dyDescent="0.25">
      <c r="A226" s="61" t="str">
        <f t="shared" si="18"/>
        <v>BAR0375054</v>
      </c>
      <c r="B226" s="61" t="str">
        <f t="shared" si="19"/>
        <v>75054Event 1</v>
      </c>
      <c r="C226" s="69" t="str">
        <f t="shared" si="20"/>
        <v>BAR0375054400120</v>
      </c>
      <c r="D226" s="69" t="str">
        <f t="shared" si="21"/>
        <v>BAR0375054Event 1</v>
      </c>
      <c r="E226" t="s">
        <v>577</v>
      </c>
      <c r="F226" t="s">
        <v>282</v>
      </c>
      <c r="G226">
        <v>12</v>
      </c>
      <c r="H226" t="s">
        <v>286</v>
      </c>
      <c r="I226">
        <v>75054</v>
      </c>
      <c r="J226">
        <v>300</v>
      </c>
      <c r="K226">
        <v>9999</v>
      </c>
      <c r="L226" s="61" t="s">
        <v>750</v>
      </c>
      <c r="M226">
        <v>20001</v>
      </c>
      <c r="N226" t="s">
        <v>750</v>
      </c>
      <c r="O226" s="61" t="s">
        <v>644</v>
      </c>
      <c r="P226">
        <v>400120</v>
      </c>
      <c r="Q226" t="s">
        <v>644</v>
      </c>
      <c r="R226">
        <v>9999</v>
      </c>
      <c r="S226" t="e">
        <f>VLOOKUP(A226,'Crosswalk NTL Prgrm-Project_JH'!I:T,5,FALSE)</f>
        <v>#N/A</v>
      </c>
      <c r="T226" t="e">
        <f t="shared" si="22"/>
        <v>#N/A</v>
      </c>
      <c r="U226" t="str">
        <f t="shared" si="23"/>
        <v>BAR037505420001</v>
      </c>
      <c r="V226">
        <v>400120</v>
      </c>
    </row>
    <row r="227" spans="1:22" x14ac:dyDescent="0.25">
      <c r="A227" s="61" t="str">
        <f t="shared" si="18"/>
        <v>BAR0375054</v>
      </c>
      <c r="B227" s="61" t="str">
        <f t="shared" si="19"/>
        <v>75054Event 1</v>
      </c>
      <c r="C227" s="69" t="str">
        <f t="shared" si="20"/>
        <v>BAR0375054400121</v>
      </c>
      <c r="D227" s="69" t="str">
        <f t="shared" si="21"/>
        <v>BAR0375054Event 1</v>
      </c>
      <c r="E227" t="s">
        <v>577</v>
      </c>
      <c r="F227" t="s">
        <v>282</v>
      </c>
      <c r="G227">
        <v>12</v>
      </c>
      <c r="H227" t="s">
        <v>286</v>
      </c>
      <c r="I227">
        <v>75054</v>
      </c>
      <c r="J227">
        <v>300</v>
      </c>
      <c r="K227">
        <v>9999</v>
      </c>
      <c r="L227" s="61" t="s">
        <v>750</v>
      </c>
      <c r="M227">
        <v>20001</v>
      </c>
      <c r="N227" t="s">
        <v>750</v>
      </c>
      <c r="O227" s="61" t="s">
        <v>650</v>
      </c>
      <c r="P227">
        <v>400121</v>
      </c>
      <c r="Q227" t="s">
        <v>650</v>
      </c>
      <c r="R227">
        <v>9999</v>
      </c>
      <c r="S227" t="e">
        <f>VLOOKUP(A227,'Crosswalk NTL Prgrm-Project_JH'!I:T,5,FALSE)</f>
        <v>#N/A</v>
      </c>
      <c r="T227" t="e">
        <f t="shared" si="22"/>
        <v>#N/A</v>
      </c>
      <c r="U227" t="str">
        <f t="shared" si="23"/>
        <v>BAR037505420001</v>
      </c>
      <c r="V227">
        <v>400121</v>
      </c>
    </row>
    <row r="228" spans="1:22" x14ac:dyDescent="0.25">
      <c r="A228" s="61" t="str">
        <f t="shared" si="18"/>
        <v>BAR0375054</v>
      </c>
      <c r="B228" s="61" t="str">
        <f t="shared" si="19"/>
        <v>75054Event 1</v>
      </c>
      <c r="C228" s="69" t="str">
        <f t="shared" si="20"/>
        <v>BAR0375054400123</v>
      </c>
      <c r="D228" s="69" t="str">
        <f t="shared" si="21"/>
        <v>BAR0375054Event 1</v>
      </c>
      <c r="E228" t="s">
        <v>577</v>
      </c>
      <c r="F228" t="s">
        <v>282</v>
      </c>
      <c r="G228">
        <v>12</v>
      </c>
      <c r="H228" t="s">
        <v>286</v>
      </c>
      <c r="I228">
        <v>75054</v>
      </c>
      <c r="J228">
        <v>300</v>
      </c>
      <c r="K228">
        <v>9999</v>
      </c>
      <c r="L228" s="61" t="s">
        <v>750</v>
      </c>
      <c r="M228">
        <v>20001</v>
      </c>
      <c r="N228" t="s">
        <v>750</v>
      </c>
      <c r="O228" s="61" t="s">
        <v>630</v>
      </c>
      <c r="P228">
        <v>400123</v>
      </c>
      <c r="Q228" t="s">
        <v>630</v>
      </c>
      <c r="R228">
        <v>9999</v>
      </c>
      <c r="S228" t="e">
        <f>VLOOKUP(A228,'Crosswalk NTL Prgrm-Project_JH'!I:T,5,FALSE)</f>
        <v>#N/A</v>
      </c>
      <c r="T228" t="e">
        <f t="shared" si="22"/>
        <v>#N/A</v>
      </c>
      <c r="U228" t="str">
        <f t="shared" si="23"/>
        <v>BAR037505420001</v>
      </c>
      <c r="V228">
        <v>400123</v>
      </c>
    </row>
    <row r="229" spans="1:22" x14ac:dyDescent="0.25">
      <c r="A229" s="61" t="str">
        <f t="shared" si="18"/>
        <v>BAR0375054</v>
      </c>
      <c r="B229" s="61" t="str">
        <f t="shared" si="19"/>
        <v>75054Event 2</v>
      </c>
      <c r="C229" s="69" t="str">
        <f t="shared" si="20"/>
        <v>BAR0375054400002</v>
      </c>
      <c r="D229" s="69" t="str">
        <f t="shared" si="21"/>
        <v>BAR0375054Event 2</v>
      </c>
      <c r="E229" t="s">
        <v>577</v>
      </c>
      <c r="F229" t="s">
        <v>282</v>
      </c>
      <c r="G229">
        <v>12</v>
      </c>
      <c r="H229" t="s">
        <v>286</v>
      </c>
      <c r="I229">
        <v>75054</v>
      </c>
      <c r="J229">
        <v>300</v>
      </c>
      <c r="K229">
        <v>9999</v>
      </c>
      <c r="L229" s="61" t="s">
        <v>751</v>
      </c>
      <c r="M229">
        <v>20002</v>
      </c>
      <c r="N229" t="s">
        <v>751</v>
      </c>
      <c r="O229" s="61" t="s">
        <v>595</v>
      </c>
      <c r="P229">
        <v>400002</v>
      </c>
      <c r="Q229" t="s">
        <v>595</v>
      </c>
      <c r="R229">
        <v>9999</v>
      </c>
      <c r="S229" t="e">
        <f>VLOOKUP(A229,'Crosswalk NTL Prgrm-Project_JH'!I:T,5,FALSE)</f>
        <v>#N/A</v>
      </c>
      <c r="T229" t="e">
        <f t="shared" si="22"/>
        <v>#N/A</v>
      </c>
      <c r="U229" t="str">
        <f t="shared" si="23"/>
        <v>BAR037505420002</v>
      </c>
      <c r="V229">
        <v>400002</v>
      </c>
    </row>
    <row r="230" spans="1:22" x14ac:dyDescent="0.25">
      <c r="A230" s="61" t="str">
        <f t="shared" si="18"/>
        <v>BAR0375054</v>
      </c>
      <c r="B230" s="61" t="str">
        <f t="shared" si="19"/>
        <v>75054Event 2</v>
      </c>
      <c r="C230" s="69" t="str">
        <f t="shared" si="20"/>
        <v>BAR0375054400004</v>
      </c>
      <c r="D230" s="69" t="str">
        <f t="shared" si="21"/>
        <v>BAR0375054Event 2</v>
      </c>
      <c r="E230" t="s">
        <v>577</v>
      </c>
      <c r="F230" t="s">
        <v>282</v>
      </c>
      <c r="G230">
        <v>12</v>
      </c>
      <c r="H230" t="s">
        <v>286</v>
      </c>
      <c r="I230">
        <v>75054</v>
      </c>
      <c r="J230">
        <v>300</v>
      </c>
      <c r="K230">
        <v>9999</v>
      </c>
      <c r="L230" s="61" t="s">
        <v>751</v>
      </c>
      <c r="M230">
        <v>20002</v>
      </c>
      <c r="N230" t="s">
        <v>751</v>
      </c>
      <c r="O230" s="61" t="s">
        <v>596</v>
      </c>
      <c r="P230">
        <v>400004</v>
      </c>
      <c r="Q230" t="s">
        <v>596</v>
      </c>
      <c r="R230">
        <v>9999</v>
      </c>
      <c r="S230" t="e">
        <f>VLOOKUP(A230,'Crosswalk NTL Prgrm-Project_JH'!I:T,5,FALSE)</f>
        <v>#N/A</v>
      </c>
      <c r="T230" t="e">
        <f t="shared" si="22"/>
        <v>#N/A</v>
      </c>
      <c r="U230" t="str">
        <f t="shared" si="23"/>
        <v>BAR037505420002</v>
      </c>
      <c r="V230">
        <v>400004</v>
      </c>
    </row>
    <row r="231" spans="1:22" x14ac:dyDescent="0.25">
      <c r="A231" s="61" t="str">
        <f t="shared" si="18"/>
        <v>BAR0375054</v>
      </c>
      <c r="B231" s="61" t="str">
        <f t="shared" si="19"/>
        <v>75054Event 2</v>
      </c>
      <c r="C231" s="69" t="str">
        <f t="shared" si="20"/>
        <v>BAR0375054400005</v>
      </c>
      <c r="D231" s="69" t="str">
        <f t="shared" si="21"/>
        <v>BAR0375054Event 2</v>
      </c>
      <c r="E231" t="s">
        <v>577</v>
      </c>
      <c r="F231" t="s">
        <v>282</v>
      </c>
      <c r="G231">
        <v>12</v>
      </c>
      <c r="H231" t="s">
        <v>286</v>
      </c>
      <c r="I231">
        <v>75054</v>
      </c>
      <c r="J231">
        <v>300</v>
      </c>
      <c r="K231">
        <v>9999</v>
      </c>
      <c r="L231" s="61" t="s">
        <v>751</v>
      </c>
      <c r="M231">
        <v>20002</v>
      </c>
      <c r="N231" t="s">
        <v>751</v>
      </c>
      <c r="O231" s="61" t="s">
        <v>597</v>
      </c>
      <c r="P231">
        <v>400005</v>
      </c>
      <c r="Q231" t="s">
        <v>597</v>
      </c>
      <c r="R231">
        <v>9999</v>
      </c>
      <c r="S231" t="e">
        <f>VLOOKUP(A231,'Crosswalk NTL Prgrm-Project_JH'!I:T,5,FALSE)</f>
        <v>#N/A</v>
      </c>
      <c r="T231" t="e">
        <f t="shared" si="22"/>
        <v>#N/A</v>
      </c>
      <c r="U231" t="str">
        <f t="shared" si="23"/>
        <v>BAR037505420002</v>
      </c>
      <c r="V231">
        <v>400005</v>
      </c>
    </row>
    <row r="232" spans="1:22" x14ac:dyDescent="0.25">
      <c r="A232" s="61" t="str">
        <f t="shared" si="18"/>
        <v>BAR0375054</v>
      </c>
      <c r="B232" s="61" t="str">
        <f t="shared" si="19"/>
        <v>75054Event 2</v>
      </c>
      <c r="C232" s="69" t="str">
        <f t="shared" si="20"/>
        <v>BAR0375054400008</v>
      </c>
      <c r="D232" s="69" t="str">
        <f t="shared" si="21"/>
        <v>BAR0375054Event 2</v>
      </c>
      <c r="E232" t="s">
        <v>577</v>
      </c>
      <c r="F232" t="s">
        <v>282</v>
      </c>
      <c r="G232">
        <v>12</v>
      </c>
      <c r="H232" t="s">
        <v>286</v>
      </c>
      <c r="I232">
        <v>75054</v>
      </c>
      <c r="J232">
        <v>300</v>
      </c>
      <c r="K232">
        <v>9999</v>
      </c>
      <c r="L232" s="61" t="s">
        <v>751</v>
      </c>
      <c r="M232">
        <v>20002</v>
      </c>
      <c r="N232" t="s">
        <v>751</v>
      </c>
      <c r="O232" s="61" t="s">
        <v>598</v>
      </c>
      <c r="P232">
        <v>400008</v>
      </c>
      <c r="Q232" t="s">
        <v>598</v>
      </c>
      <c r="R232">
        <v>9999</v>
      </c>
      <c r="S232" t="e">
        <f>VLOOKUP(A232,'Crosswalk NTL Prgrm-Project_JH'!I:T,5,FALSE)</f>
        <v>#N/A</v>
      </c>
      <c r="T232" t="e">
        <f t="shared" si="22"/>
        <v>#N/A</v>
      </c>
      <c r="U232" t="str">
        <f t="shared" si="23"/>
        <v>BAR037505420002</v>
      </c>
      <c r="V232">
        <v>400008</v>
      </c>
    </row>
    <row r="233" spans="1:22" x14ac:dyDescent="0.25">
      <c r="A233" s="61" t="str">
        <f t="shared" si="18"/>
        <v>BAR0375054</v>
      </c>
      <c r="B233" s="61" t="str">
        <f t="shared" si="19"/>
        <v>75054Event 2</v>
      </c>
      <c r="C233" s="69" t="str">
        <f t="shared" si="20"/>
        <v>BAR0375054400010</v>
      </c>
      <c r="D233" s="69" t="str">
        <f t="shared" si="21"/>
        <v>BAR0375054Event 2</v>
      </c>
      <c r="E233" t="s">
        <v>577</v>
      </c>
      <c r="F233" t="s">
        <v>282</v>
      </c>
      <c r="G233">
        <v>12</v>
      </c>
      <c r="H233" t="s">
        <v>286</v>
      </c>
      <c r="I233">
        <v>75054</v>
      </c>
      <c r="J233">
        <v>300</v>
      </c>
      <c r="K233">
        <v>9999</v>
      </c>
      <c r="L233" s="61" t="s">
        <v>751</v>
      </c>
      <c r="M233">
        <v>20002</v>
      </c>
      <c r="N233" t="s">
        <v>751</v>
      </c>
      <c r="O233" s="61" t="s">
        <v>599</v>
      </c>
      <c r="P233">
        <v>400010</v>
      </c>
      <c r="Q233" t="s">
        <v>599</v>
      </c>
      <c r="R233">
        <v>9999</v>
      </c>
      <c r="S233" t="e">
        <f>VLOOKUP(A233,'Crosswalk NTL Prgrm-Project_JH'!I:T,5,FALSE)</f>
        <v>#N/A</v>
      </c>
      <c r="T233" t="e">
        <f t="shared" si="22"/>
        <v>#N/A</v>
      </c>
      <c r="U233" t="str">
        <f t="shared" si="23"/>
        <v>BAR037505420002</v>
      </c>
      <c r="V233">
        <v>400010</v>
      </c>
    </row>
    <row r="234" spans="1:22" x14ac:dyDescent="0.25">
      <c r="A234" s="61" t="str">
        <f t="shared" si="18"/>
        <v>BAR0375054</v>
      </c>
      <c r="B234" s="61" t="str">
        <f t="shared" si="19"/>
        <v>75054Event 2</v>
      </c>
      <c r="C234" s="69" t="str">
        <f t="shared" si="20"/>
        <v>BAR0375054400012</v>
      </c>
      <c r="D234" s="69" t="str">
        <f t="shared" si="21"/>
        <v>BAR0375054Event 2</v>
      </c>
      <c r="E234" t="s">
        <v>577</v>
      </c>
      <c r="F234" t="s">
        <v>282</v>
      </c>
      <c r="G234">
        <v>12</v>
      </c>
      <c r="H234" t="s">
        <v>286</v>
      </c>
      <c r="I234">
        <v>75054</v>
      </c>
      <c r="J234">
        <v>300</v>
      </c>
      <c r="K234">
        <v>9999</v>
      </c>
      <c r="L234" s="61" t="s">
        <v>751</v>
      </c>
      <c r="M234">
        <v>20002</v>
      </c>
      <c r="N234" t="s">
        <v>751</v>
      </c>
      <c r="O234" s="61" t="s">
        <v>600</v>
      </c>
      <c r="P234">
        <v>400012</v>
      </c>
      <c r="Q234" t="s">
        <v>600</v>
      </c>
      <c r="R234">
        <v>9999</v>
      </c>
      <c r="S234" t="e">
        <f>VLOOKUP(A234,'Crosswalk NTL Prgrm-Project_JH'!I:T,5,FALSE)</f>
        <v>#N/A</v>
      </c>
      <c r="T234" t="e">
        <f t="shared" si="22"/>
        <v>#N/A</v>
      </c>
      <c r="U234" t="str">
        <f t="shared" si="23"/>
        <v>BAR037505420002</v>
      </c>
      <c r="V234">
        <v>400012</v>
      </c>
    </row>
    <row r="235" spans="1:22" x14ac:dyDescent="0.25">
      <c r="A235" s="61" t="str">
        <f t="shared" si="18"/>
        <v>BAR0375054</v>
      </c>
      <c r="B235" s="61" t="str">
        <f t="shared" si="19"/>
        <v>75054Event 2</v>
      </c>
      <c r="C235" s="69" t="str">
        <f t="shared" si="20"/>
        <v>BAR0375054400013</v>
      </c>
      <c r="D235" s="69" t="str">
        <f t="shared" si="21"/>
        <v>BAR0375054Event 2</v>
      </c>
      <c r="E235" t="s">
        <v>577</v>
      </c>
      <c r="F235" t="s">
        <v>282</v>
      </c>
      <c r="G235">
        <v>12</v>
      </c>
      <c r="H235" t="s">
        <v>286</v>
      </c>
      <c r="I235">
        <v>75054</v>
      </c>
      <c r="J235">
        <v>300</v>
      </c>
      <c r="K235">
        <v>9999</v>
      </c>
      <c r="L235" s="61" t="s">
        <v>751</v>
      </c>
      <c r="M235">
        <v>20002</v>
      </c>
      <c r="N235" t="s">
        <v>751</v>
      </c>
      <c r="O235" s="61" t="s">
        <v>601</v>
      </c>
      <c r="P235">
        <v>400013</v>
      </c>
      <c r="Q235" t="s">
        <v>601</v>
      </c>
      <c r="R235">
        <v>9999</v>
      </c>
      <c r="S235" t="e">
        <f>VLOOKUP(A235,'Crosswalk NTL Prgrm-Project_JH'!I:T,5,FALSE)</f>
        <v>#N/A</v>
      </c>
      <c r="T235" t="e">
        <f t="shared" si="22"/>
        <v>#N/A</v>
      </c>
      <c r="U235" t="str">
        <f t="shared" si="23"/>
        <v>BAR037505420002</v>
      </c>
      <c r="V235">
        <v>400013</v>
      </c>
    </row>
    <row r="236" spans="1:22" x14ac:dyDescent="0.25">
      <c r="A236" s="61" t="str">
        <f t="shared" si="18"/>
        <v>BAR0375054</v>
      </c>
      <c r="B236" s="61" t="str">
        <f t="shared" si="19"/>
        <v>75054Event 2</v>
      </c>
      <c r="C236" s="69" t="str">
        <f t="shared" si="20"/>
        <v>BAR0375054400014</v>
      </c>
      <c r="D236" s="69" t="str">
        <f t="shared" si="21"/>
        <v>BAR0375054Event 2</v>
      </c>
      <c r="E236" t="s">
        <v>577</v>
      </c>
      <c r="F236" t="s">
        <v>282</v>
      </c>
      <c r="G236">
        <v>12</v>
      </c>
      <c r="H236" t="s">
        <v>286</v>
      </c>
      <c r="I236">
        <v>75054</v>
      </c>
      <c r="J236">
        <v>300</v>
      </c>
      <c r="K236">
        <v>9999</v>
      </c>
      <c r="L236" s="61" t="s">
        <v>751</v>
      </c>
      <c r="M236">
        <v>20002</v>
      </c>
      <c r="N236" t="s">
        <v>751</v>
      </c>
      <c r="O236" s="61" t="s">
        <v>602</v>
      </c>
      <c r="P236">
        <v>400014</v>
      </c>
      <c r="Q236" t="s">
        <v>602</v>
      </c>
      <c r="R236">
        <v>9999</v>
      </c>
      <c r="S236" t="e">
        <f>VLOOKUP(A236,'Crosswalk NTL Prgrm-Project_JH'!I:T,5,FALSE)</f>
        <v>#N/A</v>
      </c>
      <c r="T236" t="e">
        <f t="shared" si="22"/>
        <v>#N/A</v>
      </c>
      <c r="U236" t="str">
        <f t="shared" si="23"/>
        <v>BAR037505420002</v>
      </c>
      <c r="V236">
        <v>400014</v>
      </c>
    </row>
    <row r="237" spans="1:22" x14ac:dyDescent="0.25">
      <c r="A237" s="61" t="str">
        <f t="shared" si="18"/>
        <v>BAR0375054</v>
      </c>
      <c r="B237" s="61" t="str">
        <f t="shared" si="19"/>
        <v>75054Event 2</v>
      </c>
      <c r="C237" s="69" t="str">
        <f t="shared" si="20"/>
        <v>BAR0375054400015</v>
      </c>
      <c r="D237" s="69" t="str">
        <f t="shared" si="21"/>
        <v>BAR0375054Event 2</v>
      </c>
      <c r="E237" t="s">
        <v>577</v>
      </c>
      <c r="F237" t="s">
        <v>282</v>
      </c>
      <c r="G237">
        <v>12</v>
      </c>
      <c r="H237" t="s">
        <v>286</v>
      </c>
      <c r="I237">
        <v>75054</v>
      </c>
      <c r="J237">
        <v>300</v>
      </c>
      <c r="K237">
        <v>9999</v>
      </c>
      <c r="L237" s="61" t="s">
        <v>751</v>
      </c>
      <c r="M237">
        <v>20002</v>
      </c>
      <c r="N237" t="s">
        <v>751</v>
      </c>
      <c r="O237" s="61" t="s">
        <v>603</v>
      </c>
      <c r="P237">
        <v>400015</v>
      </c>
      <c r="Q237" t="s">
        <v>603</v>
      </c>
      <c r="R237">
        <v>9999</v>
      </c>
      <c r="S237" t="e">
        <f>VLOOKUP(A237,'Crosswalk NTL Prgrm-Project_JH'!I:T,5,FALSE)</f>
        <v>#N/A</v>
      </c>
      <c r="T237" t="e">
        <f t="shared" si="22"/>
        <v>#N/A</v>
      </c>
      <c r="U237" t="str">
        <f t="shared" si="23"/>
        <v>BAR037505420002</v>
      </c>
      <c r="V237">
        <v>400015</v>
      </c>
    </row>
    <row r="238" spans="1:22" x14ac:dyDescent="0.25">
      <c r="A238" s="61" t="str">
        <f t="shared" si="18"/>
        <v>BAR0375054</v>
      </c>
      <c r="B238" s="61" t="str">
        <f t="shared" si="19"/>
        <v>75054Event 2</v>
      </c>
      <c r="C238" s="69" t="str">
        <f t="shared" si="20"/>
        <v>BAR0375054400016</v>
      </c>
      <c r="D238" s="69" t="str">
        <f t="shared" si="21"/>
        <v>BAR0375054Event 2</v>
      </c>
      <c r="E238" t="s">
        <v>577</v>
      </c>
      <c r="F238" t="s">
        <v>282</v>
      </c>
      <c r="G238">
        <v>12</v>
      </c>
      <c r="H238" t="s">
        <v>286</v>
      </c>
      <c r="I238">
        <v>75054</v>
      </c>
      <c r="J238">
        <v>300</v>
      </c>
      <c r="K238">
        <v>9999</v>
      </c>
      <c r="L238" s="61" t="s">
        <v>751</v>
      </c>
      <c r="M238">
        <v>20002</v>
      </c>
      <c r="N238" t="s">
        <v>751</v>
      </c>
      <c r="O238" s="61" t="s">
        <v>605</v>
      </c>
      <c r="P238">
        <v>400016</v>
      </c>
      <c r="Q238" t="s">
        <v>605</v>
      </c>
      <c r="R238">
        <v>9999</v>
      </c>
      <c r="S238" t="e">
        <f>VLOOKUP(A238,'Crosswalk NTL Prgrm-Project_JH'!I:T,5,FALSE)</f>
        <v>#N/A</v>
      </c>
      <c r="T238" t="e">
        <f t="shared" si="22"/>
        <v>#N/A</v>
      </c>
      <c r="U238" t="str">
        <f t="shared" si="23"/>
        <v>BAR037505420002</v>
      </c>
      <c r="V238">
        <v>400016</v>
      </c>
    </row>
    <row r="239" spans="1:22" x14ac:dyDescent="0.25">
      <c r="A239" s="61" t="str">
        <f t="shared" si="18"/>
        <v>BAR0375054</v>
      </c>
      <c r="B239" s="61" t="str">
        <f t="shared" si="19"/>
        <v>75054Event 2</v>
      </c>
      <c r="C239" s="69" t="str">
        <f t="shared" si="20"/>
        <v>BAR0375054400017</v>
      </c>
      <c r="D239" s="69" t="str">
        <f t="shared" si="21"/>
        <v>BAR0375054Event 2</v>
      </c>
      <c r="E239" t="s">
        <v>577</v>
      </c>
      <c r="F239" t="s">
        <v>282</v>
      </c>
      <c r="G239">
        <v>12</v>
      </c>
      <c r="H239" t="s">
        <v>286</v>
      </c>
      <c r="I239">
        <v>75054</v>
      </c>
      <c r="J239">
        <v>300</v>
      </c>
      <c r="K239">
        <v>9999</v>
      </c>
      <c r="L239" s="61" t="s">
        <v>751</v>
      </c>
      <c r="M239">
        <v>20002</v>
      </c>
      <c r="N239" t="s">
        <v>751</v>
      </c>
      <c r="O239" s="61" t="s">
        <v>606</v>
      </c>
      <c r="P239">
        <v>400017</v>
      </c>
      <c r="Q239" t="s">
        <v>606</v>
      </c>
      <c r="R239">
        <v>9999</v>
      </c>
      <c r="S239" t="e">
        <f>VLOOKUP(A239,'Crosswalk NTL Prgrm-Project_JH'!I:T,5,FALSE)</f>
        <v>#N/A</v>
      </c>
      <c r="T239" t="e">
        <f t="shared" si="22"/>
        <v>#N/A</v>
      </c>
      <c r="U239" t="str">
        <f t="shared" si="23"/>
        <v>BAR037505420002</v>
      </c>
      <c r="V239">
        <v>400017</v>
      </c>
    </row>
    <row r="240" spans="1:22" x14ac:dyDescent="0.25">
      <c r="A240" s="61" t="str">
        <f t="shared" si="18"/>
        <v>BAR0375054</v>
      </c>
      <c r="B240" s="61" t="str">
        <f t="shared" si="19"/>
        <v>75054Event 2</v>
      </c>
      <c r="C240" s="69" t="str">
        <f t="shared" si="20"/>
        <v>BAR0375054400018</v>
      </c>
      <c r="D240" s="69" t="str">
        <f t="shared" si="21"/>
        <v>BAR0375054Event 2</v>
      </c>
      <c r="E240" t="s">
        <v>577</v>
      </c>
      <c r="F240" t="s">
        <v>282</v>
      </c>
      <c r="G240">
        <v>12</v>
      </c>
      <c r="H240" t="s">
        <v>286</v>
      </c>
      <c r="I240">
        <v>75054</v>
      </c>
      <c r="J240">
        <v>300</v>
      </c>
      <c r="K240">
        <v>9999</v>
      </c>
      <c r="L240" s="61" t="s">
        <v>751</v>
      </c>
      <c r="M240">
        <v>20002</v>
      </c>
      <c r="N240" t="s">
        <v>751</v>
      </c>
      <c r="O240" s="61" t="s">
        <v>607</v>
      </c>
      <c r="P240">
        <v>400018</v>
      </c>
      <c r="Q240" t="s">
        <v>607</v>
      </c>
      <c r="R240">
        <v>9999</v>
      </c>
      <c r="S240" t="e">
        <f>VLOOKUP(A240,'Crosswalk NTL Prgrm-Project_JH'!I:T,5,FALSE)</f>
        <v>#N/A</v>
      </c>
      <c r="T240" t="e">
        <f t="shared" si="22"/>
        <v>#N/A</v>
      </c>
      <c r="U240" t="str">
        <f t="shared" si="23"/>
        <v>BAR037505420002</v>
      </c>
      <c r="V240">
        <v>400018</v>
      </c>
    </row>
    <row r="241" spans="1:22" x14ac:dyDescent="0.25">
      <c r="A241" s="61" t="str">
        <f t="shared" si="18"/>
        <v>BAR0375054</v>
      </c>
      <c r="B241" s="61" t="str">
        <f t="shared" si="19"/>
        <v>75054Event 2</v>
      </c>
      <c r="C241" s="69" t="str">
        <f t="shared" si="20"/>
        <v>BAR0375054400019</v>
      </c>
      <c r="D241" s="69" t="str">
        <f t="shared" si="21"/>
        <v>BAR0375054Event 2</v>
      </c>
      <c r="E241" t="s">
        <v>577</v>
      </c>
      <c r="F241" t="s">
        <v>282</v>
      </c>
      <c r="G241">
        <v>12</v>
      </c>
      <c r="H241" t="s">
        <v>286</v>
      </c>
      <c r="I241">
        <v>75054</v>
      </c>
      <c r="J241">
        <v>300</v>
      </c>
      <c r="K241">
        <v>9999</v>
      </c>
      <c r="L241" s="61" t="s">
        <v>751</v>
      </c>
      <c r="M241">
        <v>20002</v>
      </c>
      <c r="N241" t="s">
        <v>751</v>
      </c>
      <c r="O241" s="61" t="s">
        <v>608</v>
      </c>
      <c r="P241">
        <v>400019</v>
      </c>
      <c r="Q241" t="s">
        <v>608</v>
      </c>
      <c r="R241">
        <v>9999</v>
      </c>
      <c r="S241" t="e">
        <f>VLOOKUP(A241,'Crosswalk NTL Prgrm-Project_JH'!I:T,5,FALSE)</f>
        <v>#N/A</v>
      </c>
      <c r="T241" t="e">
        <f t="shared" si="22"/>
        <v>#N/A</v>
      </c>
      <c r="U241" t="str">
        <f t="shared" si="23"/>
        <v>BAR037505420002</v>
      </c>
      <c r="V241">
        <v>400019</v>
      </c>
    </row>
    <row r="242" spans="1:22" x14ac:dyDescent="0.25">
      <c r="A242" s="61" t="str">
        <f t="shared" si="18"/>
        <v>BAR0375054</v>
      </c>
      <c r="B242" s="61" t="str">
        <f t="shared" si="19"/>
        <v>75054Event 2</v>
      </c>
      <c r="C242" s="69" t="str">
        <f t="shared" si="20"/>
        <v>BAR0375054400020</v>
      </c>
      <c r="D242" s="69" t="str">
        <f t="shared" si="21"/>
        <v>BAR0375054Event 2</v>
      </c>
      <c r="E242" t="s">
        <v>577</v>
      </c>
      <c r="F242" t="s">
        <v>282</v>
      </c>
      <c r="G242">
        <v>12</v>
      </c>
      <c r="H242" t="s">
        <v>286</v>
      </c>
      <c r="I242">
        <v>75054</v>
      </c>
      <c r="J242">
        <v>300</v>
      </c>
      <c r="K242">
        <v>9999</v>
      </c>
      <c r="L242" s="61" t="s">
        <v>751</v>
      </c>
      <c r="M242">
        <v>20002</v>
      </c>
      <c r="N242" t="s">
        <v>751</v>
      </c>
      <c r="O242" s="61" t="s">
        <v>609</v>
      </c>
      <c r="P242">
        <v>400020</v>
      </c>
      <c r="Q242" t="s">
        <v>609</v>
      </c>
      <c r="R242">
        <v>9999</v>
      </c>
      <c r="S242" t="e">
        <f>VLOOKUP(A242,'Crosswalk NTL Prgrm-Project_JH'!I:T,5,FALSE)</f>
        <v>#N/A</v>
      </c>
      <c r="T242" t="e">
        <f t="shared" si="22"/>
        <v>#N/A</v>
      </c>
      <c r="U242" t="str">
        <f t="shared" si="23"/>
        <v>BAR037505420002</v>
      </c>
      <c r="V242">
        <v>400020</v>
      </c>
    </row>
    <row r="243" spans="1:22" x14ac:dyDescent="0.25">
      <c r="A243" s="61" t="str">
        <f t="shared" si="18"/>
        <v>BAR0375054</v>
      </c>
      <c r="B243" s="61" t="str">
        <f t="shared" si="19"/>
        <v>75054Event 2</v>
      </c>
      <c r="C243" s="69" t="str">
        <f t="shared" si="20"/>
        <v>BAR0375054400022</v>
      </c>
      <c r="D243" s="69" t="str">
        <f t="shared" si="21"/>
        <v>BAR0375054Event 2</v>
      </c>
      <c r="E243" t="s">
        <v>577</v>
      </c>
      <c r="F243" t="s">
        <v>282</v>
      </c>
      <c r="G243">
        <v>12</v>
      </c>
      <c r="H243" t="s">
        <v>286</v>
      </c>
      <c r="I243">
        <v>75054</v>
      </c>
      <c r="J243">
        <v>300</v>
      </c>
      <c r="K243">
        <v>9999</v>
      </c>
      <c r="L243" s="61" t="s">
        <v>751</v>
      </c>
      <c r="M243">
        <v>20002</v>
      </c>
      <c r="N243" t="s">
        <v>751</v>
      </c>
      <c r="O243" s="61" t="s">
        <v>611</v>
      </c>
      <c r="P243">
        <v>400022</v>
      </c>
      <c r="Q243" t="s">
        <v>611</v>
      </c>
      <c r="R243">
        <v>9999</v>
      </c>
      <c r="S243" t="e">
        <f>VLOOKUP(A243,'Crosswalk NTL Prgrm-Project_JH'!I:T,5,FALSE)</f>
        <v>#N/A</v>
      </c>
      <c r="T243" t="e">
        <f t="shared" si="22"/>
        <v>#N/A</v>
      </c>
      <c r="U243" t="str">
        <f t="shared" si="23"/>
        <v>BAR037505420002</v>
      </c>
      <c r="V243">
        <v>400022</v>
      </c>
    </row>
    <row r="244" spans="1:22" x14ac:dyDescent="0.25">
      <c r="A244" s="61" t="str">
        <f t="shared" si="18"/>
        <v>BAR0375054</v>
      </c>
      <c r="B244" s="61" t="str">
        <f t="shared" si="19"/>
        <v>75054Event 2</v>
      </c>
      <c r="C244" s="69" t="str">
        <f t="shared" si="20"/>
        <v>BAR0375054400023</v>
      </c>
      <c r="D244" s="69" t="str">
        <f t="shared" si="21"/>
        <v>BAR0375054Event 2</v>
      </c>
      <c r="E244" t="s">
        <v>577</v>
      </c>
      <c r="F244" t="s">
        <v>282</v>
      </c>
      <c r="G244">
        <v>12</v>
      </c>
      <c r="H244" t="s">
        <v>286</v>
      </c>
      <c r="I244">
        <v>75054</v>
      </c>
      <c r="J244">
        <v>300</v>
      </c>
      <c r="K244">
        <v>9999</v>
      </c>
      <c r="L244" s="61" t="s">
        <v>751</v>
      </c>
      <c r="M244">
        <v>20002</v>
      </c>
      <c r="N244" t="s">
        <v>751</v>
      </c>
      <c r="O244" s="61" t="s">
        <v>612</v>
      </c>
      <c r="P244">
        <v>400023</v>
      </c>
      <c r="Q244" t="s">
        <v>612</v>
      </c>
      <c r="R244">
        <v>9999</v>
      </c>
      <c r="S244" t="e">
        <f>VLOOKUP(A244,'Crosswalk NTL Prgrm-Project_JH'!I:T,5,FALSE)</f>
        <v>#N/A</v>
      </c>
      <c r="T244" t="e">
        <f t="shared" si="22"/>
        <v>#N/A</v>
      </c>
      <c r="U244" t="str">
        <f t="shared" si="23"/>
        <v>BAR037505420002</v>
      </c>
      <c r="V244">
        <v>400023</v>
      </c>
    </row>
    <row r="245" spans="1:22" x14ac:dyDescent="0.25">
      <c r="A245" s="61" t="str">
        <f t="shared" si="18"/>
        <v>BAR0375054</v>
      </c>
      <c r="B245" s="61" t="str">
        <f t="shared" si="19"/>
        <v>75054Event 2</v>
      </c>
      <c r="C245" s="69" t="str">
        <f t="shared" si="20"/>
        <v>BAR0375054400024</v>
      </c>
      <c r="D245" s="69" t="str">
        <f t="shared" si="21"/>
        <v>BAR0375054Event 2</v>
      </c>
      <c r="E245" t="s">
        <v>577</v>
      </c>
      <c r="F245" t="s">
        <v>282</v>
      </c>
      <c r="G245">
        <v>12</v>
      </c>
      <c r="H245" t="s">
        <v>286</v>
      </c>
      <c r="I245">
        <v>75054</v>
      </c>
      <c r="J245">
        <v>300</v>
      </c>
      <c r="K245">
        <v>9999</v>
      </c>
      <c r="L245" s="61" t="s">
        <v>751</v>
      </c>
      <c r="M245">
        <v>20002</v>
      </c>
      <c r="N245" t="s">
        <v>751</v>
      </c>
      <c r="O245" s="61" t="s">
        <v>613</v>
      </c>
      <c r="P245">
        <v>400024</v>
      </c>
      <c r="Q245" t="s">
        <v>613</v>
      </c>
      <c r="R245">
        <v>9999</v>
      </c>
      <c r="S245" t="e">
        <f>VLOOKUP(A245,'Crosswalk NTL Prgrm-Project_JH'!I:T,5,FALSE)</f>
        <v>#N/A</v>
      </c>
      <c r="T245" t="e">
        <f t="shared" si="22"/>
        <v>#N/A</v>
      </c>
      <c r="U245" t="str">
        <f t="shared" si="23"/>
        <v>BAR037505420002</v>
      </c>
      <c r="V245">
        <v>400024</v>
      </c>
    </row>
    <row r="246" spans="1:22" x14ac:dyDescent="0.25">
      <c r="A246" s="61" t="str">
        <f t="shared" si="18"/>
        <v>BAR0375054</v>
      </c>
      <c r="B246" s="61" t="str">
        <f t="shared" si="19"/>
        <v>75054Event 2</v>
      </c>
      <c r="C246" s="69" t="str">
        <f t="shared" si="20"/>
        <v>BAR0375054400025</v>
      </c>
      <c r="D246" s="69" t="str">
        <f t="shared" si="21"/>
        <v>BAR0375054Event 2</v>
      </c>
      <c r="E246" t="s">
        <v>577</v>
      </c>
      <c r="F246" t="s">
        <v>282</v>
      </c>
      <c r="G246">
        <v>12</v>
      </c>
      <c r="H246" t="s">
        <v>286</v>
      </c>
      <c r="I246">
        <v>75054</v>
      </c>
      <c r="J246">
        <v>300</v>
      </c>
      <c r="K246">
        <v>9999</v>
      </c>
      <c r="L246" s="61" t="s">
        <v>751</v>
      </c>
      <c r="M246">
        <v>20002</v>
      </c>
      <c r="N246" t="s">
        <v>751</v>
      </c>
      <c r="O246" s="61" t="s">
        <v>614</v>
      </c>
      <c r="P246">
        <v>400025</v>
      </c>
      <c r="Q246" t="s">
        <v>614</v>
      </c>
      <c r="R246">
        <v>9999</v>
      </c>
      <c r="S246" t="e">
        <f>VLOOKUP(A246,'Crosswalk NTL Prgrm-Project_JH'!I:T,5,FALSE)</f>
        <v>#N/A</v>
      </c>
      <c r="T246" t="e">
        <f t="shared" si="22"/>
        <v>#N/A</v>
      </c>
      <c r="U246" t="str">
        <f t="shared" si="23"/>
        <v>BAR037505420002</v>
      </c>
      <c r="V246">
        <v>400025</v>
      </c>
    </row>
    <row r="247" spans="1:22" x14ac:dyDescent="0.25">
      <c r="A247" s="61" t="str">
        <f t="shared" si="18"/>
        <v>BAR0375054</v>
      </c>
      <c r="B247" s="61" t="str">
        <f t="shared" si="19"/>
        <v>75054Event 2</v>
      </c>
      <c r="C247" s="69" t="str">
        <f t="shared" si="20"/>
        <v>BAR0375054400027</v>
      </c>
      <c r="D247" s="69" t="str">
        <f t="shared" si="21"/>
        <v>BAR0375054Event 2</v>
      </c>
      <c r="E247" t="s">
        <v>577</v>
      </c>
      <c r="F247" t="s">
        <v>282</v>
      </c>
      <c r="G247">
        <v>12</v>
      </c>
      <c r="H247" t="s">
        <v>286</v>
      </c>
      <c r="I247">
        <v>75054</v>
      </c>
      <c r="J247">
        <v>300</v>
      </c>
      <c r="K247">
        <v>9999</v>
      </c>
      <c r="L247" s="61" t="s">
        <v>751</v>
      </c>
      <c r="M247">
        <v>20002</v>
      </c>
      <c r="N247" t="s">
        <v>751</v>
      </c>
      <c r="O247" s="61" t="s">
        <v>615</v>
      </c>
      <c r="P247">
        <v>400027</v>
      </c>
      <c r="Q247" t="s">
        <v>615</v>
      </c>
      <c r="R247">
        <v>9999</v>
      </c>
      <c r="S247" t="e">
        <f>VLOOKUP(A247,'Crosswalk NTL Prgrm-Project_JH'!I:T,5,FALSE)</f>
        <v>#N/A</v>
      </c>
      <c r="T247" t="e">
        <f t="shared" si="22"/>
        <v>#N/A</v>
      </c>
      <c r="U247" t="str">
        <f t="shared" si="23"/>
        <v>BAR037505420002</v>
      </c>
      <c r="V247">
        <v>400027</v>
      </c>
    </row>
    <row r="248" spans="1:22" x14ac:dyDescent="0.25">
      <c r="A248" s="61" t="str">
        <f t="shared" si="18"/>
        <v>BAR0375054</v>
      </c>
      <c r="B248" s="61" t="str">
        <f t="shared" si="19"/>
        <v>75054Event 2</v>
      </c>
      <c r="C248" s="69" t="str">
        <f t="shared" si="20"/>
        <v>BAR0375054400028</v>
      </c>
      <c r="D248" s="69" t="str">
        <f t="shared" si="21"/>
        <v>BAR0375054Event 2</v>
      </c>
      <c r="E248" t="s">
        <v>577</v>
      </c>
      <c r="F248" t="s">
        <v>282</v>
      </c>
      <c r="G248">
        <v>12</v>
      </c>
      <c r="H248" t="s">
        <v>286</v>
      </c>
      <c r="I248">
        <v>75054</v>
      </c>
      <c r="J248">
        <v>300</v>
      </c>
      <c r="K248">
        <v>9999</v>
      </c>
      <c r="L248" s="61" t="s">
        <v>751</v>
      </c>
      <c r="M248">
        <v>20002</v>
      </c>
      <c r="N248" t="s">
        <v>751</v>
      </c>
      <c r="O248" s="61" t="s">
        <v>616</v>
      </c>
      <c r="P248">
        <v>400028</v>
      </c>
      <c r="Q248" t="s">
        <v>616</v>
      </c>
      <c r="R248">
        <v>9999</v>
      </c>
      <c r="S248" t="e">
        <f>VLOOKUP(A248,'Crosswalk NTL Prgrm-Project_JH'!I:T,5,FALSE)</f>
        <v>#N/A</v>
      </c>
      <c r="T248" t="e">
        <f t="shared" si="22"/>
        <v>#N/A</v>
      </c>
      <c r="U248" t="str">
        <f t="shared" si="23"/>
        <v>BAR037505420002</v>
      </c>
      <c r="V248">
        <v>400028</v>
      </c>
    </row>
    <row r="249" spans="1:22" x14ac:dyDescent="0.25">
      <c r="A249" s="61" t="str">
        <f t="shared" si="18"/>
        <v>BAR0375054</v>
      </c>
      <c r="B249" s="61" t="str">
        <f t="shared" si="19"/>
        <v>75054Event 2</v>
      </c>
      <c r="C249" s="69" t="str">
        <f t="shared" si="20"/>
        <v>BAR0375054400030</v>
      </c>
      <c r="D249" s="69" t="str">
        <f t="shared" si="21"/>
        <v>BAR0375054Event 2</v>
      </c>
      <c r="E249" t="s">
        <v>577</v>
      </c>
      <c r="F249" t="s">
        <v>282</v>
      </c>
      <c r="G249">
        <v>12</v>
      </c>
      <c r="H249" t="s">
        <v>286</v>
      </c>
      <c r="I249">
        <v>75054</v>
      </c>
      <c r="J249">
        <v>300</v>
      </c>
      <c r="K249">
        <v>9999</v>
      </c>
      <c r="L249" s="61" t="s">
        <v>751</v>
      </c>
      <c r="M249">
        <v>20002</v>
      </c>
      <c r="N249" t="s">
        <v>751</v>
      </c>
      <c r="O249" s="61" t="s">
        <v>617</v>
      </c>
      <c r="P249">
        <v>400030</v>
      </c>
      <c r="Q249" t="s">
        <v>617</v>
      </c>
      <c r="R249">
        <v>9999</v>
      </c>
      <c r="S249" t="e">
        <f>VLOOKUP(A249,'Crosswalk NTL Prgrm-Project_JH'!I:T,5,FALSE)</f>
        <v>#N/A</v>
      </c>
      <c r="T249" t="e">
        <f t="shared" si="22"/>
        <v>#N/A</v>
      </c>
      <c r="U249" t="str">
        <f t="shared" si="23"/>
        <v>BAR037505420002</v>
      </c>
      <c r="V249">
        <v>400030</v>
      </c>
    </row>
    <row r="250" spans="1:22" x14ac:dyDescent="0.25">
      <c r="A250" s="61" t="str">
        <f t="shared" si="18"/>
        <v>BAR0375054</v>
      </c>
      <c r="B250" s="61" t="str">
        <f t="shared" si="19"/>
        <v>75054Event 2</v>
      </c>
      <c r="C250" s="69" t="str">
        <f t="shared" si="20"/>
        <v>BAR0375054400031</v>
      </c>
      <c r="D250" s="69" t="str">
        <f t="shared" si="21"/>
        <v>BAR0375054Event 2</v>
      </c>
      <c r="E250" t="s">
        <v>577</v>
      </c>
      <c r="F250" t="s">
        <v>282</v>
      </c>
      <c r="G250">
        <v>12</v>
      </c>
      <c r="H250" t="s">
        <v>286</v>
      </c>
      <c r="I250">
        <v>75054</v>
      </c>
      <c r="J250">
        <v>300</v>
      </c>
      <c r="K250">
        <v>9999</v>
      </c>
      <c r="L250" s="61" t="s">
        <v>751</v>
      </c>
      <c r="M250">
        <v>20002</v>
      </c>
      <c r="N250" t="s">
        <v>751</v>
      </c>
      <c r="O250" s="61" t="s">
        <v>618</v>
      </c>
      <c r="P250">
        <v>400031</v>
      </c>
      <c r="Q250" t="s">
        <v>618</v>
      </c>
      <c r="R250">
        <v>9999</v>
      </c>
      <c r="S250" t="e">
        <f>VLOOKUP(A250,'Crosswalk NTL Prgrm-Project_JH'!I:T,5,FALSE)</f>
        <v>#N/A</v>
      </c>
      <c r="T250" t="e">
        <f t="shared" si="22"/>
        <v>#N/A</v>
      </c>
      <c r="U250" t="str">
        <f t="shared" si="23"/>
        <v>BAR037505420002</v>
      </c>
      <c r="V250">
        <v>400031</v>
      </c>
    </row>
    <row r="251" spans="1:22" x14ac:dyDescent="0.25">
      <c r="A251" s="61" t="str">
        <f t="shared" si="18"/>
        <v>BAR0375054</v>
      </c>
      <c r="B251" s="61" t="str">
        <f t="shared" si="19"/>
        <v>75054Event 2</v>
      </c>
      <c r="C251" s="69" t="str">
        <f t="shared" si="20"/>
        <v>BAR0375054400033</v>
      </c>
      <c r="D251" s="69" t="str">
        <f t="shared" si="21"/>
        <v>BAR0375054Event 2</v>
      </c>
      <c r="E251" t="s">
        <v>577</v>
      </c>
      <c r="F251" t="s">
        <v>282</v>
      </c>
      <c r="G251">
        <v>12</v>
      </c>
      <c r="H251" t="s">
        <v>286</v>
      </c>
      <c r="I251">
        <v>75054</v>
      </c>
      <c r="J251">
        <v>300</v>
      </c>
      <c r="K251">
        <v>9999</v>
      </c>
      <c r="L251" s="61" t="s">
        <v>751</v>
      </c>
      <c r="M251">
        <v>20002</v>
      </c>
      <c r="N251" t="s">
        <v>751</v>
      </c>
      <c r="O251" s="61" t="s">
        <v>620</v>
      </c>
      <c r="P251">
        <v>400033</v>
      </c>
      <c r="Q251" t="s">
        <v>620</v>
      </c>
      <c r="R251">
        <v>9999</v>
      </c>
      <c r="S251" t="e">
        <f>VLOOKUP(A251,'Crosswalk NTL Prgrm-Project_JH'!I:T,5,FALSE)</f>
        <v>#N/A</v>
      </c>
      <c r="T251" t="e">
        <f t="shared" si="22"/>
        <v>#N/A</v>
      </c>
      <c r="U251" t="str">
        <f t="shared" si="23"/>
        <v>BAR037505420002</v>
      </c>
      <c r="V251">
        <v>400033</v>
      </c>
    </row>
    <row r="252" spans="1:22" x14ac:dyDescent="0.25">
      <c r="A252" s="61" t="str">
        <f t="shared" si="18"/>
        <v>BAR0375054</v>
      </c>
      <c r="B252" s="61" t="str">
        <f t="shared" si="19"/>
        <v>75054Event 2</v>
      </c>
      <c r="C252" s="69" t="str">
        <f t="shared" si="20"/>
        <v>BAR0375054400034</v>
      </c>
      <c r="D252" s="69" t="str">
        <f t="shared" si="21"/>
        <v>BAR0375054Event 2</v>
      </c>
      <c r="E252" t="s">
        <v>577</v>
      </c>
      <c r="F252" t="s">
        <v>282</v>
      </c>
      <c r="G252">
        <v>12</v>
      </c>
      <c r="H252" t="s">
        <v>286</v>
      </c>
      <c r="I252">
        <v>75054</v>
      </c>
      <c r="J252">
        <v>300</v>
      </c>
      <c r="K252">
        <v>9999</v>
      </c>
      <c r="L252" s="61" t="s">
        <v>751</v>
      </c>
      <c r="M252">
        <v>20002</v>
      </c>
      <c r="N252" t="s">
        <v>751</v>
      </c>
      <c r="O252" s="61" t="s">
        <v>621</v>
      </c>
      <c r="P252">
        <v>400034</v>
      </c>
      <c r="Q252" t="s">
        <v>621</v>
      </c>
      <c r="R252">
        <v>9999</v>
      </c>
      <c r="S252" t="e">
        <f>VLOOKUP(A252,'Crosswalk NTL Prgrm-Project_JH'!I:T,5,FALSE)</f>
        <v>#N/A</v>
      </c>
      <c r="T252" t="e">
        <f t="shared" si="22"/>
        <v>#N/A</v>
      </c>
      <c r="U252" t="str">
        <f t="shared" si="23"/>
        <v>BAR037505420002</v>
      </c>
      <c r="V252">
        <v>400034</v>
      </c>
    </row>
    <row r="253" spans="1:22" x14ac:dyDescent="0.25">
      <c r="A253" s="61" t="str">
        <f t="shared" si="18"/>
        <v>BAR0375054</v>
      </c>
      <c r="B253" s="61" t="str">
        <f t="shared" si="19"/>
        <v>75054Event 2</v>
      </c>
      <c r="C253" s="69" t="str">
        <f t="shared" si="20"/>
        <v>BAR0375054400035</v>
      </c>
      <c r="D253" s="69" t="str">
        <f t="shared" si="21"/>
        <v>BAR0375054Event 2</v>
      </c>
      <c r="E253" t="s">
        <v>577</v>
      </c>
      <c r="F253" t="s">
        <v>282</v>
      </c>
      <c r="G253">
        <v>12</v>
      </c>
      <c r="H253" t="s">
        <v>286</v>
      </c>
      <c r="I253">
        <v>75054</v>
      </c>
      <c r="J253">
        <v>300</v>
      </c>
      <c r="K253">
        <v>9999</v>
      </c>
      <c r="L253" s="61" t="s">
        <v>751</v>
      </c>
      <c r="M253">
        <v>20002</v>
      </c>
      <c r="N253" t="s">
        <v>751</v>
      </c>
      <c r="O253" s="61" t="s">
        <v>622</v>
      </c>
      <c r="P253">
        <v>400035</v>
      </c>
      <c r="Q253" t="s">
        <v>622</v>
      </c>
      <c r="R253">
        <v>9999</v>
      </c>
      <c r="S253" t="e">
        <f>VLOOKUP(A253,'Crosswalk NTL Prgrm-Project_JH'!I:T,5,FALSE)</f>
        <v>#N/A</v>
      </c>
      <c r="T253" t="e">
        <f t="shared" si="22"/>
        <v>#N/A</v>
      </c>
      <c r="U253" t="str">
        <f t="shared" si="23"/>
        <v>BAR037505420002</v>
      </c>
      <c r="V253">
        <v>400035</v>
      </c>
    </row>
    <row r="254" spans="1:22" x14ac:dyDescent="0.25">
      <c r="A254" s="61" t="str">
        <f t="shared" si="18"/>
        <v>BAR0375054</v>
      </c>
      <c r="B254" s="61" t="str">
        <f t="shared" si="19"/>
        <v>75054Event 2</v>
      </c>
      <c r="C254" s="69" t="str">
        <f t="shared" si="20"/>
        <v>BAR0375054400036</v>
      </c>
      <c r="D254" s="69" t="str">
        <f t="shared" si="21"/>
        <v>BAR0375054Event 2</v>
      </c>
      <c r="E254" t="s">
        <v>577</v>
      </c>
      <c r="F254" t="s">
        <v>282</v>
      </c>
      <c r="G254">
        <v>12</v>
      </c>
      <c r="H254" t="s">
        <v>286</v>
      </c>
      <c r="I254">
        <v>75054</v>
      </c>
      <c r="J254">
        <v>300</v>
      </c>
      <c r="K254">
        <v>9999</v>
      </c>
      <c r="L254" s="61" t="s">
        <v>751</v>
      </c>
      <c r="M254">
        <v>20002</v>
      </c>
      <c r="N254" t="s">
        <v>751</v>
      </c>
      <c r="O254" s="61" t="s">
        <v>623</v>
      </c>
      <c r="P254">
        <v>400036</v>
      </c>
      <c r="Q254" t="s">
        <v>623</v>
      </c>
      <c r="R254">
        <v>9999</v>
      </c>
      <c r="S254" t="e">
        <f>VLOOKUP(A254,'Crosswalk NTL Prgrm-Project_JH'!I:T,5,FALSE)</f>
        <v>#N/A</v>
      </c>
      <c r="T254" t="e">
        <f t="shared" si="22"/>
        <v>#N/A</v>
      </c>
      <c r="U254" t="str">
        <f t="shared" si="23"/>
        <v>BAR037505420002</v>
      </c>
      <c r="V254">
        <v>400036</v>
      </c>
    </row>
    <row r="255" spans="1:22" x14ac:dyDescent="0.25">
      <c r="A255" s="61" t="str">
        <f t="shared" si="18"/>
        <v>BAR0375054</v>
      </c>
      <c r="B255" s="61" t="str">
        <f t="shared" si="19"/>
        <v>75054Event 2</v>
      </c>
      <c r="C255" s="69" t="str">
        <f t="shared" si="20"/>
        <v>BAR0375054400037</v>
      </c>
      <c r="D255" s="69" t="str">
        <f t="shared" si="21"/>
        <v>BAR0375054Event 2</v>
      </c>
      <c r="E255" t="s">
        <v>577</v>
      </c>
      <c r="F255" t="s">
        <v>282</v>
      </c>
      <c r="G255">
        <v>12</v>
      </c>
      <c r="H255" t="s">
        <v>286</v>
      </c>
      <c r="I255">
        <v>75054</v>
      </c>
      <c r="J255">
        <v>300</v>
      </c>
      <c r="K255">
        <v>9999</v>
      </c>
      <c r="L255" s="61" t="s">
        <v>751</v>
      </c>
      <c r="M255">
        <v>20002</v>
      </c>
      <c r="N255" t="s">
        <v>751</v>
      </c>
      <c r="O255" s="61" t="s">
        <v>625</v>
      </c>
      <c r="P255">
        <v>400037</v>
      </c>
      <c r="Q255" t="s">
        <v>625</v>
      </c>
      <c r="R255">
        <v>9999</v>
      </c>
      <c r="S255" t="e">
        <f>VLOOKUP(A255,'Crosswalk NTL Prgrm-Project_JH'!I:T,5,FALSE)</f>
        <v>#N/A</v>
      </c>
      <c r="T255" t="e">
        <f t="shared" si="22"/>
        <v>#N/A</v>
      </c>
      <c r="U255" t="str">
        <f t="shared" si="23"/>
        <v>BAR037505420002</v>
      </c>
      <c r="V255">
        <v>400037</v>
      </c>
    </row>
    <row r="256" spans="1:22" x14ac:dyDescent="0.25">
      <c r="A256" s="61" t="str">
        <f t="shared" si="18"/>
        <v>BAR0375054</v>
      </c>
      <c r="B256" s="61" t="str">
        <f t="shared" si="19"/>
        <v>75054Event 2</v>
      </c>
      <c r="C256" s="69" t="str">
        <f t="shared" si="20"/>
        <v>BAR0375054400038</v>
      </c>
      <c r="D256" s="69" t="str">
        <f t="shared" si="21"/>
        <v>BAR0375054Event 2</v>
      </c>
      <c r="E256" t="s">
        <v>577</v>
      </c>
      <c r="F256" t="s">
        <v>282</v>
      </c>
      <c r="G256">
        <v>12</v>
      </c>
      <c r="H256" t="s">
        <v>286</v>
      </c>
      <c r="I256">
        <v>75054</v>
      </c>
      <c r="J256">
        <v>300</v>
      </c>
      <c r="K256">
        <v>9999</v>
      </c>
      <c r="L256" s="61" t="s">
        <v>751</v>
      </c>
      <c r="M256">
        <v>20002</v>
      </c>
      <c r="N256" t="s">
        <v>751</v>
      </c>
      <c r="O256" s="61" t="s">
        <v>626</v>
      </c>
      <c r="P256">
        <v>400038</v>
      </c>
      <c r="Q256" t="s">
        <v>626</v>
      </c>
      <c r="R256">
        <v>9999</v>
      </c>
      <c r="S256" t="e">
        <f>VLOOKUP(A256,'Crosswalk NTL Prgrm-Project_JH'!I:T,5,FALSE)</f>
        <v>#N/A</v>
      </c>
      <c r="T256" t="e">
        <f t="shared" si="22"/>
        <v>#N/A</v>
      </c>
      <c r="U256" t="str">
        <f t="shared" si="23"/>
        <v>BAR037505420002</v>
      </c>
      <c r="V256">
        <v>400038</v>
      </c>
    </row>
    <row r="257" spans="1:22" x14ac:dyDescent="0.25">
      <c r="A257" s="61" t="str">
        <f t="shared" si="18"/>
        <v>BAR0375054</v>
      </c>
      <c r="B257" s="61" t="str">
        <f t="shared" si="19"/>
        <v>75054Event 2</v>
      </c>
      <c r="C257" s="69" t="str">
        <f t="shared" si="20"/>
        <v>BAR0375054400041</v>
      </c>
      <c r="D257" s="69" t="str">
        <f t="shared" si="21"/>
        <v>BAR0375054Event 2</v>
      </c>
      <c r="E257" t="s">
        <v>577</v>
      </c>
      <c r="F257" t="s">
        <v>282</v>
      </c>
      <c r="G257">
        <v>12</v>
      </c>
      <c r="H257" t="s">
        <v>286</v>
      </c>
      <c r="I257">
        <v>75054</v>
      </c>
      <c r="J257">
        <v>300</v>
      </c>
      <c r="K257">
        <v>9999</v>
      </c>
      <c r="L257" s="61" t="s">
        <v>751</v>
      </c>
      <c r="M257">
        <v>20002</v>
      </c>
      <c r="N257" t="s">
        <v>751</v>
      </c>
      <c r="O257" s="61" t="s">
        <v>627</v>
      </c>
      <c r="P257">
        <v>400041</v>
      </c>
      <c r="Q257" t="s">
        <v>627</v>
      </c>
      <c r="R257">
        <v>9999</v>
      </c>
      <c r="S257" t="e">
        <f>VLOOKUP(A257,'Crosswalk NTL Prgrm-Project_JH'!I:T,5,FALSE)</f>
        <v>#N/A</v>
      </c>
      <c r="T257" t="e">
        <f t="shared" si="22"/>
        <v>#N/A</v>
      </c>
      <c r="U257" t="str">
        <f t="shared" si="23"/>
        <v>BAR037505420002</v>
      </c>
      <c r="V257">
        <v>400041</v>
      </c>
    </row>
    <row r="258" spans="1:22" x14ac:dyDescent="0.25">
      <c r="A258" s="61" t="str">
        <f t="shared" si="18"/>
        <v>BAR0375054</v>
      </c>
      <c r="B258" s="61" t="str">
        <f t="shared" si="19"/>
        <v>75054Event 2</v>
      </c>
      <c r="C258" s="69" t="str">
        <f t="shared" si="20"/>
        <v>BAR0375054400042</v>
      </c>
      <c r="D258" s="69" t="str">
        <f t="shared" si="21"/>
        <v>BAR0375054Event 2</v>
      </c>
      <c r="E258" t="s">
        <v>577</v>
      </c>
      <c r="F258" t="s">
        <v>282</v>
      </c>
      <c r="G258">
        <v>12</v>
      </c>
      <c r="H258" t="s">
        <v>286</v>
      </c>
      <c r="I258">
        <v>75054</v>
      </c>
      <c r="J258">
        <v>300</v>
      </c>
      <c r="K258">
        <v>9999</v>
      </c>
      <c r="L258" s="61" t="s">
        <v>751</v>
      </c>
      <c r="M258">
        <v>20002</v>
      </c>
      <c r="N258" t="s">
        <v>751</v>
      </c>
      <c r="O258" s="61" t="s">
        <v>631</v>
      </c>
      <c r="P258">
        <v>400042</v>
      </c>
      <c r="Q258" t="s">
        <v>631</v>
      </c>
      <c r="R258">
        <v>9999</v>
      </c>
      <c r="S258" t="e">
        <f>VLOOKUP(A258,'Crosswalk NTL Prgrm-Project_JH'!I:T,5,FALSE)</f>
        <v>#N/A</v>
      </c>
      <c r="T258" t="e">
        <f t="shared" si="22"/>
        <v>#N/A</v>
      </c>
      <c r="U258" t="str">
        <f t="shared" si="23"/>
        <v>BAR037505420002</v>
      </c>
      <c r="V258">
        <v>400042</v>
      </c>
    </row>
    <row r="259" spans="1:22" x14ac:dyDescent="0.25">
      <c r="A259" s="61" t="str">
        <f t="shared" ref="A259:A322" si="24">F259&amp;I259</f>
        <v>BAR0375054</v>
      </c>
      <c r="B259" s="61" t="str">
        <f t="shared" ref="B259:B322" si="25">I259&amp;N259</f>
        <v>75054Event 2</v>
      </c>
      <c r="C259" s="69" t="str">
        <f t="shared" ref="C259:C322" si="26">F259&amp;I259&amp;P259</f>
        <v>BAR0375054400043</v>
      </c>
      <c r="D259" s="69" t="str">
        <f t="shared" ref="D259:D322" si="27">F259&amp;I259&amp;L259</f>
        <v>BAR0375054Event 2</v>
      </c>
      <c r="E259" t="s">
        <v>577</v>
      </c>
      <c r="F259" t="s">
        <v>282</v>
      </c>
      <c r="G259">
        <v>12</v>
      </c>
      <c r="H259" t="s">
        <v>286</v>
      </c>
      <c r="I259">
        <v>75054</v>
      </c>
      <c r="J259">
        <v>300</v>
      </c>
      <c r="K259">
        <v>9999</v>
      </c>
      <c r="L259" s="61" t="s">
        <v>751</v>
      </c>
      <c r="M259">
        <v>20002</v>
      </c>
      <c r="N259" t="s">
        <v>751</v>
      </c>
      <c r="O259" s="61" t="s">
        <v>628</v>
      </c>
      <c r="P259">
        <v>400043</v>
      </c>
      <c r="Q259" t="s">
        <v>628</v>
      </c>
      <c r="R259">
        <v>9999</v>
      </c>
      <c r="S259" t="e">
        <f>VLOOKUP(A259,'Crosswalk NTL Prgrm-Project_JH'!I:T,5,FALSE)</f>
        <v>#N/A</v>
      </c>
      <c r="T259" t="e">
        <f t="shared" ref="T259:T322" si="28">S259=M259</f>
        <v>#N/A</v>
      </c>
      <c r="U259" t="str">
        <f t="shared" ref="U259:U322" si="29">F259&amp;I259&amp;M259</f>
        <v>BAR037505420002</v>
      </c>
      <c r="V259">
        <v>400043</v>
      </c>
    </row>
    <row r="260" spans="1:22" x14ac:dyDescent="0.25">
      <c r="A260" s="61" t="str">
        <f t="shared" si="24"/>
        <v>BAR0375054</v>
      </c>
      <c r="B260" s="61" t="str">
        <f t="shared" si="25"/>
        <v>75054Event 2</v>
      </c>
      <c r="C260" s="69" t="str">
        <f t="shared" si="26"/>
        <v>BAR0375054400044</v>
      </c>
      <c r="D260" s="69" t="str">
        <f t="shared" si="27"/>
        <v>BAR0375054Event 2</v>
      </c>
      <c r="E260" t="s">
        <v>577</v>
      </c>
      <c r="F260" t="s">
        <v>282</v>
      </c>
      <c r="G260">
        <v>12</v>
      </c>
      <c r="H260" t="s">
        <v>286</v>
      </c>
      <c r="I260">
        <v>75054</v>
      </c>
      <c r="J260">
        <v>300</v>
      </c>
      <c r="K260">
        <v>9999</v>
      </c>
      <c r="L260" s="61" t="s">
        <v>751</v>
      </c>
      <c r="M260">
        <v>20002</v>
      </c>
      <c r="N260" t="s">
        <v>751</v>
      </c>
      <c r="O260" s="61" t="s">
        <v>629</v>
      </c>
      <c r="P260">
        <v>400044</v>
      </c>
      <c r="Q260" t="s">
        <v>629</v>
      </c>
      <c r="R260">
        <v>9999</v>
      </c>
      <c r="S260" t="e">
        <f>VLOOKUP(A260,'Crosswalk NTL Prgrm-Project_JH'!I:T,5,FALSE)</f>
        <v>#N/A</v>
      </c>
      <c r="T260" t="e">
        <f t="shared" si="28"/>
        <v>#N/A</v>
      </c>
      <c r="U260" t="str">
        <f t="shared" si="29"/>
        <v>BAR037505420002</v>
      </c>
      <c r="V260">
        <v>400044</v>
      </c>
    </row>
    <row r="261" spans="1:22" x14ac:dyDescent="0.25">
      <c r="A261" s="61" t="str">
        <f t="shared" si="24"/>
        <v>BAR0375054</v>
      </c>
      <c r="B261" s="61" t="str">
        <f t="shared" si="25"/>
        <v>75054Event 2</v>
      </c>
      <c r="C261" s="69" t="str">
        <f t="shared" si="26"/>
        <v>BAR0375054400045</v>
      </c>
      <c r="D261" s="69" t="str">
        <f t="shared" si="27"/>
        <v>BAR0375054Event 2</v>
      </c>
      <c r="E261" t="s">
        <v>577</v>
      </c>
      <c r="F261" t="s">
        <v>282</v>
      </c>
      <c r="G261">
        <v>12</v>
      </c>
      <c r="H261" t="s">
        <v>286</v>
      </c>
      <c r="I261">
        <v>75054</v>
      </c>
      <c r="J261">
        <v>300</v>
      </c>
      <c r="K261">
        <v>9999</v>
      </c>
      <c r="L261" s="61" t="s">
        <v>751</v>
      </c>
      <c r="M261">
        <v>20002</v>
      </c>
      <c r="N261" t="s">
        <v>751</v>
      </c>
      <c r="O261" s="61" t="s">
        <v>632</v>
      </c>
      <c r="P261">
        <v>400045</v>
      </c>
      <c r="Q261" t="s">
        <v>632</v>
      </c>
      <c r="R261">
        <v>9999</v>
      </c>
      <c r="S261" t="e">
        <f>VLOOKUP(A261,'Crosswalk NTL Prgrm-Project_JH'!I:T,5,FALSE)</f>
        <v>#N/A</v>
      </c>
      <c r="T261" t="e">
        <f t="shared" si="28"/>
        <v>#N/A</v>
      </c>
      <c r="U261" t="str">
        <f t="shared" si="29"/>
        <v>BAR037505420002</v>
      </c>
      <c r="V261">
        <v>400045</v>
      </c>
    </row>
    <row r="262" spans="1:22" x14ac:dyDescent="0.25">
      <c r="A262" s="61" t="str">
        <f t="shared" si="24"/>
        <v>BAR0375054</v>
      </c>
      <c r="B262" s="61" t="str">
        <f t="shared" si="25"/>
        <v>75054Event 2</v>
      </c>
      <c r="C262" s="69" t="str">
        <f t="shared" si="26"/>
        <v>BAR0375054400059</v>
      </c>
      <c r="D262" s="69" t="str">
        <f t="shared" si="27"/>
        <v>BAR0375054Event 2</v>
      </c>
      <c r="E262" t="s">
        <v>577</v>
      </c>
      <c r="F262" t="s">
        <v>282</v>
      </c>
      <c r="G262">
        <v>12</v>
      </c>
      <c r="H262" t="s">
        <v>286</v>
      </c>
      <c r="I262">
        <v>75054</v>
      </c>
      <c r="J262">
        <v>300</v>
      </c>
      <c r="K262">
        <v>9999</v>
      </c>
      <c r="L262" s="61" t="s">
        <v>751</v>
      </c>
      <c r="M262">
        <v>20002</v>
      </c>
      <c r="N262" t="s">
        <v>751</v>
      </c>
      <c r="O262" s="61" t="s">
        <v>633</v>
      </c>
      <c r="P262">
        <v>400059</v>
      </c>
      <c r="Q262" t="s">
        <v>633</v>
      </c>
      <c r="R262">
        <v>9999</v>
      </c>
      <c r="S262" t="e">
        <f>VLOOKUP(A262,'Crosswalk NTL Prgrm-Project_JH'!I:T,5,FALSE)</f>
        <v>#N/A</v>
      </c>
      <c r="T262" t="e">
        <f t="shared" si="28"/>
        <v>#N/A</v>
      </c>
      <c r="U262" t="str">
        <f t="shared" si="29"/>
        <v>BAR037505420002</v>
      </c>
      <c r="V262">
        <v>400059</v>
      </c>
    </row>
    <row r="263" spans="1:22" x14ac:dyDescent="0.25">
      <c r="A263" s="61" t="str">
        <f t="shared" si="24"/>
        <v>BAR0375054</v>
      </c>
      <c r="B263" s="61" t="str">
        <f t="shared" si="25"/>
        <v>75054Event 2</v>
      </c>
      <c r="C263" s="69" t="str">
        <f t="shared" si="26"/>
        <v>BAR0375054400060</v>
      </c>
      <c r="D263" s="69" t="str">
        <f t="shared" si="27"/>
        <v>BAR0375054Event 2</v>
      </c>
      <c r="E263" t="s">
        <v>577</v>
      </c>
      <c r="F263" t="s">
        <v>282</v>
      </c>
      <c r="G263">
        <v>12</v>
      </c>
      <c r="H263" t="s">
        <v>286</v>
      </c>
      <c r="I263">
        <v>75054</v>
      </c>
      <c r="J263">
        <v>300</v>
      </c>
      <c r="K263">
        <v>9999</v>
      </c>
      <c r="L263" s="61" t="s">
        <v>751</v>
      </c>
      <c r="M263">
        <v>20002</v>
      </c>
      <c r="N263" t="s">
        <v>751</v>
      </c>
      <c r="O263" s="61" t="s">
        <v>634</v>
      </c>
      <c r="P263">
        <v>400060</v>
      </c>
      <c r="Q263" t="s">
        <v>634</v>
      </c>
      <c r="R263">
        <v>9999</v>
      </c>
      <c r="S263" t="e">
        <f>VLOOKUP(A263,'Crosswalk NTL Prgrm-Project_JH'!I:T,5,FALSE)</f>
        <v>#N/A</v>
      </c>
      <c r="T263" t="e">
        <f t="shared" si="28"/>
        <v>#N/A</v>
      </c>
      <c r="U263" t="str">
        <f t="shared" si="29"/>
        <v>BAR037505420002</v>
      </c>
      <c r="V263">
        <v>400060</v>
      </c>
    </row>
    <row r="264" spans="1:22" x14ac:dyDescent="0.25">
      <c r="A264" s="61" t="str">
        <f t="shared" si="24"/>
        <v>BAR0375054</v>
      </c>
      <c r="B264" s="61" t="str">
        <f t="shared" si="25"/>
        <v>75054Event 2</v>
      </c>
      <c r="C264" s="69" t="str">
        <f t="shared" si="26"/>
        <v>BAR0375054400061</v>
      </c>
      <c r="D264" s="69" t="str">
        <f t="shared" si="27"/>
        <v>BAR0375054Event 2</v>
      </c>
      <c r="E264" t="s">
        <v>577</v>
      </c>
      <c r="F264" t="s">
        <v>282</v>
      </c>
      <c r="G264">
        <v>12</v>
      </c>
      <c r="H264" t="s">
        <v>286</v>
      </c>
      <c r="I264">
        <v>75054</v>
      </c>
      <c r="J264">
        <v>300</v>
      </c>
      <c r="K264">
        <v>9999</v>
      </c>
      <c r="L264" s="61" t="s">
        <v>751</v>
      </c>
      <c r="M264">
        <v>20002</v>
      </c>
      <c r="N264" t="s">
        <v>751</v>
      </c>
      <c r="O264" s="61" t="s">
        <v>635</v>
      </c>
      <c r="P264">
        <v>400061</v>
      </c>
      <c r="Q264" t="s">
        <v>635</v>
      </c>
      <c r="R264">
        <v>9999</v>
      </c>
      <c r="S264" t="e">
        <f>VLOOKUP(A264,'Crosswalk NTL Prgrm-Project_JH'!I:T,5,FALSE)</f>
        <v>#N/A</v>
      </c>
      <c r="T264" t="e">
        <f t="shared" si="28"/>
        <v>#N/A</v>
      </c>
      <c r="U264" t="str">
        <f t="shared" si="29"/>
        <v>BAR037505420002</v>
      </c>
      <c r="V264">
        <v>400061</v>
      </c>
    </row>
    <row r="265" spans="1:22" x14ac:dyDescent="0.25">
      <c r="A265" s="61" t="str">
        <f t="shared" si="24"/>
        <v>BAR0375054</v>
      </c>
      <c r="B265" s="61" t="str">
        <f t="shared" si="25"/>
        <v>75054Event 2</v>
      </c>
      <c r="C265" s="69" t="str">
        <f t="shared" si="26"/>
        <v>BAR0375054400062</v>
      </c>
      <c r="D265" s="69" t="str">
        <f t="shared" si="27"/>
        <v>BAR0375054Event 2</v>
      </c>
      <c r="E265" t="s">
        <v>577</v>
      </c>
      <c r="F265" t="s">
        <v>282</v>
      </c>
      <c r="G265">
        <v>12</v>
      </c>
      <c r="H265" t="s">
        <v>286</v>
      </c>
      <c r="I265">
        <v>75054</v>
      </c>
      <c r="J265">
        <v>300</v>
      </c>
      <c r="K265">
        <v>9999</v>
      </c>
      <c r="L265" s="61" t="s">
        <v>751</v>
      </c>
      <c r="M265">
        <v>20002</v>
      </c>
      <c r="N265" t="s">
        <v>751</v>
      </c>
      <c r="O265" s="61" t="s">
        <v>636</v>
      </c>
      <c r="P265">
        <v>400062</v>
      </c>
      <c r="Q265" t="s">
        <v>636</v>
      </c>
      <c r="R265">
        <v>9999</v>
      </c>
      <c r="S265" t="e">
        <f>VLOOKUP(A265,'Crosswalk NTL Prgrm-Project_JH'!I:T,5,FALSE)</f>
        <v>#N/A</v>
      </c>
      <c r="T265" t="e">
        <f t="shared" si="28"/>
        <v>#N/A</v>
      </c>
      <c r="U265" t="str">
        <f t="shared" si="29"/>
        <v>BAR037505420002</v>
      </c>
      <c r="V265">
        <v>400062</v>
      </c>
    </row>
    <row r="266" spans="1:22" x14ac:dyDescent="0.25">
      <c r="A266" s="61" t="str">
        <f t="shared" si="24"/>
        <v>BAR0375054</v>
      </c>
      <c r="B266" s="61" t="str">
        <f t="shared" si="25"/>
        <v>75054Event 2</v>
      </c>
      <c r="C266" s="69" t="str">
        <f t="shared" si="26"/>
        <v>BAR0375054400063</v>
      </c>
      <c r="D266" s="69" t="str">
        <f t="shared" si="27"/>
        <v>BAR0375054Event 2</v>
      </c>
      <c r="E266" t="s">
        <v>577</v>
      </c>
      <c r="F266" t="s">
        <v>282</v>
      </c>
      <c r="G266">
        <v>12</v>
      </c>
      <c r="H266" t="s">
        <v>286</v>
      </c>
      <c r="I266">
        <v>75054</v>
      </c>
      <c r="J266">
        <v>300</v>
      </c>
      <c r="K266">
        <v>9999</v>
      </c>
      <c r="L266" s="61" t="s">
        <v>751</v>
      </c>
      <c r="M266">
        <v>20002</v>
      </c>
      <c r="N266" t="s">
        <v>751</v>
      </c>
      <c r="O266" s="61" t="s">
        <v>637</v>
      </c>
      <c r="P266">
        <v>400063</v>
      </c>
      <c r="Q266" t="s">
        <v>637</v>
      </c>
      <c r="R266">
        <v>9999</v>
      </c>
      <c r="S266" t="e">
        <f>VLOOKUP(A266,'Crosswalk NTL Prgrm-Project_JH'!I:T,5,FALSE)</f>
        <v>#N/A</v>
      </c>
      <c r="T266" t="e">
        <f t="shared" si="28"/>
        <v>#N/A</v>
      </c>
      <c r="U266" t="str">
        <f t="shared" si="29"/>
        <v>BAR037505420002</v>
      </c>
      <c r="V266">
        <v>400063</v>
      </c>
    </row>
    <row r="267" spans="1:22" x14ac:dyDescent="0.25">
      <c r="A267" s="61" t="str">
        <f t="shared" si="24"/>
        <v>BAR0375054</v>
      </c>
      <c r="B267" s="61" t="str">
        <f t="shared" si="25"/>
        <v>75054Event 2</v>
      </c>
      <c r="C267" s="69" t="str">
        <f t="shared" si="26"/>
        <v>BAR0375054400064</v>
      </c>
      <c r="D267" s="69" t="str">
        <f t="shared" si="27"/>
        <v>BAR0375054Event 2</v>
      </c>
      <c r="E267" t="s">
        <v>577</v>
      </c>
      <c r="F267" t="s">
        <v>282</v>
      </c>
      <c r="G267">
        <v>12</v>
      </c>
      <c r="H267" t="s">
        <v>286</v>
      </c>
      <c r="I267">
        <v>75054</v>
      </c>
      <c r="J267">
        <v>300</v>
      </c>
      <c r="K267">
        <v>9999</v>
      </c>
      <c r="L267" s="61" t="s">
        <v>751</v>
      </c>
      <c r="M267">
        <v>20002</v>
      </c>
      <c r="N267" t="s">
        <v>751</v>
      </c>
      <c r="O267" s="61" t="s">
        <v>638</v>
      </c>
      <c r="P267">
        <v>400064</v>
      </c>
      <c r="Q267" t="s">
        <v>638</v>
      </c>
      <c r="R267">
        <v>9999</v>
      </c>
      <c r="S267" t="e">
        <f>VLOOKUP(A267,'Crosswalk NTL Prgrm-Project_JH'!I:T,5,FALSE)</f>
        <v>#N/A</v>
      </c>
      <c r="T267" t="e">
        <f t="shared" si="28"/>
        <v>#N/A</v>
      </c>
      <c r="U267" t="str">
        <f t="shared" si="29"/>
        <v>BAR037505420002</v>
      </c>
      <c r="V267">
        <v>400064</v>
      </c>
    </row>
    <row r="268" spans="1:22" x14ac:dyDescent="0.25">
      <c r="A268" s="61" t="str">
        <f t="shared" si="24"/>
        <v>BAR0375054</v>
      </c>
      <c r="B268" s="61" t="str">
        <f t="shared" si="25"/>
        <v>75054Event 2</v>
      </c>
      <c r="C268" s="69" t="str">
        <f t="shared" si="26"/>
        <v>BAR0375054400065</v>
      </c>
      <c r="D268" s="69" t="str">
        <f t="shared" si="27"/>
        <v>BAR0375054Event 2</v>
      </c>
      <c r="E268" t="s">
        <v>577</v>
      </c>
      <c r="F268" t="s">
        <v>282</v>
      </c>
      <c r="G268">
        <v>12</v>
      </c>
      <c r="H268" t="s">
        <v>286</v>
      </c>
      <c r="I268">
        <v>75054</v>
      </c>
      <c r="J268">
        <v>300</v>
      </c>
      <c r="K268">
        <v>9999</v>
      </c>
      <c r="L268" s="61" t="s">
        <v>751</v>
      </c>
      <c r="M268">
        <v>20002</v>
      </c>
      <c r="N268" t="s">
        <v>751</v>
      </c>
      <c r="O268" s="61" t="s">
        <v>639</v>
      </c>
      <c r="P268">
        <v>400065</v>
      </c>
      <c r="Q268" t="s">
        <v>639</v>
      </c>
      <c r="R268">
        <v>9999</v>
      </c>
      <c r="S268" t="e">
        <f>VLOOKUP(A268,'Crosswalk NTL Prgrm-Project_JH'!I:T,5,FALSE)</f>
        <v>#N/A</v>
      </c>
      <c r="T268" t="e">
        <f t="shared" si="28"/>
        <v>#N/A</v>
      </c>
      <c r="U268" t="str">
        <f t="shared" si="29"/>
        <v>BAR037505420002</v>
      </c>
      <c r="V268">
        <v>400065</v>
      </c>
    </row>
    <row r="269" spans="1:22" x14ac:dyDescent="0.25">
      <c r="A269" s="61" t="str">
        <f t="shared" si="24"/>
        <v>BAR0375054</v>
      </c>
      <c r="B269" s="61" t="str">
        <f t="shared" si="25"/>
        <v>75054Event 2</v>
      </c>
      <c r="C269" s="69" t="str">
        <f t="shared" si="26"/>
        <v>BAR0375054400066</v>
      </c>
      <c r="D269" s="69" t="str">
        <f t="shared" si="27"/>
        <v>BAR0375054Event 2</v>
      </c>
      <c r="E269" t="s">
        <v>577</v>
      </c>
      <c r="F269" t="s">
        <v>282</v>
      </c>
      <c r="G269">
        <v>12</v>
      </c>
      <c r="H269" t="s">
        <v>286</v>
      </c>
      <c r="I269">
        <v>75054</v>
      </c>
      <c r="J269">
        <v>300</v>
      </c>
      <c r="K269">
        <v>9999</v>
      </c>
      <c r="L269" s="61" t="s">
        <v>751</v>
      </c>
      <c r="M269">
        <v>20002</v>
      </c>
      <c r="N269" t="s">
        <v>751</v>
      </c>
      <c r="O269" s="61" t="s">
        <v>640</v>
      </c>
      <c r="P269">
        <v>400066</v>
      </c>
      <c r="Q269" t="s">
        <v>640</v>
      </c>
      <c r="R269">
        <v>9999</v>
      </c>
      <c r="S269" t="e">
        <f>VLOOKUP(A269,'Crosswalk NTL Prgrm-Project_JH'!I:T,5,FALSE)</f>
        <v>#N/A</v>
      </c>
      <c r="T269" t="e">
        <f t="shared" si="28"/>
        <v>#N/A</v>
      </c>
      <c r="U269" t="str">
        <f t="shared" si="29"/>
        <v>BAR037505420002</v>
      </c>
      <c r="V269">
        <v>400066</v>
      </c>
    </row>
    <row r="270" spans="1:22" x14ac:dyDescent="0.25">
      <c r="A270" s="61" t="str">
        <f t="shared" si="24"/>
        <v>BAR0375054</v>
      </c>
      <c r="B270" s="61" t="str">
        <f t="shared" si="25"/>
        <v>75054Event 2</v>
      </c>
      <c r="C270" s="69" t="str">
        <f t="shared" si="26"/>
        <v>BAR0375054400067</v>
      </c>
      <c r="D270" s="69" t="str">
        <f t="shared" si="27"/>
        <v>BAR0375054Event 2</v>
      </c>
      <c r="E270" t="s">
        <v>577</v>
      </c>
      <c r="F270" t="s">
        <v>282</v>
      </c>
      <c r="G270">
        <v>12</v>
      </c>
      <c r="H270" t="s">
        <v>286</v>
      </c>
      <c r="I270">
        <v>75054</v>
      </c>
      <c r="J270">
        <v>300</v>
      </c>
      <c r="K270">
        <v>9999</v>
      </c>
      <c r="L270" s="61" t="s">
        <v>751</v>
      </c>
      <c r="M270">
        <v>20002</v>
      </c>
      <c r="N270" t="s">
        <v>751</v>
      </c>
      <c r="O270" s="61" t="s">
        <v>641</v>
      </c>
      <c r="P270">
        <v>400067</v>
      </c>
      <c r="Q270" t="s">
        <v>641</v>
      </c>
      <c r="R270">
        <v>9999</v>
      </c>
      <c r="S270" t="e">
        <f>VLOOKUP(A270,'Crosswalk NTL Prgrm-Project_JH'!I:T,5,FALSE)</f>
        <v>#N/A</v>
      </c>
      <c r="T270" t="e">
        <f t="shared" si="28"/>
        <v>#N/A</v>
      </c>
      <c r="U270" t="str">
        <f t="shared" si="29"/>
        <v>BAR037505420002</v>
      </c>
      <c r="V270">
        <v>400067</v>
      </c>
    </row>
    <row r="271" spans="1:22" x14ac:dyDescent="0.25">
      <c r="A271" s="61" t="str">
        <f t="shared" si="24"/>
        <v>BAR0375054</v>
      </c>
      <c r="B271" s="61" t="str">
        <f t="shared" si="25"/>
        <v>75054Event 2</v>
      </c>
      <c r="C271" s="69" t="str">
        <f t="shared" si="26"/>
        <v>BAR0375054400068</v>
      </c>
      <c r="D271" s="69" t="str">
        <f t="shared" si="27"/>
        <v>BAR0375054Event 2</v>
      </c>
      <c r="E271" t="s">
        <v>577</v>
      </c>
      <c r="F271" t="s">
        <v>282</v>
      </c>
      <c r="G271">
        <v>12</v>
      </c>
      <c r="H271" t="s">
        <v>286</v>
      </c>
      <c r="I271">
        <v>75054</v>
      </c>
      <c r="J271">
        <v>300</v>
      </c>
      <c r="K271">
        <v>9999</v>
      </c>
      <c r="L271" s="61" t="s">
        <v>751</v>
      </c>
      <c r="M271">
        <v>20002</v>
      </c>
      <c r="N271" t="s">
        <v>751</v>
      </c>
      <c r="O271" s="61" t="s">
        <v>642</v>
      </c>
      <c r="P271">
        <v>400068</v>
      </c>
      <c r="Q271" t="s">
        <v>642</v>
      </c>
      <c r="R271">
        <v>9999</v>
      </c>
      <c r="S271" t="e">
        <f>VLOOKUP(A271,'Crosswalk NTL Prgrm-Project_JH'!I:T,5,FALSE)</f>
        <v>#N/A</v>
      </c>
      <c r="T271" t="e">
        <f t="shared" si="28"/>
        <v>#N/A</v>
      </c>
      <c r="U271" t="str">
        <f t="shared" si="29"/>
        <v>BAR037505420002</v>
      </c>
      <c r="V271">
        <v>400068</v>
      </c>
    </row>
    <row r="272" spans="1:22" x14ac:dyDescent="0.25">
      <c r="A272" s="61" t="str">
        <f t="shared" si="24"/>
        <v>BAR0375054</v>
      </c>
      <c r="B272" s="61" t="str">
        <f t="shared" si="25"/>
        <v>75054Event 2</v>
      </c>
      <c r="C272" s="69" t="str">
        <f t="shared" si="26"/>
        <v>BAR0375054400070</v>
      </c>
      <c r="D272" s="69" t="str">
        <f t="shared" si="27"/>
        <v>BAR0375054Event 2</v>
      </c>
      <c r="E272" t="s">
        <v>577</v>
      </c>
      <c r="F272" t="s">
        <v>282</v>
      </c>
      <c r="G272">
        <v>12</v>
      </c>
      <c r="H272" t="s">
        <v>286</v>
      </c>
      <c r="I272">
        <v>75054</v>
      </c>
      <c r="J272">
        <v>300</v>
      </c>
      <c r="K272">
        <v>9999</v>
      </c>
      <c r="L272" s="61" t="s">
        <v>751</v>
      </c>
      <c r="M272">
        <v>20002</v>
      </c>
      <c r="N272" t="s">
        <v>751</v>
      </c>
      <c r="O272" s="61" t="s">
        <v>643</v>
      </c>
      <c r="P272">
        <v>400070</v>
      </c>
      <c r="Q272" t="s">
        <v>643</v>
      </c>
      <c r="R272">
        <v>9999</v>
      </c>
      <c r="S272" t="e">
        <f>VLOOKUP(A272,'Crosswalk NTL Prgrm-Project_JH'!I:T,5,FALSE)</f>
        <v>#N/A</v>
      </c>
      <c r="T272" t="e">
        <f t="shared" si="28"/>
        <v>#N/A</v>
      </c>
      <c r="U272" t="str">
        <f t="shared" si="29"/>
        <v>BAR037505420002</v>
      </c>
      <c r="V272">
        <v>400070</v>
      </c>
    </row>
    <row r="273" spans="1:22" x14ac:dyDescent="0.25">
      <c r="A273" s="61" t="str">
        <f t="shared" si="24"/>
        <v>BAR0375054</v>
      </c>
      <c r="B273" s="61" t="str">
        <f t="shared" si="25"/>
        <v>75054Event 2</v>
      </c>
      <c r="C273" s="69" t="str">
        <f t="shared" si="26"/>
        <v>BAR0375054400072</v>
      </c>
      <c r="D273" s="69" t="str">
        <f t="shared" si="27"/>
        <v>BAR0375054Event 2</v>
      </c>
      <c r="E273" t="s">
        <v>577</v>
      </c>
      <c r="F273" t="s">
        <v>282</v>
      </c>
      <c r="G273">
        <v>12</v>
      </c>
      <c r="H273" t="s">
        <v>286</v>
      </c>
      <c r="I273">
        <v>75054</v>
      </c>
      <c r="J273">
        <v>300</v>
      </c>
      <c r="K273">
        <v>9999</v>
      </c>
      <c r="L273" s="61" t="s">
        <v>751</v>
      </c>
      <c r="M273">
        <v>20002</v>
      </c>
      <c r="N273" t="s">
        <v>751</v>
      </c>
      <c r="O273" s="61" t="s">
        <v>645</v>
      </c>
      <c r="P273">
        <v>400072</v>
      </c>
      <c r="Q273" t="s">
        <v>645</v>
      </c>
      <c r="R273">
        <v>9999</v>
      </c>
      <c r="S273" t="e">
        <f>VLOOKUP(A273,'Crosswalk NTL Prgrm-Project_JH'!I:T,5,FALSE)</f>
        <v>#N/A</v>
      </c>
      <c r="T273" t="e">
        <f t="shared" si="28"/>
        <v>#N/A</v>
      </c>
      <c r="U273" t="str">
        <f t="shared" si="29"/>
        <v>BAR037505420002</v>
      </c>
      <c r="V273">
        <v>400072</v>
      </c>
    </row>
    <row r="274" spans="1:22" x14ac:dyDescent="0.25">
      <c r="A274" s="61" t="str">
        <f t="shared" si="24"/>
        <v>BAR0375054</v>
      </c>
      <c r="B274" s="61" t="str">
        <f t="shared" si="25"/>
        <v>75054Event 2</v>
      </c>
      <c r="C274" s="69" t="str">
        <f t="shared" si="26"/>
        <v>BAR0375054400073</v>
      </c>
      <c r="D274" s="69" t="str">
        <f t="shared" si="27"/>
        <v>BAR0375054Event 2</v>
      </c>
      <c r="E274" t="s">
        <v>577</v>
      </c>
      <c r="F274" t="s">
        <v>282</v>
      </c>
      <c r="G274">
        <v>12</v>
      </c>
      <c r="H274" t="s">
        <v>286</v>
      </c>
      <c r="I274">
        <v>75054</v>
      </c>
      <c r="J274">
        <v>300</v>
      </c>
      <c r="K274">
        <v>9999</v>
      </c>
      <c r="L274" s="61" t="s">
        <v>751</v>
      </c>
      <c r="M274">
        <v>20002</v>
      </c>
      <c r="N274" t="s">
        <v>751</v>
      </c>
      <c r="O274" s="61" t="s">
        <v>646</v>
      </c>
      <c r="P274">
        <v>400073</v>
      </c>
      <c r="Q274" t="s">
        <v>646</v>
      </c>
      <c r="R274">
        <v>9999</v>
      </c>
      <c r="S274" t="e">
        <f>VLOOKUP(A274,'Crosswalk NTL Prgrm-Project_JH'!I:T,5,FALSE)</f>
        <v>#N/A</v>
      </c>
      <c r="T274" t="e">
        <f t="shared" si="28"/>
        <v>#N/A</v>
      </c>
      <c r="U274" t="str">
        <f t="shared" si="29"/>
        <v>BAR037505420002</v>
      </c>
      <c r="V274">
        <v>400073</v>
      </c>
    </row>
    <row r="275" spans="1:22" x14ac:dyDescent="0.25">
      <c r="A275" s="61" t="str">
        <f t="shared" si="24"/>
        <v>BAR0375054</v>
      </c>
      <c r="B275" s="61" t="str">
        <f t="shared" si="25"/>
        <v>75054Event 2</v>
      </c>
      <c r="C275" s="69" t="str">
        <f t="shared" si="26"/>
        <v>BAR0375054400074</v>
      </c>
      <c r="D275" s="69" t="str">
        <f t="shared" si="27"/>
        <v>BAR0375054Event 2</v>
      </c>
      <c r="E275" t="s">
        <v>577</v>
      </c>
      <c r="F275" t="s">
        <v>282</v>
      </c>
      <c r="G275">
        <v>12</v>
      </c>
      <c r="H275" t="s">
        <v>286</v>
      </c>
      <c r="I275">
        <v>75054</v>
      </c>
      <c r="J275">
        <v>300</v>
      </c>
      <c r="K275">
        <v>9999</v>
      </c>
      <c r="L275" s="61" t="s">
        <v>751</v>
      </c>
      <c r="M275">
        <v>20002</v>
      </c>
      <c r="N275" t="s">
        <v>751</v>
      </c>
      <c r="O275" s="61" t="s">
        <v>647</v>
      </c>
      <c r="P275">
        <v>400074</v>
      </c>
      <c r="Q275" t="s">
        <v>647</v>
      </c>
      <c r="R275">
        <v>9999</v>
      </c>
      <c r="S275" t="e">
        <f>VLOOKUP(A275,'Crosswalk NTL Prgrm-Project_JH'!I:T,5,FALSE)</f>
        <v>#N/A</v>
      </c>
      <c r="T275" t="e">
        <f t="shared" si="28"/>
        <v>#N/A</v>
      </c>
      <c r="U275" t="str">
        <f t="shared" si="29"/>
        <v>BAR037505420002</v>
      </c>
      <c r="V275">
        <v>400074</v>
      </c>
    </row>
    <row r="276" spans="1:22" x14ac:dyDescent="0.25">
      <c r="A276" s="61" t="str">
        <f t="shared" si="24"/>
        <v>BAR0375054</v>
      </c>
      <c r="B276" s="61" t="str">
        <f t="shared" si="25"/>
        <v>75054Event 2</v>
      </c>
      <c r="C276" s="69" t="str">
        <f t="shared" si="26"/>
        <v>BAR0375054400075</v>
      </c>
      <c r="D276" s="69" t="str">
        <f t="shared" si="27"/>
        <v>BAR0375054Event 2</v>
      </c>
      <c r="E276" t="s">
        <v>577</v>
      </c>
      <c r="F276" t="s">
        <v>282</v>
      </c>
      <c r="G276">
        <v>12</v>
      </c>
      <c r="H276" t="s">
        <v>286</v>
      </c>
      <c r="I276">
        <v>75054</v>
      </c>
      <c r="J276">
        <v>300</v>
      </c>
      <c r="K276">
        <v>9999</v>
      </c>
      <c r="L276" s="61" t="s">
        <v>751</v>
      </c>
      <c r="M276">
        <v>20002</v>
      </c>
      <c r="N276" t="s">
        <v>751</v>
      </c>
      <c r="O276" s="61" t="s">
        <v>648</v>
      </c>
      <c r="P276">
        <v>400075</v>
      </c>
      <c r="Q276" t="s">
        <v>648</v>
      </c>
      <c r="R276">
        <v>9999</v>
      </c>
      <c r="S276" t="e">
        <f>VLOOKUP(A276,'Crosswalk NTL Prgrm-Project_JH'!I:T,5,FALSE)</f>
        <v>#N/A</v>
      </c>
      <c r="T276" t="e">
        <f t="shared" si="28"/>
        <v>#N/A</v>
      </c>
      <c r="U276" t="str">
        <f t="shared" si="29"/>
        <v>BAR037505420002</v>
      </c>
      <c r="V276">
        <v>400075</v>
      </c>
    </row>
    <row r="277" spans="1:22" x14ac:dyDescent="0.25">
      <c r="A277" s="61" t="str">
        <f t="shared" si="24"/>
        <v>BAR0375054</v>
      </c>
      <c r="B277" s="61" t="str">
        <f t="shared" si="25"/>
        <v>75054Event 2</v>
      </c>
      <c r="C277" s="69" t="str">
        <f t="shared" si="26"/>
        <v>BAR0375054400076</v>
      </c>
      <c r="D277" s="69" t="str">
        <f t="shared" si="27"/>
        <v>BAR0375054Event 2</v>
      </c>
      <c r="E277" t="s">
        <v>577</v>
      </c>
      <c r="F277" t="s">
        <v>282</v>
      </c>
      <c r="G277">
        <v>12</v>
      </c>
      <c r="H277" t="s">
        <v>286</v>
      </c>
      <c r="I277">
        <v>75054</v>
      </c>
      <c r="J277">
        <v>300</v>
      </c>
      <c r="K277">
        <v>9999</v>
      </c>
      <c r="L277" s="61" t="s">
        <v>751</v>
      </c>
      <c r="M277">
        <v>20002</v>
      </c>
      <c r="N277" t="s">
        <v>751</v>
      </c>
      <c r="O277" s="61" t="s">
        <v>649</v>
      </c>
      <c r="P277">
        <v>400076</v>
      </c>
      <c r="Q277" t="s">
        <v>649</v>
      </c>
      <c r="R277">
        <v>9999</v>
      </c>
      <c r="S277" t="e">
        <f>VLOOKUP(A277,'Crosswalk NTL Prgrm-Project_JH'!I:T,5,FALSE)</f>
        <v>#N/A</v>
      </c>
      <c r="T277" t="e">
        <f t="shared" si="28"/>
        <v>#N/A</v>
      </c>
      <c r="U277" t="str">
        <f t="shared" si="29"/>
        <v>BAR037505420002</v>
      </c>
      <c r="V277">
        <v>400076</v>
      </c>
    </row>
    <row r="278" spans="1:22" x14ac:dyDescent="0.25">
      <c r="A278" s="61" t="str">
        <f t="shared" si="24"/>
        <v>BAR0375054</v>
      </c>
      <c r="B278" s="61" t="str">
        <f t="shared" si="25"/>
        <v>75054Event 2</v>
      </c>
      <c r="C278" s="69" t="str">
        <f t="shared" si="26"/>
        <v>BAR0375054400079</v>
      </c>
      <c r="D278" s="69" t="str">
        <f t="shared" si="27"/>
        <v>BAR0375054Event 2</v>
      </c>
      <c r="E278" t="s">
        <v>577</v>
      </c>
      <c r="F278" t="s">
        <v>282</v>
      </c>
      <c r="G278">
        <v>12</v>
      </c>
      <c r="H278" t="s">
        <v>286</v>
      </c>
      <c r="I278">
        <v>75054</v>
      </c>
      <c r="J278">
        <v>300</v>
      </c>
      <c r="K278">
        <v>9999</v>
      </c>
      <c r="L278" s="61" t="s">
        <v>751</v>
      </c>
      <c r="M278">
        <v>20002</v>
      </c>
      <c r="N278" t="s">
        <v>751</v>
      </c>
      <c r="O278" s="61" t="s">
        <v>651</v>
      </c>
      <c r="P278">
        <v>400079</v>
      </c>
      <c r="Q278" t="s">
        <v>651</v>
      </c>
      <c r="R278">
        <v>9999</v>
      </c>
      <c r="S278" t="e">
        <f>VLOOKUP(A278,'Crosswalk NTL Prgrm-Project_JH'!I:T,5,FALSE)</f>
        <v>#N/A</v>
      </c>
      <c r="T278" t="e">
        <f t="shared" si="28"/>
        <v>#N/A</v>
      </c>
      <c r="U278" t="str">
        <f t="shared" si="29"/>
        <v>BAR037505420002</v>
      </c>
      <c r="V278">
        <v>400079</v>
      </c>
    </row>
    <row r="279" spans="1:22" x14ac:dyDescent="0.25">
      <c r="A279" s="61" t="str">
        <f t="shared" si="24"/>
        <v>BAR0375054</v>
      </c>
      <c r="B279" s="61" t="str">
        <f t="shared" si="25"/>
        <v>75054Event 2</v>
      </c>
      <c r="C279" s="69" t="str">
        <f t="shared" si="26"/>
        <v>BAR0375054400080</v>
      </c>
      <c r="D279" s="69" t="str">
        <f t="shared" si="27"/>
        <v>BAR0375054Event 2</v>
      </c>
      <c r="E279" t="s">
        <v>577</v>
      </c>
      <c r="F279" t="s">
        <v>282</v>
      </c>
      <c r="G279">
        <v>12</v>
      </c>
      <c r="H279" t="s">
        <v>286</v>
      </c>
      <c r="I279">
        <v>75054</v>
      </c>
      <c r="J279">
        <v>300</v>
      </c>
      <c r="K279">
        <v>9999</v>
      </c>
      <c r="L279" s="61" t="s">
        <v>751</v>
      </c>
      <c r="M279">
        <v>20002</v>
      </c>
      <c r="N279" t="s">
        <v>751</v>
      </c>
      <c r="O279" s="61" t="s">
        <v>652</v>
      </c>
      <c r="P279">
        <v>400080</v>
      </c>
      <c r="Q279" t="s">
        <v>652</v>
      </c>
      <c r="R279">
        <v>9999</v>
      </c>
      <c r="S279" t="e">
        <f>VLOOKUP(A279,'Crosswalk NTL Prgrm-Project_JH'!I:T,5,FALSE)</f>
        <v>#N/A</v>
      </c>
      <c r="T279" t="e">
        <f t="shared" si="28"/>
        <v>#N/A</v>
      </c>
      <c r="U279" t="str">
        <f t="shared" si="29"/>
        <v>BAR037505420002</v>
      </c>
      <c r="V279">
        <v>400080</v>
      </c>
    </row>
    <row r="280" spans="1:22" x14ac:dyDescent="0.25">
      <c r="A280" s="61" t="str">
        <f t="shared" si="24"/>
        <v>BAR0375054</v>
      </c>
      <c r="B280" s="61" t="str">
        <f t="shared" si="25"/>
        <v>75054Event 2</v>
      </c>
      <c r="C280" s="69" t="str">
        <f t="shared" si="26"/>
        <v>BAR0375054400081</v>
      </c>
      <c r="D280" s="69" t="str">
        <f t="shared" si="27"/>
        <v>BAR0375054Event 2</v>
      </c>
      <c r="E280" t="s">
        <v>577</v>
      </c>
      <c r="F280" t="s">
        <v>282</v>
      </c>
      <c r="G280">
        <v>12</v>
      </c>
      <c r="H280" t="s">
        <v>286</v>
      </c>
      <c r="I280">
        <v>75054</v>
      </c>
      <c r="J280">
        <v>300</v>
      </c>
      <c r="K280">
        <v>9999</v>
      </c>
      <c r="L280" s="61" t="s">
        <v>751</v>
      </c>
      <c r="M280">
        <v>20002</v>
      </c>
      <c r="N280" t="s">
        <v>751</v>
      </c>
      <c r="O280" s="61" t="s">
        <v>653</v>
      </c>
      <c r="P280">
        <v>400081</v>
      </c>
      <c r="Q280" t="s">
        <v>653</v>
      </c>
      <c r="R280">
        <v>9999</v>
      </c>
      <c r="S280" t="e">
        <f>VLOOKUP(A280,'Crosswalk NTL Prgrm-Project_JH'!I:T,5,FALSE)</f>
        <v>#N/A</v>
      </c>
      <c r="T280" t="e">
        <f t="shared" si="28"/>
        <v>#N/A</v>
      </c>
      <c r="U280" t="str">
        <f t="shared" si="29"/>
        <v>BAR037505420002</v>
      </c>
      <c r="V280">
        <v>400081</v>
      </c>
    </row>
    <row r="281" spans="1:22" x14ac:dyDescent="0.25">
      <c r="A281" s="61" t="str">
        <f t="shared" si="24"/>
        <v>BAR0375054</v>
      </c>
      <c r="B281" s="61" t="str">
        <f t="shared" si="25"/>
        <v>75054Event 2</v>
      </c>
      <c r="C281" s="69" t="str">
        <f t="shared" si="26"/>
        <v>BAR0375054400083</v>
      </c>
      <c r="D281" s="69" t="str">
        <f t="shared" si="27"/>
        <v>BAR0375054Event 2</v>
      </c>
      <c r="E281" t="s">
        <v>577</v>
      </c>
      <c r="F281" t="s">
        <v>282</v>
      </c>
      <c r="G281">
        <v>12</v>
      </c>
      <c r="H281" t="s">
        <v>286</v>
      </c>
      <c r="I281">
        <v>75054</v>
      </c>
      <c r="J281">
        <v>300</v>
      </c>
      <c r="K281">
        <v>9999</v>
      </c>
      <c r="L281" s="61" t="s">
        <v>751</v>
      </c>
      <c r="M281">
        <v>20002</v>
      </c>
      <c r="N281" t="s">
        <v>751</v>
      </c>
      <c r="O281" s="61" t="s">
        <v>654</v>
      </c>
      <c r="P281">
        <v>400083</v>
      </c>
      <c r="Q281" t="s">
        <v>654</v>
      </c>
      <c r="R281">
        <v>9999</v>
      </c>
      <c r="S281" t="e">
        <f>VLOOKUP(A281,'Crosswalk NTL Prgrm-Project_JH'!I:T,5,FALSE)</f>
        <v>#N/A</v>
      </c>
      <c r="T281" t="e">
        <f t="shared" si="28"/>
        <v>#N/A</v>
      </c>
      <c r="U281" t="str">
        <f t="shared" si="29"/>
        <v>BAR037505420002</v>
      </c>
      <c r="V281">
        <v>400083</v>
      </c>
    </row>
    <row r="282" spans="1:22" x14ac:dyDescent="0.25">
      <c r="A282" s="61" t="str">
        <f t="shared" si="24"/>
        <v>BAR0375054</v>
      </c>
      <c r="B282" s="61" t="str">
        <f t="shared" si="25"/>
        <v>75054Event 2</v>
      </c>
      <c r="C282" s="69" t="str">
        <f t="shared" si="26"/>
        <v>BAR0375054400084</v>
      </c>
      <c r="D282" s="69" t="str">
        <f t="shared" si="27"/>
        <v>BAR0375054Event 2</v>
      </c>
      <c r="E282" t="s">
        <v>577</v>
      </c>
      <c r="F282" t="s">
        <v>282</v>
      </c>
      <c r="G282">
        <v>12</v>
      </c>
      <c r="H282" t="s">
        <v>286</v>
      </c>
      <c r="I282">
        <v>75054</v>
      </c>
      <c r="J282">
        <v>300</v>
      </c>
      <c r="K282">
        <v>9999</v>
      </c>
      <c r="L282" s="61" t="s">
        <v>751</v>
      </c>
      <c r="M282">
        <v>20002</v>
      </c>
      <c r="N282" t="s">
        <v>751</v>
      </c>
      <c r="O282" s="61" t="s">
        <v>655</v>
      </c>
      <c r="P282">
        <v>400084</v>
      </c>
      <c r="Q282" t="s">
        <v>655</v>
      </c>
      <c r="R282">
        <v>9999</v>
      </c>
      <c r="S282" t="e">
        <f>VLOOKUP(A282,'Crosswalk NTL Prgrm-Project_JH'!I:T,5,FALSE)</f>
        <v>#N/A</v>
      </c>
      <c r="T282" t="e">
        <f t="shared" si="28"/>
        <v>#N/A</v>
      </c>
      <c r="U282" t="str">
        <f t="shared" si="29"/>
        <v>BAR037505420002</v>
      </c>
      <c r="V282">
        <v>400084</v>
      </c>
    </row>
    <row r="283" spans="1:22" x14ac:dyDescent="0.25">
      <c r="A283" s="61" t="str">
        <f t="shared" si="24"/>
        <v>BAR0375054</v>
      </c>
      <c r="B283" s="61" t="str">
        <f t="shared" si="25"/>
        <v>75054Event 2</v>
      </c>
      <c r="C283" s="69" t="str">
        <f t="shared" si="26"/>
        <v>BAR0375054400085</v>
      </c>
      <c r="D283" s="69" t="str">
        <f t="shared" si="27"/>
        <v>BAR0375054Event 2</v>
      </c>
      <c r="E283" t="s">
        <v>577</v>
      </c>
      <c r="F283" t="s">
        <v>282</v>
      </c>
      <c r="G283">
        <v>12</v>
      </c>
      <c r="H283" t="s">
        <v>286</v>
      </c>
      <c r="I283">
        <v>75054</v>
      </c>
      <c r="J283">
        <v>300</v>
      </c>
      <c r="K283">
        <v>9999</v>
      </c>
      <c r="L283" s="61" t="s">
        <v>751</v>
      </c>
      <c r="M283">
        <v>20002</v>
      </c>
      <c r="N283" t="s">
        <v>751</v>
      </c>
      <c r="O283" s="61" t="s">
        <v>656</v>
      </c>
      <c r="P283">
        <v>400085</v>
      </c>
      <c r="Q283" t="s">
        <v>656</v>
      </c>
      <c r="R283">
        <v>9999</v>
      </c>
      <c r="S283" t="e">
        <f>VLOOKUP(A283,'Crosswalk NTL Prgrm-Project_JH'!I:T,5,FALSE)</f>
        <v>#N/A</v>
      </c>
      <c r="T283" t="e">
        <f t="shared" si="28"/>
        <v>#N/A</v>
      </c>
      <c r="U283" t="str">
        <f t="shared" si="29"/>
        <v>BAR037505420002</v>
      </c>
      <c r="V283">
        <v>400085</v>
      </c>
    </row>
    <row r="284" spans="1:22" x14ac:dyDescent="0.25">
      <c r="A284" s="61" t="str">
        <f t="shared" si="24"/>
        <v>BAR0375054</v>
      </c>
      <c r="B284" s="61" t="str">
        <f t="shared" si="25"/>
        <v>75054Event 2</v>
      </c>
      <c r="C284" s="69" t="str">
        <f t="shared" si="26"/>
        <v>BAR0375054400086</v>
      </c>
      <c r="D284" s="69" t="str">
        <f t="shared" si="27"/>
        <v>BAR0375054Event 2</v>
      </c>
      <c r="E284" t="s">
        <v>577</v>
      </c>
      <c r="F284" t="s">
        <v>282</v>
      </c>
      <c r="G284">
        <v>12</v>
      </c>
      <c r="H284" t="s">
        <v>286</v>
      </c>
      <c r="I284">
        <v>75054</v>
      </c>
      <c r="J284">
        <v>300</v>
      </c>
      <c r="K284">
        <v>9999</v>
      </c>
      <c r="L284" s="61" t="s">
        <v>751</v>
      </c>
      <c r="M284">
        <v>20002</v>
      </c>
      <c r="N284" t="s">
        <v>751</v>
      </c>
      <c r="O284" s="61" t="s">
        <v>657</v>
      </c>
      <c r="P284">
        <v>400086</v>
      </c>
      <c r="Q284" t="s">
        <v>657</v>
      </c>
      <c r="R284">
        <v>9999</v>
      </c>
      <c r="S284" t="e">
        <f>VLOOKUP(A284,'Crosswalk NTL Prgrm-Project_JH'!I:T,5,FALSE)</f>
        <v>#N/A</v>
      </c>
      <c r="T284" t="e">
        <f t="shared" si="28"/>
        <v>#N/A</v>
      </c>
      <c r="U284" t="str">
        <f t="shared" si="29"/>
        <v>BAR037505420002</v>
      </c>
      <c r="V284">
        <v>400086</v>
      </c>
    </row>
    <row r="285" spans="1:22" x14ac:dyDescent="0.25">
      <c r="A285" s="61" t="str">
        <f t="shared" si="24"/>
        <v>BAR0375054</v>
      </c>
      <c r="B285" s="61" t="str">
        <f t="shared" si="25"/>
        <v>75054Event 2</v>
      </c>
      <c r="C285" s="69" t="str">
        <f t="shared" si="26"/>
        <v>BAR0375054400087</v>
      </c>
      <c r="D285" s="69" t="str">
        <f t="shared" si="27"/>
        <v>BAR0375054Event 2</v>
      </c>
      <c r="E285" t="s">
        <v>577</v>
      </c>
      <c r="F285" t="s">
        <v>282</v>
      </c>
      <c r="G285">
        <v>12</v>
      </c>
      <c r="H285" t="s">
        <v>286</v>
      </c>
      <c r="I285">
        <v>75054</v>
      </c>
      <c r="J285">
        <v>300</v>
      </c>
      <c r="K285">
        <v>9999</v>
      </c>
      <c r="L285" s="61" t="s">
        <v>751</v>
      </c>
      <c r="M285">
        <v>20002</v>
      </c>
      <c r="N285" t="s">
        <v>751</v>
      </c>
      <c r="O285" s="61" t="s">
        <v>658</v>
      </c>
      <c r="P285">
        <v>400087</v>
      </c>
      <c r="Q285" t="s">
        <v>658</v>
      </c>
      <c r="R285">
        <v>9999</v>
      </c>
      <c r="S285" t="e">
        <f>VLOOKUP(A285,'Crosswalk NTL Prgrm-Project_JH'!I:T,5,FALSE)</f>
        <v>#N/A</v>
      </c>
      <c r="T285" t="e">
        <f t="shared" si="28"/>
        <v>#N/A</v>
      </c>
      <c r="U285" t="str">
        <f t="shared" si="29"/>
        <v>BAR037505420002</v>
      </c>
      <c r="V285">
        <v>400087</v>
      </c>
    </row>
    <row r="286" spans="1:22" x14ac:dyDescent="0.25">
      <c r="A286" s="61" t="str">
        <f t="shared" si="24"/>
        <v>BAR0375054</v>
      </c>
      <c r="B286" s="61" t="str">
        <f t="shared" si="25"/>
        <v>75054Event 2</v>
      </c>
      <c r="C286" s="69" t="str">
        <f t="shared" si="26"/>
        <v>BAR0375054400088</v>
      </c>
      <c r="D286" s="69" t="str">
        <f t="shared" si="27"/>
        <v>BAR0375054Event 2</v>
      </c>
      <c r="E286" t="s">
        <v>577</v>
      </c>
      <c r="F286" t="s">
        <v>282</v>
      </c>
      <c r="G286">
        <v>12</v>
      </c>
      <c r="H286" t="s">
        <v>286</v>
      </c>
      <c r="I286">
        <v>75054</v>
      </c>
      <c r="J286">
        <v>300</v>
      </c>
      <c r="K286">
        <v>9999</v>
      </c>
      <c r="L286" s="61" t="s">
        <v>751</v>
      </c>
      <c r="M286">
        <v>20002</v>
      </c>
      <c r="N286" t="s">
        <v>751</v>
      </c>
      <c r="O286" s="61" t="s">
        <v>659</v>
      </c>
      <c r="P286">
        <v>400088</v>
      </c>
      <c r="Q286" t="s">
        <v>659</v>
      </c>
      <c r="R286">
        <v>9999</v>
      </c>
      <c r="S286" t="e">
        <f>VLOOKUP(A286,'Crosswalk NTL Prgrm-Project_JH'!I:T,5,FALSE)</f>
        <v>#N/A</v>
      </c>
      <c r="T286" t="e">
        <f t="shared" si="28"/>
        <v>#N/A</v>
      </c>
      <c r="U286" t="str">
        <f t="shared" si="29"/>
        <v>BAR037505420002</v>
      </c>
      <c r="V286">
        <v>400088</v>
      </c>
    </row>
    <row r="287" spans="1:22" x14ac:dyDescent="0.25">
      <c r="A287" s="61" t="str">
        <f t="shared" si="24"/>
        <v>BAR0375054</v>
      </c>
      <c r="B287" s="61" t="str">
        <f t="shared" si="25"/>
        <v>75054Event 2</v>
      </c>
      <c r="C287" s="69" t="str">
        <f t="shared" si="26"/>
        <v>BAR0375054400089</v>
      </c>
      <c r="D287" s="69" t="str">
        <f t="shared" si="27"/>
        <v>BAR0375054Event 2</v>
      </c>
      <c r="E287" t="s">
        <v>577</v>
      </c>
      <c r="F287" t="s">
        <v>282</v>
      </c>
      <c r="G287">
        <v>12</v>
      </c>
      <c r="H287" t="s">
        <v>286</v>
      </c>
      <c r="I287">
        <v>75054</v>
      </c>
      <c r="J287">
        <v>300</v>
      </c>
      <c r="K287">
        <v>9999</v>
      </c>
      <c r="L287" s="61" t="s">
        <v>751</v>
      </c>
      <c r="M287">
        <v>20002</v>
      </c>
      <c r="N287" t="s">
        <v>751</v>
      </c>
      <c r="O287" s="61" t="s">
        <v>660</v>
      </c>
      <c r="P287">
        <v>400089</v>
      </c>
      <c r="Q287" t="s">
        <v>660</v>
      </c>
      <c r="R287">
        <v>9999</v>
      </c>
      <c r="S287" t="e">
        <f>VLOOKUP(A287,'Crosswalk NTL Prgrm-Project_JH'!I:T,5,FALSE)</f>
        <v>#N/A</v>
      </c>
      <c r="T287" t="e">
        <f t="shared" si="28"/>
        <v>#N/A</v>
      </c>
      <c r="U287" t="str">
        <f t="shared" si="29"/>
        <v>BAR037505420002</v>
      </c>
      <c r="V287">
        <v>400089</v>
      </c>
    </row>
    <row r="288" spans="1:22" x14ac:dyDescent="0.25">
      <c r="A288" s="61" t="str">
        <f t="shared" si="24"/>
        <v>BAR0375054</v>
      </c>
      <c r="B288" s="61" t="str">
        <f t="shared" si="25"/>
        <v>75054Event 2</v>
      </c>
      <c r="C288" s="69" t="str">
        <f t="shared" si="26"/>
        <v>BAR0375054400090</v>
      </c>
      <c r="D288" s="69" t="str">
        <f t="shared" si="27"/>
        <v>BAR0375054Event 2</v>
      </c>
      <c r="E288" t="s">
        <v>577</v>
      </c>
      <c r="F288" t="s">
        <v>282</v>
      </c>
      <c r="G288">
        <v>12</v>
      </c>
      <c r="H288" t="s">
        <v>286</v>
      </c>
      <c r="I288">
        <v>75054</v>
      </c>
      <c r="J288">
        <v>300</v>
      </c>
      <c r="K288">
        <v>9999</v>
      </c>
      <c r="L288" s="61" t="s">
        <v>751</v>
      </c>
      <c r="M288">
        <v>20002</v>
      </c>
      <c r="N288" t="s">
        <v>751</v>
      </c>
      <c r="O288" s="61" t="s">
        <v>661</v>
      </c>
      <c r="P288">
        <v>400090</v>
      </c>
      <c r="Q288" t="s">
        <v>661</v>
      </c>
      <c r="R288">
        <v>9999</v>
      </c>
      <c r="S288" t="e">
        <f>VLOOKUP(A288,'Crosswalk NTL Prgrm-Project_JH'!I:T,5,FALSE)</f>
        <v>#N/A</v>
      </c>
      <c r="T288" t="e">
        <f t="shared" si="28"/>
        <v>#N/A</v>
      </c>
      <c r="U288" t="str">
        <f t="shared" si="29"/>
        <v>BAR037505420002</v>
      </c>
      <c r="V288">
        <v>400090</v>
      </c>
    </row>
    <row r="289" spans="1:22" x14ac:dyDescent="0.25">
      <c r="A289" s="61" t="str">
        <f t="shared" si="24"/>
        <v>BAR0375054</v>
      </c>
      <c r="B289" s="61" t="str">
        <f t="shared" si="25"/>
        <v>75054Event 2</v>
      </c>
      <c r="C289" s="69" t="str">
        <f t="shared" si="26"/>
        <v>BAR0375054400091</v>
      </c>
      <c r="D289" s="69" t="str">
        <f t="shared" si="27"/>
        <v>BAR0375054Event 2</v>
      </c>
      <c r="E289" t="s">
        <v>577</v>
      </c>
      <c r="F289" t="s">
        <v>282</v>
      </c>
      <c r="G289">
        <v>12</v>
      </c>
      <c r="H289" t="s">
        <v>286</v>
      </c>
      <c r="I289">
        <v>75054</v>
      </c>
      <c r="J289">
        <v>300</v>
      </c>
      <c r="K289">
        <v>9999</v>
      </c>
      <c r="L289" s="61" t="s">
        <v>751</v>
      </c>
      <c r="M289">
        <v>20002</v>
      </c>
      <c r="N289" t="s">
        <v>751</v>
      </c>
      <c r="O289" s="61" t="s">
        <v>662</v>
      </c>
      <c r="P289">
        <v>400091</v>
      </c>
      <c r="Q289" t="s">
        <v>662</v>
      </c>
      <c r="R289">
        <v>9999</v>
      </c>
      <c r="S289" t="e">
        <f>VLOOKUP(A289,'Crosswalk NTL Prgrm-Project_JH'!I:T,5,FALSE)</f>
        <v>#N/A</v>
      </c>
      <c r="T289" t="e">
        <f t="shared" si="28"/>
        <v>#N/A</v>
      </c>
      <c r="U289" t="str">
        <f t="shared" si="29"/>
        <v>BAR037505420002</v>
      </c>
      <c r="V289">
        <v>400091</v>
      </c>
    </row>
    <row r="290" spans="1:22" x14ac:dyDescent="0.25">
      <c r="A290" s="61" t="str">
        <f t="shared" si="24"/>
        <v>BAR0375054</v>
      </c>
      <c r="B290" s="61" t="str">
        <f t="shared" si="25"/>
        <v>75054Event 2</v>
      </c>
      <c r="C290" s="69" t="str">
        <f t="shared" si="26"/>
        <v>BAR0375054400093</v>
      </c>
      <c r="D290" s="69" t="str">
        <f t="shared" si="27"/>
        <v>BAR0375054Event 2</v>
      </c>
      <c r="E290" t="s">
        <v>577</v>
      </c>
      <c r="F290" t="s">
        <v>282</v>
      </c>
      <c r="G290">
        <v>12</v>
      </c>
      <c r="H290" t="s">
        <v>286</v>
      </c>
      <c r="I290">
        <v>75054</v>
      </c>
      <c r="J290">
        <v>300</v>
      </c>
      <c r="K290">
        <v>9999</v>
      </c>
      <c r="L290" s="61" t="s">
        <v>751</v>
      </c>
      <c r="M290">
        <v>20002</v>
      </c>
      <c r="N290" t="s">
        <v>751</v>
      </c>
      <c r="O290" s="61" t="s">
        <v>663</v>
      </c>
      <c r="P290">
        <v>400093</v>
      </c>
      <c r="Q290" t="s">
        <v>663</v>
      </c>
      <c r="R290">
        <v>9999</v>
      </c>
      <c r="S290" t="e">
        <f>VLOOKUP(A290,'Crosswalk NTL Prgrm-Project_JH'!I:T,5,FALSE)</f>
        <v>#N/A</v>
      </c>
      <c r="T290" t="e">
        <f t="shared" si="28"/>
        <v>#N/A</v>
      </c>
      <c r="U290" t="str">
        <f t="shared" si="29"/>
        <v>BAR037505420002</v>
      </c>
      <c r="V290">
        <v>400093</v>
      </c>
    </row>
    <row r="291" spans="1:22" x14ac:dyDescent="0.25">
      <c r="A291" s="61" t="str">
        <f t="shared" si="24"/>
        <v>BAR0375054</v>
      </c>
      <c r="B291" s="61" t="str">
        <f t="shared" si="25"/>
        <v>75054Event 2</v>
      </c>
      <c r="C291" s="69" t="str">
        <f t="shared" si="26"/>
        <v>BAR0375054400098</v>
      </c>
      <c r="D291" s="69" t="str">
        <f t="shared" si="27"/>
        <v>BAR0375054Event 2</v>
      </c>
      <c r="E291" t="s">
        <v>577</v>
      </c>
      <c r="F291" t="s">
        <v>282</v>
      </c>
      <c r="G291">
        <v>12</v>
      </c>
      <c r="H291" t="s">
        <v>286</v>
      </c>
      <c r="I291">
        <v>75054</v>
      </c>
      <c r="J291">
        <v>300</v>
      </c>
      <c r="K291">
        <v>9999</v>
      </c>
      <c r="L291" s="61" t="s">
        <v>751</v>
      </c>
      <c r="M291">
        <v>20002</v>
      </c>
      <c r="N291" t="s">
        <v>751</v>
      </c>
      <c r="O291" s="61" t="s">
        <v>664</v>
      </c>
      <c r="P291">
        <v>400098</v>
      </c>
      <c r="Q291" t="s">
        <v>664</v>
      </c>
      <c r="R291">
        <v>9999</v>
      </c>
      <c r="S291" t="e">
        <f>VLOOKUP(A291,'Crosswalk NTL Prgrm-Project_JH'!I:T,5,FALSE)</f>
        <v>#N/A</v>
      </c>
      <c r="T291" t="e">
        <f t="shared" si="28"/>
        <v>#N/A</v>
      </c>
      <c r="U291" t="str">
        <f t="shared" si="29"/>
        <v>BAR037505420002</v>
      </c>
      <c r="V291">
        <v>400098</v>
      </c>
    </row>
    <row r="292" spans="1:22" x14ac:dyDescent="0.25">
      <c r="A292" s="61" t="str">
        <f t="shared" si="24"/>
        <v>BAR0375054</v>
      </c>
      <c r="B292" s="61" t="str">
        <f t="shared" si="25"/>
        <v>75054Event 2</v>
      </c>
      <c r="C292" s="69" t="str">
        <f t="shared" si="26"/>
        <v>BAR0375054400100</v>
      </c>
      <c r="D292" s="69" t="str">
        <f t="shared" si="27"/>
        <v>BAR0375054Event 2</v>
      </c>
      <c r="E292" t="s">
        <v>577</v>
      </c>
      <c r="F292" t="s">
        <v>282</v>
      </c>
      <c r="G292">
        <v>12</v>
      </c>
      <c r="H292" t="s">
        <v>286</v>
      </c>
      <c r="I292">
        <v>75054</v>
      </c>
      <c r="J292">
        <v>300</v>
      </c>
      <c r="K292">
        <v>9999</v>
      </c>
      <c r="L292" s="61" t="s">
        <v>751</v>
      </c>
      <c r="M292">
        <v>20002</v>
      </c>
      <c r="N292" t="s">
        <v>751</v>
      </c>
      <c r="O292" s="61" t="s">
        <v>665</v>
      </c>
      <c r="P292">
        <v>400100</v>
      </c>
      <c r="Q292" t="s">
        <v>665</v>
      </c>
      <c r="R292">
        <v>9999</v>
      </c>
      <c r="S292" t="e">
        <f>VLOOKUP(A292,'Crosswalk NTL Prgrm-Project_JH'!I:T,5,FALSE)</f>
        <v>#N/A</v>
      </c>
      <c r="T292" t="e">
        <f t="shared" si="28"/>
        <v>#N/A</v>
      </c>
      <c r="U292" t="str">
        <f t="shared" si="29"/>
        <v>BAR037505420002</v>
      </c>
      <c r="V292">
        <v>400100</v>
      </c>
    </row>
    <row r="293" spans="1:22" x14ac:dyDescent="0.25">
      <c r="A293" s="61" t="str">
        <f t="shared" si="24"/>
        <v>BAR0375054</v>
      </c>
      <c r="B293" s="61" t="str">
        <f t="shared" si="25"/>
        <v>75054Event 2</v>
      </c>
      <c r="C293" s="69" t="str">
        <f t="shared" si="26"/>
        <v>BAR0375054400101</v>
      </c>
      <c r="D293" s="69" t="str">
        <f t="shared" si="27"/>
        <v>BAR0375054Event 2</v>
      </c>
      <c r="E293" t="s">
        <v>577</v>
      </c>
      <c r="F293" t="s">
        <v>282</v>
      </c>
      <c r="G293">
        <v>12</v>
      </c>
      <c r="H293" t="s">
        <v>286</v>
      </c>
      <c r="I293">
        <v>75054</v>
      </c>
      <c r="J293">
        <v>300</v>
      </c>
      <c r="K293">
        <v>9999</v>
      </c>
      <c r="L293" s="61" t="s">
        <v>751</v>
      </c>
      <c r="M293">
        <v>20002</v>
      </c>
      <c r="N293" t="s">
        <v>751</v>
      </c>
      <c r="O293" s="61" t="s">
        <v>666</v>
      </c>
      <c r="P293">
        <v>400101</v>
      </c>
      <c r="Q293" t="s">
        <v>666</v>
      </c>
      <c r="R293">
        <v>9999</v>
      </c>
      <c r="S293" t="e">
        <f>VLOOKUP(A293,'Crosswalk NTL Prgrm-Project_JH'!I:T,5,FALSE)</f>
        <v>#N/A</v>
      </c>
      <c r="T293" t="e">
        <f t="shared" si="28"/>
        <v>#N/A</v>
      </c>
      <c r="U293" t="str">
        <f t="shared" si="29"/>
        <v>BAR037505420002</v>
      </c>
      <c r="V293">
        <v>400101</v>
      </c>
    </row>
    <row r="294" spans="1:22" x14ac:dyDescent="0.25">
      <c r="A294" s="61" t="str">
        <f t="shared" si="24"/>
        <v>BAR0375054</v>
      </c>
      <c r="B294" s="61" t="str">
        <f t="shared" si="25"/>
        <v>75054Event 2</v>
      </c>
      <c r="C294" s="69" t="str">
        <f t="shared" si="26"/>
        <v>BAR0375054400102</v>
      </c>
      <c r="D294" s="69" t="str">
        <f t="shared" si="27"/>
        <v>BAR0375054Event 2</v>
      </c>
      <c r="E294" t="s">
        <v>577</v>
      </c>
      <c r="F294" t="s">
        <v>282</v>
      </c>
      <c r="G294">
        <v>12</v>
      </c>
      <c r="H294" t="s">
        <v>286</v>
      </c>
      <c r="I294">
        <v>75054</v>
      </c>
      <c r="J294">
        <v>300</v>
      </c>
      <c r="K294">
        <v>9999</v>
      </c>
      <c r="L294" s="61" t="s">
        <v>751</v>
      </c>
      <c r="M294">
        <v>20002</v>
      </c>
      <c r="N294" t="s">
        <v>751</v>
      </c>
      <c r="O294" s="61" t="s">
        <v>667</v>
      </c>
      <c r="P294">
        <v>400102</v>
      </c>
      <c r="Q294" t="s">
        <v>667</v>
      </c>
      <c r="R294">
        <v>9999</v>
      </c>
      <c r="S294" t="e">
        <f>VLOOKUP(A294,'Crosswalk NTL Prgrm-Project_JH'!I:T,5,FALSE)</f>
        <v>#N/A</v>
      </c>
      <c r="T294" t="e">
        <f t="shared" si="28"/>
        <v>#N/A</v>
      </c>
      <c r="U294" t="str">
        <f t="shared" si="29"/>
        <v>BAR037505420002</v>
      </c>
      <c r="V294">
        <v>400102</v>
      </c>
    </row>
    <row r="295" spans="1:22" x14ac:dyDescent="0.25">
      <c r="A295" s="61" t="str">
        <f t="shared" si="24"/>
        <v>BAR0375054</v>
      </c>
      <c r="B295" s="61" t="str">
        <f t="shared" si="25"/>
        <v>75054Event 2</v>
      </c>
      <c r="C295" s="69" t="str">
        <f t="shared" si="26"/>
        <v>BAR0375054400103</v>
      </c>
      <c r="D295" s="69" t="str">
        <f t="shared" si="27"/>
        <v>BAR0375054Event 2</v>
      </c>
      <c r="E295" t="s">
        <v>577</v>
      </c>
      <c r="F295" t="s">
        <v>282</v>
      </c>
      <c r="G295">
        <v>12</v>
      </c>
      <c r="H295" t="s">
        <v>286</v>
      </c>
      <c r="I295">
        <v>75054</v>
      </c>
      <c r="J295">
        <v>300</v>
      </c>
      <c r="K295">
        <v>9999</v>
      </c>
      <c r="L295" s="61" t="s">
        <v>751</v>
      </c>
      <c r="M295">
        <v>20002</v>
      </c>
      <c r="N295" t="s">
        <v>751</v>
      </c>
      <c r="O295" s="61" t="s">
        <v>668</v>
      </c>
      <c r="P295">
        <v>400103</v>
      </c>
      <c r="Q295" t="s">
        <v>668</v>
      </c>
      <c r="R295">
        <v>9999</v>
      </c>
      <c r="S295" t="e">
        <f>VLOOKUP(A295,'Crosswalk NTL Prgrm-Project_JH'!I:T,5,FALSE)</f>
        <v>#N/A</v>
      </c>
      <c r="T295" t="e">
        <f t="shared" si="28"/>
        <v>#N/A</v>
      </c>
      <c r="U295" t="str">
        <f t="shared" si="29"/>
        <v>BAR037505420002</v>
      </c>
      <c r="V295">
        <v>400103</v>
      </c>
    </row>
    <row r="296" spans="1:22" x14ac:dyDescent="0.25">
      <c r="A296" s="61" t="str">
        <f t="shared" si="24"/>
        <v>BAR0375054</v>
      </c>
      <c r="B296" s="61" t="str">
        <f t="shared" si="25"/>
        <v>75054Event 2</v>
      </c>
      <c r="C296" s="69" t="str">
        <f t="shared" si="26"/>
        <v>BAR0375054400104</v>
      </c>
      <c r="D296" s="69" t="str">
        <f t="shared" si="27"/>
        <v>BAR0375054Event 2</v>
      </c>
      <c r="E296" t="s">
        <v>577</v>
      </c>
      <c r="F296" t="s">
        <v>282</v>
      </c>
      <c r="G296">
        <v>12</v>
      </c>
      <c r="H296" t="s">
        <v>286</v>
      </c>
      <c r="I296">
        <v>75054</v>
      </c>
      <c r="J296">
        <v>300</v>
      </c>
      <c r="K296">
        <v>9999</v>
      </c>
      <c r="L296" s="61" t="s">
        <v>751</v>
      </c>
      <c r="M296">
        <v>20002</v>
      </c>
      <c r="N296" t="s">
        <v>751</v>
      </c>
      <c r="O296" s="61" t="s">
        <v>669</v>
      </c>
      <c r="P296">
        <v>400104</v>
      </c>
      <c r="Q296" t="s">
        <v>669</v>
      </c>
      <c r="R296">
        <v>9999</v>
      </c>
      <c r="S296" t="e">
        <f>VLOOKUP(A296,'Crosswalk NTL Prgrm-Project_JH'!I:T,5,FALSE)</f>
        <v>#N/A</v>
      </c>
      <c r="T296" t="e">
        <f t="shared" si="28"/>
        <v>#N/A</v>
      </c>
      <c r="U296" t="str">
        <f t="shared" si="29"/>
        <v>BAR037505420002</v>
      </c>
      <c r="V296">
        <v>400104</v>
      </c>
    </row>
    <row r="297" spans="1:22" x14ac:dyDescent="0.25">
      <c r="A297" s="61" t="str">
        <f t="shared" si="24"/>
        <v>BAR0375054</v>
      </c>
      <c r="B297" s="61" t="str">
        <f t="shared" si="25"/>
        <v>75054Event 2</v>
      </c>
      <c r="C297" s="69" t="str">
        <f t="shared" si="26"/>
        <v>BAR0375054400105</v>
      </c>
      <c r="D297" s="69" t="str">
        <f t="shared" si="27"/>
        <v>BAR0375054Event 2</v>
      </c>
      <c r="E297" t="s">
        <v>577</v>
      </c>
      <c r="F297" t="s">
        <v>282</v>
      </c>
      <c r="G297">
        <v>12</v>
      </c>
      <c r="H297" t="s">
        <v>286</v>
      </c>
      <c r="I297">
        <v>75054</v>
      </c>
      <c r="J297">
        <v>300</v>
      </c>
      <c r="K297">
        <v>9999</v>
      </c>
      <c r="L297" s="61" t="s">
        <v>751</v>
      </c>
      <c r="M297">
        <v>20002</v>
      </c>
      <c r="N297" t="s">
        <v>751</v>
      </c>
      <c r="O297" s="61" t="s">
        <v>672</v>
      </c>
      <c r="P297">
        <v>400105</v>
      </c>
      <c r="Q297" t="s">
        <v>672</v>
      </c>
      <c r="R297">
        <v>9999</v>
      </c>
      <c r="S297" t="e">
        <f>VLOOKUP(A297,'Crosswalk NTL Prgrm-Project_JH'!I:T,5,FALSE)</f>
        <v>#N/A</v>
      </c>
      <c r="T297" t="e">
        <f t="shared" si="28"/>
        <v>#N/A</v>
      </c>
      <c r="U297" t="str">
        <f t="shared" si="29"/>
        <v>BAR037505420002</v>
      </c>
      <c r="V297">
        <v>400105</v>
      </c>
    </row>
    <row r="298" spans="1:22" x14ac:dyDescent="0.25">
      <c r="A298" s="61" t="str">
        <f t="shared" si="24"/>
        <v>BAR0375054</v>
      </c>
      <c r="B298" s="61" t="str">
        <f t="shared" si="25"/>
        <v>75054Event 2</v>
      </c>
      <c r="C298" s="69" t="str">
        <f t="shared" si="26"/>
        <v>BAR0375054400106</v>
      </c>
      <c r="D298" s="69" t="str">
        <f t="shared" si="27"/>
        <v>BAR0375054Event 2</v>
      </c>
      <c r="E298" t="s">
        <v>577</v>
      </c>
      <c r="F298" t="s">
        <v>282</v>
      </c>
      <c r="G298">
        <v>12</v>
      </c>
      <c r="H298" t="s">
        <v>286</v>
      </c>
      <c r="I298">
        <v>75054</v>
      </c>
      <c r="J298">
        <v>300</v>
      </c>
      <c r="K298">
        <v>9999</v>
      </c>
      <c r="L298" s="61" t="s">
        <v>751</v>
      </c>
      <c r="M298">
        <v>20002</v>
      </c>
      <c r="N298" t="s">
        <v>751</v>
      </c>
      <c r="O298" s="61" t="s">
        <v>670</v>
      </c>
      <c r="P298">
        <v>400106</v>
      </c>
      <c r="Q298" t="s">
        <v>670</v>
      </c>
      <c r="R298">
        <v>9999</v>
      </c>
      <c r="S298" t="e">
        <f>VLOOKUP(A298,'Crosswalk NTL Prgrm-Project_JH'!I:T,5,FALSE)</f>
        <v>#N/A</v>
      </c>
      <c r="T298" t="e">
        <f t="shared" si="28"/>
        <v>#N/A</v>
      </c>
      <c r="U298" t="str">
        <f t="shared" si="29"/>
        <v>BAR037505420002</v>
      </c>
      <c r="V298">
        <v>400106</v>
      </c>
    </row>
    <row r="299" spans="1:22" x14ac:dyDescent="0.25">
      <c r="A299" s="61" t="str">
        <f t="shared" si="24"/>
        <v>BAR0375054</v>
      </c>
      <c r="B299" s="61" t="str">
        <f t="shared" si="25"/>
        <v>75054Event 2</v>
      </c>
      <c r="C299" s="69" t="str">
        <f t="shared" si="26"/>
        <v>BAR0375054400108</v>
      </c>
      <c r="D299" s="69" t="str">
        <f t="shared" si="27"/>
        <v>BAR0375054Event 2</v>
      </c>
      <c r="E299" t="s">
        <v>577</v>
      </c>
      <c r="F299" t="s">
        <v>282</v>
      </c>
      <c r="G299">
        <v>12</v>
      </c>
      <c r="H299" t="s">
        <v>286</v>
      </c>
      <c r="I299">
        <v>75054</v>
      </c>
      <c r="J299">
        <v>300</v>
      </c>
      <c r="K299">
        <v>9999</v>
      </c>
      <c r="L299" s="61" t="s">
        <v>751</v>
      </c>
      <c r="M299">
        <v>20002</v>
      </c>
      <c r="N299" t="s">
        <v>751</v>
      </c>
      <c r="O299" s="61" t="s">
        <v>671</v>
      </c>
      <c r="P299">
        <v>400108</v>
      </c>
      <c r="Q299" t="s">
        <v>671</v>
      </c>
      <c r="R299">
        <v>9999</v>
      </c>
      <c r="S299" t="e">
        <f>VLOOKUP(A299,'Crosswalk NTL Prgrm-Project_JH'!I:T,5,FALSE)</f>
        <v>#N/A</v>
      </c>
      <c r="T299" t="e">
        <f t="shared" si="28"/>
        <v>#N/A</v>
      </c>
      <c r="U299" t="str">
        <f t="shared" si="29"/>
        <v>BAR037505420002</v>
      </c>
      <c r="V299">
        <v>400108</v>
      </c>
    </row>
    <row r="300" spans="1:22" x14ac:dyDescent="0.25">
      <c r="A300" s="61" t="str">
        <f t="shared" si="24"/>
        <v>BAR0375054</v>
      </c>
      <c r="B300" s="61" t="str">
        <f t="shared" si="25"/>
        <v>75054Event 2</v>
      </c>
      <c r="C300" s="69" t="str">
        <f t="shared" si="26"/>
        <v>BAR0375054400109</v>
      </c>
      <c r="D300" s="69" t="str">
        <f t="shared" si="27"/>
        <v>BAR0375054Event 2</v>
      </c>
      <c r="E300" t="s">
        <v>577</v>
      </c>
      <c r="F300" t="s">
        <v>282</v>
      </c>
      <c r="G300">
        <v>12</v>
      </c>
      <c r="H300" t="s">
        <v>286</v>
      </c>
      <c r="I300">
        <v>75054</v>
      </c>
      <c r="J300">
        <v>300</v>
      </c>
      <c r="K300">
        <v>9999</v>
      </c>
      <c r="L300" s="61" t="s">
        <v>751</v>
      </c>
      <c r="M300">
        <v>20002</v>
      </c>
      <c r="N300" t="s">
        <v>751</v>
      </c>
      <c r="O300" s="61" t="s">
        <v>673</v>
      </c>
      <c r="P300">
        <v>400109</v>
      </c>
      <c r="Q300" t="s">
        <v>673</v>
      </c>
      <c r="R300">
        <v>9999</v>
      </c>
      <c r="S300" t="e">
        <f>VLOOKUP(A300,'Crosswalk NTL Prgrm-Project_JH'!I:T,5,FALSE)</f>
        <v>#N/A</v>
      </c>
      <c r="T300" t="e">
        <f t="shared" si="28"/>
        <v>#N/A</v>
      </c>
      <c r="U300" t="str">
        <f t="shared" si="29"/>
        <v>BAR037505420002</v>
      </c>
      <c r="V300">
        <v>400109</v>
      </c>
    </row>
    <row r="301" spans="1:22" x14ac:dyDescent="0.25">
      <c r="A301" s="61" t="str">
        <f t="shared" si="24"/>
        <v>BAR0375054</v>
      </c>
      <c r="B301" s="61" t="str">
        <f t="shared" si="25"/>
        <v>75054Event 2</v>
      </c>
      <c r="C301" s="69" t="str">
        <f t="shared" si="26"/>
        <v>BAR0375054400110</v>
      </c>
      <c r="D301" s="69" t="str">
        <f t="shared" si="27"/>
        <v>BAR0375054Event 2</v>
      </c>
      <c r="E301" t="s">
        <v>577</v>
      </c>
      <c r="F301" t="s">
        <v>282</v>
      </c>
      <c r="G301">
        <v>12</v>
      </c>
      <c r="H301" t="s">
        <v>286</v>
      </c>
      <c r="I301">
        <v>75054</v>
      </c>
      <c r="J301">
        <v>300</v>
      </c>
      <c r="K301">
        <v>9999</v>
      </c>
      <c r="L301" s="61" t="s">
        <v>751</v>
      </c>
      <c r="M301">
        <v>20002</v>
      </c>
      <c r="N301" t="s">
        <v>751</v>
      </c>
      <c r="O301" s="61" t="s">
        <v>674</v>
      </c>
      <c r="P301">
        <v>400110</v>
      </c>
      <c r="Q301" t="s">
        <v>674</v>
      </c>
      <c r="R301">
        <v>9999</v>
      </c>
      <c r="S301" t="e">
        <f>VLOOKUP(A301,'Crosswalk NTL Prgrm-Project_JH'!I:T,5,FALSE)</f>
        <v>#N/A</v>
      </c>
      <c r="T301" t="e">
        <f t="shared" si="28"/>
        <v>#N/A</v>
      </c>
      <c r="U301" t="str">
        <f t="shared" si="29"/>
        <v>BAR037505420002</v>
      </c>
      <c r="V301">
        <v>400110</v>
      </c>
    </row>
    <row r="302" spans="1:22" x14ac:dyDescent="0.25">
      <c r="A302" s="61" t="str">
        <f t="shared" si="24"/>
        <v>BAR0375054</v>
      </c>
      <c r="B302" s="61" t="str">
        <f t="shared" si="25"/>
        <v>75054Event 2</v>
      </c>
      <c r="C302" s="69" t="str">
        <f t="shared" si="26"/>
        <v>BAR0375054400112</v>
      </c>
      <c r="D302" s="69" t="str">
        <f t="shared" si="27"/>
        <v>BAR0375054Event 2</v>
      </c>
      <c r="E302" t="s">
        <v>577</v>
      </c>
      <c r="F302" t="s">
        <v>282</v>
      </c>
      <c r="G302">
        <v>12</v>
      </c>
      <c r="H302" t="s">
        <v>286</v>
      </c>
      <c r="I302">
        <v>75054</v>
      </c>
      <c r="J302">
        <v>300</v>
      </c>
      <c r="K302">
        <v>9999</v>
      </c>
      <c r="L302" s="61" t="s">
        <v>751</v>
      </c>
      <c r="M302">
        <v>20002</v>
      </c>
      <c r="N302" t="s">
        <v>751</v>
      </c>
      <c r="O302" s="61" t="s">
        <v>675</v>
      </c>
      <c r="P302">
        <v>400112</v>
      </c>
      <c r="Q302" t="s">
        <v>675</v>
      </c>
      <c r="R302">
        <v>9999</v>
      </c>
      <c r="S302" t="e">
        <f>VLOOKUP(A302,'Crosswalk NTL Prgrm-Project_JH'!I:T,5,FALSE)</f>
        <v>#N/A</v>
      </c>
      <c r="T302" t="e">
        <f t="shared" si="28"/>
        <v>#N/A</v>
      </c>
      <c r="U302" t="str">
        <f t="shared" si="29"/>
        <v>BAR037505420002</v>
      </c>
      <c r="V302">
        <v>400112</v>
      </c>
    </row>
    <row r="303" spans="1:22" x14ac:dyDescent="0.25">
      <c r="A303" s="61" t="str">
        <f t="shared" si="24"/>
        <v>BAR0375054</v>
      </c>
      <c r="B303" s="61" t="str">
        <f t="shared" si="25"/>
        <v>75054Event 2</v>
      </c>
      <c r="C303" s="69" t="str">
        <f t="shared" si="26"/>
        <v>BAR0375054400116</v>
      </c>
      <c r="D303" s="69" t="str">
        <f t="shared" si="27"/>
        <v>BAR0375054Event 2</v>
      </c>
      <c r="E303" t="s">
        <v>577</v>
      </c>
      <c r="F303" t="s">
        <v>282</v>
      </c>
      <c r="G303">
        <v>12</v>
      </c>
      <c r="H303" t="s">
        <v>286</v>
      </c>
      <c r="I303">
        <v>75054</v>
      </c>
      <c r="J303">
        <v>300</v>
      </c>
      <c r="K303">
        <v>9999</v>
      </c>
      <c r="L303" s="61" t="s">
        <v>751</v>
      </c>
      <c r="M303">
        <v>20002</v>
      </c>
      <c r="N303" t="s">
        <v>751</v>
      </c>
      <c r="O303" s="61" t="s">
        <v>676</v>
      </c>
      <c r="P303">
        <v>400116</v>
      </c>
      <c r="Q303" t="s">
        <v>676</v>
      </c>
      <c r="R303">
        <v>9999</v>
      </c>
      <c r="S303" t="e">
        <f>VLOOKUP(A303,'Crosswalk NTL Prgrm-Project_JH'!I:T,5,FALSE)</f>
        <v>#N/A</v>
      </c>
      <c r="T303" t="e">
        <f t="shared" si="28"/>
        <v>#N/A</v>
      </c>
      <c r="U303" t="str">
        <f t="shared" si="29"/>
        <v>BAR037505420002</v>
      </c>
      <c r="V303">
        <v>400116</v>
      </c>
    </row>
    <row r="304" spans="1:22" x14ac:dyDescent="0.25">
      <c r="A304" s="61" t="str">
        <f t="shared" si="24"/>
        <v>BAR0375054</v>
      </c>
      <c r="B304" s="61" t="str">
        <f t="shared" si="25"/>
        <v>75054Event 2</v>
      </c>
      <c r="C304" s="69" t="str">
        <f t="shared" si="26"/>
        <v>BAR0375054400118</v>
      </c>
      <c r="D304" s="69" t="str">
        <f t="shared" si="27"/>
        <v>BAR0375054Event 2</v>
      </c>
      <c r="E304" t="s">
        <v>577</v>
      </c>
      <c r="F304" t="s">
        <v>282</v>
      </c>
      <c r="G304">
        <v>12</v>
      </c>
      <c r="H304" t="s">
        <v>286</v>
      </c>
      <c r="I304">
        <v>75054</v>
      </c>
      <c r="J304">
        <v>300</v>
      </c>
      <c r="K304">
        <v>9999</v>
      </c>
      <c r="L304" s="61" t="s">
        <v>751</v>
      </c>
      <c r="M304">
        <v>20002</v>
      </c>
      <c r="N304" t="s">
        <v>751</v>
      </c>
      <c r="O304" s="61" t="s">
        <v>604</v>
      </c>
      <c r="P304">
        <v>400118</v>
      </c>
      <c r="Q304" t="s">
        <v>604</v>
      </c>
      <c r="R304">
        <v>9999</v>
      </c>
      <c r="S304" t="e">
        <f>VLOOKUP(A304,'Crosswalk NTL Prgrm-Project_JH'!I:T,5,FALSE)</f>
        <v>#N/A</v>
      </c>
      <c r="T304" t="e">
        <f t="shared" si="28"/>
        <v>#N/A</v>
      </c>
      <c r="U304" t="str">
        <f t="shared" si="29"/>
        <v>BAR037505420002</v>
      </c>
      <c r="V304">
        <v>400118</v>
      </c>
    </row>
    <row r="305" spans="1:22" x14ac:dyDescent="0.25">
      <c r="A305" s="61" t="str">
        <f t="shared" si="24"/>
        <v>BAR0375054</v>
      </c>
      <c r="B305" s="61" t="str">
        <f t="shared" si="25"/>
        <v>75054Event 2</v>
      </c>
      <c r="C305" s="69" t="str">
        <f t="shared" si="26"/>
        <v>BAR0375054400119</v>
      </c>
      <c r="D305" s="69" t="str">
        <f t="shared" si="27"/>
        <v>BAR0375054Event 2</v>
      </c>
      <c r="E305" t="s">
        <v>577</v>
      </c>
      <c r="F305" t="s">
        <v>282</v>
      </c>
      <c r="G305">
        <v>12</v>
      </c>
      <c r="H305" t="s">
        <v>286</v>
      </c>
      <c r="I305">
        <v>75054</v>
      </c>
      <c r="J305">
        <v>300</v>
      </c>
      <c r="K305">
        <v>9999</v>
      </c>
      <c r="L305" s="61" t="s">
        <v>751</v>
      </c>
      <c r="M305">
        <v>20002</v>
      </c>
      <c r="N305" t="s">
        <v>751</v>
      </c>
      <c r="O305" s="61" t="s">
        <v>624</v>
      </c>
      <c r="P305">
        <v>400119</v>
      </c>
      <c r="Q305" t="s">
        <v>624</v>
      </c>
      <c r="R305">
        <v>9999</v>
      </c>
      <c r="S305" t="e">
        <f>VLOOKUP(A305,'Crosswalk NTL Prgrm-Project_JH'!I:T,5,FALSE)</f>
        <v>#N/A</v>
      </c>
      <c r="T305" t="e">
        <f t="shared" si="28"/>
        <v>#N/A</v>
      </c>
      <c r="U305" t="str">
        <f t="shared" si="29"/>
        <v>BAR037505420002</v>
      </c>
      <c r="V305">
        <v>400119</v>
      </c>
    </row>
    <row r="306" spans="1:22" x14ac:dyDescent="0.25">
      <c r="A306" s="61" t="str">
        <f t="shared" si="24"/>
        <v>BAR0375054</v>
      </c>
      <c r="B306" s="61" t="str">
        <f t="shared" si="25"/>
        <v>75054Event 2</v>
      </c>
      <c r="C306" s="69" t="str">
        <f t="shared" si="26"/>
        <v>BAR0375054400120</v>
      </c>
      <c r="D306" s="69" t="str">
        <f t="shared" si="27"/>
        <v>BAR0375054Event 2</v>
      </c>
      <c r="E306" t="s">
        <v>577</v>
      </c>
      <c r="F306" t="s">
        <v>282</v>
      </c>
      <c r="G306">
        <v>12</v>
      </c>
      <c r="H306" t="s">
        <v>286</v>
      </c>
      <c r="I306">
        <v>75054</v>
      </c>
      <c r="J306">
        <v>300</v>
      </c>
      <c r="K306">
        <v>9999</v>
      </c>
      <c r="L306" s="61" t="s">
        <v>751</v>
      </c>
      <c r="M306">
        <v>20002</v>
      </c>
      <c r="N306" t="s">
        <v>751</v>
      </c>
      <c r="O306" s="61" t="s">
        <v>644</v>
      </c>
      <c r="P306">
        <v>400120</v>
      </c>
      <c r="Q306" t="s">
        <v>644</v>
      </c>
      <c r="R306">
        <v>9999</v>
      </c>
      <c r="S306" t="e">
        <f>VLOOKUP(A306,'Crosswalk NTL Prgrm-Project_JH'!I:T,5,FALSE)</f>
        <v>#N/A</v>
      </c>
      <c r="T306" t="e">
        <f t="shared" si="28"/>
        <v>#N/A</v>
      </c>
      <c r="U306" t="str">
        <f t="shared" si="29"/>
        <v>BAR037505420002</v>
      </c>
      <c r="V306">
        <v>400120</v>
      </c>
    </row>
    <row r="307" spans="1:22" x14ac:dyDescent="0.25">
      <c r="A307" s="61" t="str">
        <f t="shared" si="24"/>
        <v>BAR0375054</v>
      </c>
      <c r="B307" s="61" t="str">
        <f t="shared" si="25"/>
        <v>75054Event 2</v>
      </c>
      <c r="C307" s="69" t="str">
        <f t="shared" si="26"/>
        <v>BAR0375054400121</v>
      </c>
      <c r="D307" s="69" t="str">
        <f t="shared" si="27"/>
        <v>BAR0375054Event 2</v>
      </c>
      <c r="E307" t="s">
        <v>577</v>
      </c>
      <c r="F307" t="s">
        <v>282</v>
      </c>
      <c r="G307">
        <v>12</v>
      </c>
      <c r="H307" t="s">
        <v>286</v>
      </c>
      <c r="I307">
        <v>75054</v>
      </c>
      <c r="J307">
        <v>300</v>
      </c>
      <c r="K307">
        <v>9999</v>
      </c>
      <c r="L307" s="61" t="s">
        <v>751</v>
      </c>
      <c r="M307">
        <v>20002</v>
      </c>
      <c r="N307" t="s">
        <v>751</v>
      </c>
      <c r="O307" s="61" t="s">
        <v>650</v>
      </c>
      <c r="P307">
        <v>400121</v>
      </c>
      <c r="Q307" t="s">
        <v>650</v>
      </c>
      <c r="R307">
        <v>9999</v>
      </c>
      <c r="S307" t="e">
        <f>VLOOKUP(A307,'Crosswalk NTL Prgrm-Project_JH'!I:T,5,FALSE)</f>
        <v>#N/A</v>
      </c>
      <c r="T307" t="e">
        <f t="shared" si="28"/>
        <v>#N/A</v>
      </c>
      <c r="U307" t="str">
        <f t="shared" si="29"/>
        <v>BAR037505420002</v>
      </c>
      <c r="V307">
        <v>400121</v>
      </c>
    </row>
    <row r="308" spans="1:22" x14ac:dyDescent="0.25">
      <c r="A308" s="61" t="str">
        <f t="shared" si="24"/>
        <v>BAR0375054</v>
      </c>
      <c r="B308" s="61" t="str">
        <f t="shared" si="25"/>
        <v>75054Event 2</v>
      </c>
      <c r="C308" s="69" t="str">
        <f t="shared" si="26"/>
        <v>BAR0375054400123</v>
      </c>
      <c r="D308" s="69" t="str">
        <f t="shared" si="27"/>
        <v>BAR0375054Event 2</v>
      </c>
      <c r="E308" t="s">
        <v>577</v>
      </c>
      <c r="F308" t="s">
        <v>282</v>
      </c>
      <c r="G308">
        <v>12</v>
      </c>
      <c r="H308" t="s">
        <v>286</v>
      </c>
      <c r="I308">
        <v>75054</v>
      </c>
      <c r="J308">
        <v>300</v>
      </c>
      <c r="K308">
        <v>9999</v>
      </c>
      <c r="L308" s="61" t="s">
        <v>751</v>
      </c>
      <c r="M308">
        <v>20002</v>
      </c>
      <c r="N308" t="s">
        <v>751</v>
      </c>
      <c r="O308" s="61" t="s">
        <v>630</v>
      </c>
      <c r="P308">
        <v>400123</v>
      </c>
      <c r="Q308" t="s">
        <v>630</v>
      </c>
      <c r="R308">
        <v>9999</v>
      </c>
      <c r="S308" t="e">
        <f>VLOOKUP(A308,'Crosswalk NTL Prgrm-Project_JH'!I:T,5,FALSE)</f>
        <v>#N/A</v>
      </c>
      <c r="T308" t="e">
        <f t="shared" si="28"/>
        <v>#N/A</v>
      </c>
      <c r="U308" t="str">
        <f t="shared" si="29"/>
        <v>BAR037505420002</v>
      </c>
      <c r="V308">
        <v>400123</v>
      </c>
    </row>
    <row r="309" spans="1:22" x14ac:dyDescent="0.25">
      <c r="A309" s="61" t="str">
        <f t="shared" si="24"/>
        <v>BAR0375054</v>
      </c>
      <c r="B309" s="61" t="str">
        <f t="shared" si="25"/>
        <v>75054Event 3</v>
      </c>
      <c r="C309" s="69" t="str">
        <f t="shared" si="26"/>
        <v>BAR0375054400004</v>
      </c>
      <c r="D309" s="69" t="str">
        <f t="shared" si="27"/>
        <v>BAR0375054Event 3</v>
      </c>
      <c r="E309" t="s">
        <v>577</v>
      </c>
      <c r="F309" t="s">
        <v>282</v>
      </c>
      <c r="G309">
        <v>12</v>
      </c>
      <c r="H309" t="s">
        <v>286</v>
      </c>
      <c r="I309">
        <v>75054</v>
      </c>
      <c r="J309">
        <v>300</v>
      </c>
      <c r="K309">
        <v>9999</v>
      </c>
      <c r="L309" s="61" t="s">
        <v>752</v>
      </c>
      <c r="M309">
        <v>20003</v>
      </c>
      <c r="N309" t="s">
        <v>752</v>
      </c>
      <c r="O309" s="61" t="s">
        <v>596</v>
      </c>
      <c r="P309">
        <v>400004</v>
      </c>
      <c r="Q309" t="s">
        <v>596</v>
      </c>
      <c r="R309">
        <v>9999</v>
      </c>
      <c r="S309" t="e">
        <f>VLOOKUP(A309,'Crosswalk NTL Prgrm-Project_JH'!I:T,5,FALSE)</f>
        <v>#N/A</v>
      </c>
      <c r="T309" t="e">
        <f t="shared" si="28"/>
        <v>#N/A</v>
      </c>
      <c r="U309" t="str">
        <f t="shared" si="29"/>
        <v>BAR037505420003</v>
      </c>
      <c r="V309">
        <v>400004</v>
      </c>
    </row>
    <row r="310" spans="1:22" x14ac:dyDescent="0.25">
      <c r="A310" s="61" t="str">
        <f t="shared" si="24"/>
        <v>BAR0375054</v>
      </c>
      <c r="B310" s="61" t="str">
        <f t="shared" si="25"/>
        <v>75054Event 3</v>
      </c>
      <c r="C310" s="69" t="str">
        <f t="shared" si="26"/>
        <v>BAR0375054400005</v>
      </c>
      <c r="D310" s="69" t="str">
        <f t="shared" si="27"/>
        <v>BAR0375054Event 3</v>
      </c>
      <c r="E310" t="s">
        <v>577</v>
      </c>
      <c r="F310" t="s">
        <v>282</v>
      </c>
      <c r="G310">
        <v>12</v>
      </c>
      <c r="H310" t="s">
        <v>286</v>
      </c>
      <c r="I310">
        <v>75054</v>
      </c>
      <c r="J310">
        <v>300</v>
      </c>
      <c r="K310">
        <v>9999</v>
      </c>
      <c r="L310" s="61" t="s">
        <v>752</v>
      </c>
      <c r="M310">
        <v>20003</v>
      </c>
      <c r="N310" t="s">
        <v>752</v>
      </c>
      <c r="O310" s="61" t="s">
        <v>597</v>
      </c>
      <c r="P310">
        <v>400005</v>
      </c>
      <c r="Q310" t="s">
        <v>597</v>
      </c>
      <c r="R310">
        <v>9999</v>
      </c>
      <c r="S310" t="e">
        <f>VLOOKUP(A310,'Crosswalk NTL Prgrm-Project_JH'!I:T,5,FALSE)</f>
        <v>#N/A</v>
      </c>
      <c r="T310" t="e">
        <f t="shared" si="28"/>
        <v>#N/A</v>
      </c>
      <c r="U310" t="str">
        <f t="shared" si="29"/>
        <v>BAR037505420003</v>
      </c>
      <c r="V310">
        <v>400005</v>
      </c>
    </row>
    <row r="311" spans="1:22" x14ac:dyDescent="0.25">
      <c r="A311" s="61" t="str">
        <f t="shared" si="24"/>
        <v>BAR0375054</v>
      </c>
      <c r="B311" s="61" t="str">
        <f t="shared" si="25"/>
        <v>75054Event 3</v>
      </c>
      <c r="C311" s="69" t="str">
        <f t="shared" si="26"/>
        <v>BAR0375054400008</v>
      </c>
      <c r="D311" s="69" t="str">
        <f t="shared" si="27"/>
        <v>BAR0375054Event 3</v>
      </c>
      <c r="E311" t="s">
        <v>577</v>
      </c>
      <c r="F311" t="s">
        <v>282</v>
      </c>
      <c r="G311">
        <v>12</v>
      </c>
      <c r="H311" t="s">
        <v>286</v>
      </c>
      <c r="I311">
        <v>75054</v>
      </c>
      <c r="J311">
        <v>300</v>
      </c>
      <c r="K311">
        <v>9999</v>
      </c>
      <c r="L311" s="61" t="s">
        <v>752</v>
      </c>
      <c r="M311">
        <v>20003</v>
      </c>
      <c r="N311" t="s">
        <v>752</v>
      </c>
      <c r="O311" s="61" t="s">
        <v>598</v>
      </c>
      <c r="P311">
        <v>400008</v>
      </c>
      <c r="Q311" t="s">
        <v>598</v>
      </c>
      <c r="R311">
        <v>9999</v>
      </c>
      <c r="S311" t="e">
        <f>VLOOKUP(A311,'Crosswalk NTL Prgrm-Project_JH'!I:T,5,FALSE)</f>
        <v>#N/A</v>
      </c>
      <c r="T311" t="e">
        <f t="shared" si="28"/>
        <v>#N/A</v>
      </c>
      <c r="U311" t="str">
        <f t="shared" si="29"/>
        <v>BAR037505420003</v>
      </c>
      <c r="V311">
        <v>400008</v>
      </c>
    </row>
    <row r="312" spans="1:22" x14ac:dyDescent="0.25">
      <c r="A312" s="61" t="str">
        <f t="shared" si="24"/>
        <v>BAR0375054</v>
      </c>
      <c r="B312" s="61" t="str">
        <f t="shared" si="25"/>
        <v>75054Event 3</v>
      </c>
      <c r="C312" s="69" t="str">
        <f t="shared" si="26"/>
        <v>BAR0375054400010</v>
      </c>
      <c r="D312" s="69" t="str">
        <f t="shared" si="27"/>
        <v>BAR0375054Event 3</v>
      </c>
      <c r="E312" t="s">
        <v>577</v>
      </c>
      <c r="F312" t="s">
        <v>282</v>
      </c>
      <c r="G312">
        <v>12</v>
      </c>
      <c r="H312" t="s">
        <v>286</v>
      </c>
      <c r="I312">
        <v>75054</v>
      </c>
      <c r="J312">
        <v>300</v>
      </c>
      <c r="K312">
        <v>9999</v>
      </c>
      <c r="L312" s="61" t="s">
        <v>752</v>
      </c>
      <c r="M312">
        <v>20003</v>
      </c>
      <c r="N312" t="s">
        <v>752</v>
      </c>
      <c r="O312" s="61" t="s">
        <v>599</v>
      </c>
      <c r="P312">
        <v>400010</v>
      </c>
      <c r="Q312" t="s">
        <v>599</v>
      </c>
      <c r="R312">
        <v>9999</v>
      </c>
      <c r="S312" t="e">
        <f>VLOOKUP(A312,'Crosswalk NTL Prgrm-Project_JH'!I:T,5,FALSE)</f>
        <v>#N/A</v>
      </c>
      <c r="T312" t="e">
        <f t="shared" si="28"/>
        <v>#N/A</v>
      </c>
      <c r="U312" t="str">
        <f t="shared" si="29"/>
        <v>BAR037505420003</v>
      </c>
      <c r="V312">
        <v>400010</v>
      </c>
    </row>
    <row r="313" spans="1:22" x14ac:dyDescent="0.25">
      <c r="A313" s="61" t="str">
        <f t="shared" si="24"/>
        <v>BAR0375054</v>
      </c>
      <c r="B313" s="61" t="str">
        <f t="shared" si="25"/>
        <v>75054Event 3</v>
      </c>
      <c r="C313" s="69" t="str">
        <f t="shared" si="26"/>
        <v>BAR0375054400012</v>
      </c>
      <c r="D313" s="69" t="str">
        <f t="shared" si="27"/>
        <v>BAR0375054Event 3</v>
      </c>
      <c r="E313" t="s">
        <v>577</v>
      </c>
      <c r="F313" t="s">
        <v>282</v>
      </c>
      <c r="G313">
        <v>12</v>
      </c>
      <c r="H313" t="s">
        <v>286</v>
      </c>
      <c r="I313">
        <v>75054</v>
      </c>
      <c r="J313">
        <v>300</v>
      </c>
      <c r="K313">
        <v>9999</v>
      </c>
      <c r="L313" s="61" t="s">
        <v>752</v>
      </c>
      <c r="M313">
        <v>20003</v>
      </c>
      <c r="N313" t="s">
        <v>752</v>
      </c>
      <c r="O313" s="61" t="s">
        <v>600</v>
      </c>
      <c r="P313">
        <v>400012</v>
      </c>
      <c r="Q313" t="s">
        <v>600</v>
      </c>
      <c r="R313">
        <v>9999</v>
      </c>
      <c r="S313" t="e">
        <f>VLOOKUP(A313,'Crosswalk NTL Prgrm-Project_JH'!I:T,5,FALSE)</f>
        <v>#N/A</v>
      </c>
      <c r="T313" t="e">
        <f t="shared" si="28"/>
        <v>#N/A</v>
      </c>
      <c r="U313" t="str">
        <f t="shared" si="29"/>
        <v>BAR037505420003</v>
      </c>
      <c r="V313">
        <v>400012</v>
      </c>
    </row>
    <row r="314" spans="1:22" x14ac:dyDescent="0.25">
      <c r="A314" s="61" t="str">
        <f t="shared" si="24"/>
        <v>BAR0375054</v>
      </c>
      <c r="B314" s="61" t="str">
        <f t="shared" si="25"/>
        <v>75054Event 3</v>
      </c>
      <c r="C314" s="69" t="str">
        <f t="shared" si="26"/>
        <v>BAR0375054400013</v>
      </c>
      <c r="D314" s="69" t="str">
        <f t="shared" si="27"/>
        <v>BAR0375054Event 3</v>
      </c>
      <c r="E314" t="s">
        <v>577</v>
      </c>
      <c r="F314" t="s">
        <v>282</v>
      </c>
      <c r="G314">
        <v>12</v>
      </c>
      <c r="H314" t="s">
        <v>286</v>
      </c>
      <c r="I314">
        <v>75054</v>
      </c>
      <c r="J314">
        <v>300</v>
      </c>
      <c r="K314">
        <v>9999</v>
      </c>
      <c r="L314" s="61" t="s">
        <v>752</v>
      </c>
      <c r="M314">
        <v>20003</v>
      </c>
      <c r="N314" t="s">
        <v>752</v>
      </c>
      <c r="O314" s="61" t="s">
        <v>601</v>
      </c>
      <c r="P314">
        <v>400013</v>
      </c>
      <c r="Q314" t="s">
        <v>601</v>
      </c>
      <c r="R314">
        <v>9999</v>
      </c>
      <c r="S314" t="e">
        <f>VLOOKUP(A314,'Crosswalk NTL Prgrm-Project_JH'!I:T,5,FALSE)</f>
        <v>#N/A</v>
      </c>
      <c r="T314" t="e">
        <f t="shared" si="28"/>
        <v>#N/A</v>
      </c>
      <c r="U314" t="str">
        <f t="shared" si="29"/>
        <v>BAR037505420003</v>
      </c>
      <c r="V314">
        <v>400013</v>
      </c>
    </row>
    <row r="315" spans="1:22" x14ac:dyDescent="0.25">
      <c r="A315" s="61" t="str">
        <f t="shared" si="24"/>
        <v>BAR0375054</v>
      </c>
      <c r="B315" s="61" t="str">
        <f t="shared" si="25"/>
        <v>75054Event 3</v>
      </c>
      <c r="C315" s="69" t="str">
        <f t="shared" si="26"/>
        <v>BAR0375054400014</v>
      </c>
      <c r="D315" s="69" t="str">
        <f t="shared" si="27"/>
        <v>BAR0375054Event 3</v>
      </c>
      <c r="E315" t="s">
        <v>577</v>
      </c>
      <c r="F315" t="s">
        <v>282</v>
      </c>
      <c r="G315">
        <v>12</v>
      </c>
      <c r="H315" t="s">
        <v>286</v>
      </c>
      <c r="I315">
        <v>75054</v>
      </c>
      <c r="J315">
        <v>300</v>
      </c>
      <c r="K315">
        <v>9999</v>
      </c>
      <c r="L315" s="61" t="s">
        <v>752</v>
      </c>
      <c r="M315">
        <v>20003</v>
      </c>
      <c r="N315" t="s">
        <v>752</v>
      </c>
      <c r="O315" s="61" t="s">
        <v>602</v>
      </c>
      <c r="P315">
        <v>400014</v>
      </c>
      <c r="Q315" t="s">
        <v>602</v>
      </c>
      <c r="R315">
        <v>9999</v>
      </c>
      <c r="S315" t="e">
        <f>VLOOKUP(A315,'Crosswalk NTL Prgrm-Project_JH'!I:T,5,FALSE)</f>
        <v>#N/A</v>
      </c>
      <c r="T315" t="e">
        <f t="shared" si="28"/>
        <v>#N/A</v>
      </c>
      <c r="U315" t="str">
        <f t="shared" si="29"/>
        <v>BAR037505420003</v>
      </c>
      <c r="V315">
        <v>400014</v>
      </c>
    </row>
    <row r="316" spans="1:22" x14ac:dyDescent="0.25">
      <c r="A316" s="61" t="str">
        <f t="shared" si="24"/>
        <v>BAR0375054</v>
      </c>
      <c r="B316" s="61" t="str">
        <f t="shared" si="25"/>
        <v>75054Event 3</v>
      </c>
      <c r="C316" s="69" t="str">
        <f t="shared" si="26"/>
        <v>BAR0375054400015</v>
      </c>
      <c r="D316" s="69" t="str">
        <f t="shared" si="27"/>
        <v>BAR0375054Event 3</v>
      </c>
      <c r="E316" t="s">
        <v>577</v>
      </c>
      <c r="F316" t="s">
        <v>282</v>
      </c>
      <c r="G316">
        <v>12</v>
      </c>
      <c r="H316" t="s">
        <v>286</v>
      </c>
      <c r="I316">
        <v>75054</v>
      </c>
      <c r="J316">
        <v>300</v>
      </c>
      <c r="K316">
        <v>9999</v>
      </c>
      <c r="L316" s="61" t="s">
        <v>752</v>
      </c>
      <c r="M316">
        <v>20003</v>
      </c>
      <c r="N316" t="s">
        <v>752</v>
      </c>
      <c r="O316" s="61" t="s">
        <v>603</v>
      </c>
      <c r="P316">
        <v>400015</v>
      </c>
      <c r="Q316" t="s">
        <v>603</v>
      </c>
      <c r="R316">
        <v>9999</v>
      </c>
      <c r="S316" t="e">
        <f>VLOOKUP(A316,'Crosswalk NTL Prgrm-Project_JH'!I:T,5,FALSE)</f>
        <v>#N/A</v>
      </c>
      <c r="T316" t="e">
        <f t="shared" si="28"/>
        <v>#N/A</v>
      </c>
      <c r="U316" t="str">
        <f t="shared" si="29"/>
        <v>BAR037505420003</v>
      </c>
      <c r="V316">
        <v>400015</v>
      </c>
    </row>
    <row r="317" spans="1:22" x14ac:dyDescent="0.25">
      <c r="A317" s="61" t="str">
        <f t="shared" si="24"/>
        <v>BAR0375054</v>
      </c>
      <c r="B317" s="61" t="str">
        <f t="shared" si="25"/>
        <v>75054Event 3</v>
      </c>
      <c r="C317" s="69" t="str">
        <f t="shared" si="26"/>
        <v>BAR0375054400016</v>
      </c>
      <c r="D317" s="69" t="str">
        <f t="shared" si="27"/>
        <v>BAR0375054Event 3</v>
      </c>
      <c r="E317" t="s">
        <v>577</v>
      </c>
      <c r="F317" t="s">
        <v>282</v>
      </c>
      <c r="G317">
        <v>12</v>
      </c>
      <c r="H317" t="s">
        <v>286</v>
      </c>
      <c r="I317">
        <v>75054</v>
      </c>
      <c r="J317">
        <v>300</v>
      </c>
      <c r="K317">
        <v>9999</v>
      </c>
      <c r="L317" s="61" t="s">
        <v>752</v>
      </c>
      <c r="M317">
        <v>20003</v>
      </c>
      <c r="N317" t="s">
        <v>752</v>
      </c>
      <c r="O317" s="61" t="s">
        <v>605</v>
      </c>
      <c r="P317">
        <v>400016</v>
      </c>
      <c r="Q317" t="s">
        <v>605</v>
      </c>
      <c r="R317">
        <v>9999</v>
      </c>
      <c r="S317" t="e">
        <f>VLOOKUP(A317,'Crosswalk NTL Prgrm-Project_JH'!I:T,5,FALSE)</f>
        <v>#N/A</v>
      </c>
      <c r="T317" t="e">
        <f t="shared" si="28"/>
        <v>#N/A</v>
      </c>
      <c r="U317" t="str">
        <f t="shared" si="29"/>
        <v>BAR037505420003</v>
      </c>
      <c r="V317">
        <v>400016</v>
      </c>
    </row>
    <row r="318" spans="1:22" x14ac:dyDescent="0.25">
      <c r="A318" s="61" t="str">
        <f t="shared" si="24"/>
        <v>BAR0375054</v>
      </c>
      <c r="B318" s="61" t="str">
        <f t="shared" si="25"/>
        <v>75054Event 3</v>
      </c>
      <c r="C318" s="69" t="str">
        <f t="shared" si="26"/>
        <v>BAR0375054400017</v>
      </c>
      <c r="D318" s="69" t="str">
        <f t="shared" si="27"/>
        <v>BAR0375054Event 3</v>
      </c>
      <c r="E318" t="s">
        <v>577</v>
      </c>
      <c r="F318" t="s">
        <v>282</v>
      </c>
      <c r="G318">
        <v>12</v>
      </c>
      <c r="H318" t="s">
        <v>286</v>
      </c>
      <c r="I318">
        <v>75054</v>
      </c>
      <c r="J318">
        <v>300</v>
      </c>
      <c r="K318">
        <v>9999</v>
      </c>
      <c r="L318" s="61" t="s">
        <v>752</v>
      </c>
      <c r="M318">
        <v>20003</v>
      </c>
      <c r="N318" t="s">
        <v>752</v>
      </c>
      <c r="O318" s="61" t="s">
        <v>606</v>
      </c>
      <c r="P318">
        <v>400017</v>
      </c>
      <c r="Q318" t="s">
        <v>606</v>
      </c>
      <c r="R318">
        <v>9999</v>
      </c>
      <c r="S318" t="e">
        <f>VLOOKUP(A318,'Crosswalk NTL Prgrm-Project_JH'!I:T,5,FALSE)</f>
        <v>#N/A</v>
      </c>
      <c r="T318" t="e">
        <f t="shared" si="28"/>
        <v>#N/A</v>
      </c>
      <c r="U318" t="str">
        <f t="shared" si="29"/>
        <v>BAR037505420003</v>
      </c>
      <c r="V318">
        <v>400017</v>
      </c>
    </row>
    <row r="319" spans="1:22" x14ac:dyDescent="0.25">
      <c r="A319" s="61" t="str">
        <f t="shared" si="24"/>
        <v>BAR0375054</v>
      </c>
      <c r="B319" s="61" t="str">
        <f t="shared" si="25"/>
        <v>75054Event 3</v>
      </c>
      <c r="C319" s="69" t="str">
        <f t="shared" si="26"/>
        <v>BAR0375054400018</v>
      </c>
      <c r="D319" s="69" t="str">
        <f t="shared" si="27"/>
        <v>BAR0375054Event 3</v>
      </c>
      <c r="E319" t="s">
        <v>577</v>
      </c>
      <c r="F319" t="s">
        <v>282</v>
      </c>
      <c r="G319">
        <v>12</v>
      </c>
      <c r="H319" t="s">
        <v>286</v>
      </c>
      <c r="I319">
        <v>75054</v>
      </c>
      <c r="J319">
        <v>300</v>
      </c>
      <c r="K319">
        <v>9999</v>
      </c>
      <c r="L319" s="61" t="s">
        <v>752</v>
      </c>
      <c r="M319">
        <v>20003</v>
      </c>
      <c r="N319" t="s">
        <v>752</v>
      </c>
      <c r="O319" s="61" t="s">
        <v>607</v>
      </c>
      <c r="P319">
        <v>400018</v>
      </c>
      <c r="Q319" t="s">
        <v>607</v>
      </c>
      <c r="R319">
        <v>9999</v>
      </c>
      <c r="S319" t="e">
        <f>VLOOKUP(A319,'Crosswalk NTL Prgrm-Project_JH'!I:T,5,FALSE)</f>
        <v>#N/A</v>
      </c>
      <c r="T319" t="e">
        <f t="shared" si="28"/>
        <v>#N/A</v>
      </c>
      <c r="U319" t="str">
        <f t="shared" si="29"/>
        <v>BAR037505420003</v>
      </c>
      <c r="V319">
        <v>400018</v>
      </c>
    </row>
    <row r="320" spans="1:22" x14ac:dyDescent="0.25">
      <c r="A320" s="61" t="str">
        <f t="shared" si="24"/>
        <v>BAR0375054</v>
      </c>
      <c r="B320" s="61" t="str">
        <f t="shared" si="25"/>
        <v>75054Event 3</v>
      </c>
      <c r="C320" s="69" t="str">
        <f t="shared" si="26"/>
        <v>BAR0375054400019</v>
      </c>
      <c r="D320" s="69" t="str">
        <f t="shared" si="27"/>
        <v>BAR0375054Event 3</v>
      </c>
      <c r="E320" t="s">
        <v>577</v>
      </c>
      <c r="F320" t="s">
        <v>282</v>
      </c>
      <c r="G320">
        <v>12</v>
      </c>
      <c r="H320" t="s">
        <v>286</v>
      </c>
      <c r="I320">
        <v>75054</v>
      </c>
      <c r="J320">
        <v>300</v>
      </c>
      <c r="K320">
        <v>9999</v>
      </c>
      <c r="L320" s="61" t="s">
        <v>752</v>
      </c>
      <c r="M320">
        <v>20003</v>
      </c>
      <c r="N320" t="s">
        <v>752</v>
      </c>
      <c r="O320" s="61" t="s">
        <v>608</v>
      </c>
      <c r="P320">
        <v>400019</v>
      </c>
      <c r="Q320" t="s">
        <v>608</v>
      </c>
      <c r="R320">
        <v>9999</v>
      </c>
      <c r="S320" t="e">
        <f>VLOOKUP(A320,'Crosswalk NTL Prgrm-Project_JH'!I:T,5,FALSE)</f>
        <v>#N/A</v>
      </c>
      <c r="T320" t="e">
        <f t="shared" si="28"/>
        <v>#N/A</v>
      </c>
      <c r="U320" t="str">
        <f t="shared" si="29"/>
        <v>BAR037505420003</v>
      </c>
      <c r="V320">
        <v>400019</v>
      </c>
    </row>
    <row r="321" spans="1:22" x14ac:dyDescent="0.25">
      <c r="A321" s="61" t="str">
        <f t="shared" si="24"/>
        <v>BAR0375054</v>
      </c>
      <c r="B321" s="61" t="str">
        <f t="shared" si="25"/>
        <v>75054Event 3</v>
      </c>
      <c r="C321" s="69" t="str">
        <f t="shared" si="26"/>
        <v>BAR0375054400020</v>
      </c>
      <c r="D321" s="69" t="str">
        <f t="shared" si="27"/>
        <v>BAR0375054Event 3</v>
      </c>
      <c r="E321" t="s">
        <v>577</v>
      </c>
      <c r="F321" t="s">
        <v>282</v>
      </c>
      <c r="G321">
        <v>12</v>
      </c>
      <c r="H321" t="s">
        <v>286</v>
      </c>
      <c r="I321">
        <v>75054</v>
      </c>
      <c r="J321">
        <v>300</v>
      </c>
      <c r="K321">
        <v>9999</v>
      </c>
      <c r="L321" s="61" t="s">
        <v>752</v>
      </c>
      <c r="M321">
        <v>20003</v>
      </c>
      <c r="N321" t="s">
        <v>752</v>
      </c>
      <c r="O321" s="61" t="s">
        <v>609</v>
      </c>
      <c r="P321">
        <v>400020</v>
      </c>
      <c r="Q321" t="s">
        <v>609</v>
      </c>
      <c r="R321">
        <v>9999</v>
      </c>
      <c r="S321" t="e">
        <f>VLOOKUP(A321,'Crosswalk NTL Prgrm-Project_JH'!I:T,5,FALSE)</f>
        <v>#N/A</v>
      </c>
      <c r="T321" t="e">
        <f t="shared" si="28"/>
        <v>#N/A</v>
      </c>
      <c r="U321" t="str">
        <f t="shared" si="29"/>
        <v>BAR037505420003</v>
      </c>
      <c r="V321">
        <v>400020</v>
      </c>
    </row>
    <row r="322" spans="1:22" x14ac:dyDescent="0.25">
      <c r="A322" s="61" t="str">
        <f t="shared" si="24"/>
        <v>BAR0375054</v>
      </c>
      <c r="B322" s="61" t="str">
        <f t="shared" si="25"/>
        <v>75054Event 3</v>
      </c>
      <c r="C322" s="69" t="str">
        <f t="shared" si="26"/>
        <v>BAR0375054400022</v>
      </c>
      <c r="D322" s="69" t="str">
        <f t="shared" si="27"/>
        <v>BAR0375054Event 3</v>
      </c>
      <c r="E322" t="s">
        <v>577</v>
      </c>
      <c r="F322" t="s">
        <v>282</v>
      </c>
      <c r="G322">
        <v>12</v>
      </c>
      <c r="H322" t="s">
        <v>286</v>
      </c>
      <c r="I322">
        <v>75054</v>
      </c>
      <c r="J322">
        <v>300</v>
      </c>
      <c r="K322">
        <v>9999</v>
      </c>
      <c r="L322" s="61" t="s">
        <v>752</v>
      </c>
      <c r="M322">
        <v>20003</v>
      </c>
      <c r="N322" t="s">
        <v>752</v>
      </c>
      <c r="O322" s="61" t="s">
        <v>611</v>
      </c>
      <c r="P322">
        <v>400022</v>
      </c>
      <c r="Q322" t="s">
        <v>611</v>
      </c>
      <c r="R322">
        <v>9999</v>
      </c>
      <c r="S322" t="e">
        <f>VLOOKUP(A322,'Crosswalk NTL Prgrm-Project_JH'!I:T,5,FALSE)</f>
        <v>#N/A</v>
      </c>
      <c r="T322" t="e">
        <f t="shared" si="28"/>
        <v>#N/A</v>
      </c>
      <c r="U322" t="str">
        <f t="shared" si="29"/>
        <v>BAR037505420003</v>
      </c>
      <c r="V322">
        <v>400022</v>
      </c>
    </row>
    <row r="323" spans="1:22" x14ac:dyDescent="0.25">
      <c r="A323" s="61" t="str">
        <f t="shared" ref="A323:A386" si="30">F323&amp;I323</f>
        <v>BAR0375054</v>
      </c>
      <c r="B323" s="61" t="str">
        <f t="shared" ref="B323:B386" si="31">I323&amp;N323</f>
        <v>75054Event 3</v>
      </c>
      <c r="C323" s="69" t="str">
        <f t="shared" ref="C323:C386" si="32">F323&amp;I323&amp;P323</f>
        <v>BAR0375054400023</v>
      </c>
      <c r="D323" s="69" t="str">
        <f t="shared" ref="D323:D386" si="33">F323&amp;I323&amp;L323</f>
        <v>BAR0375054Event 3</v>
      </c>
      <c r="E323" t="s">
        <v>577</v>
      </c>
      <c r="F323" t="s">
        <v>282</v>
      </c>
      <c r="G323">
        <v>12</v>
      </c>
      <c r="H323" t="s">
        <v>286</v>
      </c>
      <c r="I323">
        <v>75054</v>
      </c>
      <c r="J323">
        <v>300</v>
      </c>
      <c r="K323">
        <v>9999</v>
      </c>
      <c r="L323" s="61" t="s">
        <v>752</v>
      </c>
      <c r="M323">
        <v>20003</v>
      </c>
      <c r="N323" t="s">
        <v>752</v>
      </c>
      <c r="O323" s="61" t="s">
        <v>612</v>
      </c>
      <c r="P323">
        <v>400023</v>
      </c>
      <c r="Q323" t="s">
        <v>612</v>
      </c>
      <c r="R323">
        <v>9999</v>
      </c>
      <c r="S323" t="e">
        <f>VLOOKUP(A323,'Crosswalk NTL Prgrm-Project_JH'!I:T,5,FALSE)</f>
        <v>#N/A</v>
      </c>
      <c r="T323" t="e">
        <f t="shared" ref="T323:T386" si="34">S323=M323</f>
        <v>#N/A</v>
      </c>
      <c r="U323" t="str">
        <f t="shared" ref="U323:U386" si="35">F323&amp;I323&amp;M323</f>
        <v>BAR037505420003</v>
      </c>
      <c r="V323">
        <v>400023</v>
      </c>
    </row>
    <row r="324" spans="1:22" x14ac:dyDescent="0.25">
      <c r="A324" s="61" t="str">
        <f t="shared" si="30"/>
        <v>BAR0375054</v>
      </c>
      <c r="B324" s="61" t="str">
        <f t="shared" si="31"/>
        <v>75054Event 3</v>
      </c>
      <c r="C324" s="69" t="str">
        <f t="shared" si="32"/>
        <v>BAR0375054400024</v>
      </c>
      <c r="D324" s="69" t="str">
        <f t="shared" si="33"/>
        <v>BAR0375054Event 3</v>
      </c>
      <c r="E324" t="s">
        <v>577</v>
      </c>
      <c r="F324" t="s">
        <v>282</v>
      </c>
      <c r="G324">
        <v>12</v>
      </c>
      <c r="H324" t="s">
        <v>286</v>
      </c>
      <c r="I324">
        <v>75054</v>
      </c>
      <c r="J324">
        <v>300</v>
      </c>
      <c r="K324">
        <v>9999</v>
      </c>
      <c r="L324" s="61" t="s">
        <v>752</v>
      </c>
      <c r="M324">
        <v>20003</v>
      </c>
      <c r="N324" t="s">
        <v>752</v>
      </c>
      <c r="O324" s="61" t="s">
        <v>613</v>
      </c>
      <c r="P324">
        <v>400024</v>
      </c>
      <c r="Q324" t="s">
        <v>613</v>
      </c>
      <c r="R324">
        <v>9999</v>
      </c>
      <c r="S324" t="e">
        <f>VLOOKUP(A324,'Crosswalk NTL Prgrm-Project_JH'!I:T,5,FALSE)</f>
        <v>#N/A</v>
      </c>
      <c r="T324" t="e">
        <f t="shared" si="34"/>
        <v>#N/A</v>
      </c>
      <c r="U324" t="str">
        <f t="shared" si="35"/>
        <v>BAR037505420003</v>
      </c>
      <c r="V324">
        <v>400024</v>
      </c>
    </row>
    <row r="325" spans="1:22" x14ac:dyDescent="0.25">
      <c r="A325" s="61" t="str">
        <f t="shared" si="30"/>
        <v>BAR0375054</v>
      </c>
      <c r="B325" s="61" t="str">
        <f t="shared" si="31"/>
        <v>75054Event 3</v>
      </c>
      <c r="C325" s="69" t="str">
        <f t="shared" si="32"/>
        <v>BAR0375054400025</v>
      </c>
      <c r="D325" s="69" t="str">
        <f t="shared" si="33"/>
        <v>BAR0375054Event 3</v>
      </c>
      <c r="E325" t="s">
        <v>577</v>
      </c>
      <c r="F325" t="s">
        <v>282</v>
      </c>
      <c r="G325">
        <v>12</v>
      </c>
      <c r="H325" t="s">
        <v>286</v>
      </c>
      <c r="I325">
        <v>75054</v>
      </c>
      <c r="J325">
        <v>300</v>
      </c>
      <c r="K325">
        <v>9999</v>
      </c>
      <c r="L325" s="61" t="s">
        <v>752</v>
      </c>
      <c r="M325">
        <v>20003</v>
      </c>
      <c r="N325" t="s">
        <v>752</v>
      </c>
      <c r="O325" s="61" t="s">
        <v>614</v>
      </c>
      <c r="P325">
        <v>400025</v>
      </c>
      <c r="Q325" t="s">
        <v>614</v>
      </c>
      <c r="R325">
        <v>9999</v>
      </c>
      <c r="S325" t="e">
        <f>VLOOKUP(A325,'Crosswalk NTL Prgrm-Project_JH'!I:T,5,FALSE)</f>
        <v>#N/A</v>
      </c>
      <c r="T325" t="e">
        <f t="shared" si="34"/>
        <v>#N/A</v>
      </c>
      <c r="U325" t="str">
        <f t="shared" si="35"/>
        <v>BAR037505420003</v>
      </c>
      <c r="V325">
        <v>400025</v>
      </c>
    </row>
    <row r="326" spans="1:22" x14ac:dyDescent="0.25">
      <c r="A326" s="61" t="str">
        <f t="shared" si="30"/>
        <v>BAR0375054</v>
      </c>
      <c r="B326" s="61" t="str">
        <f t="shared" si="31"/>
        <v>75054Event 3</v>
      </c>
      <c r="C326" s="69" t="str">
        <f t="shared" si="32"/>
        <v>BAR0375054400027</v>
      </c>
      <c r="D326" s="69" t="str">
        <f t="shared" si="33"/>
        <v>BAR0375054Event 3</v>
      </c>
      <c r="E326" t="s">
        <v>577</v>
      </c>
      <c r="F326" t="s">
        <v>282</v>
      </c>
      <c r="G326">
        <v>12</v>
      </c>
      <c r="H326" t="s">
        <v>286</v>
      </c>
      <c r="I326">
        <v>75054</v>
      </c>
      <c r="J326">
        <v>300</v>
      </c>
      <c r="K326">
        <v>9999</v>
      </c>
      <c r="L326" s="61" t="s">
        <v>752</v>
      </c>
      <c r="M326">
        <v>20003</v>
      </c>
      <c r="N326" t="s">
        <v>752</v>
      </c>
      <c r="O326" s="61" t="s">
        <v>615</v>
      </c>
      <c r="P326">
        <v>400027</v>
      </c>
      <c r="Q326" t="s">
        <v>615</v>
      </c>
      <c r="R326">
        <v>9999</v>
      </c>
      <c r="S326" t="e">
        <f>VLOOKUP(A326,'Crosswalk NTL Prgrm-Project_JH'!I:T,5,FALSE)</f>
        <v>#N/A</v>
      </c>
      <c r="T326" t="e">
        <f t="shared" si="34"/>
        <v>#N/A</v>
      </c>
      <c r="U326" t="str">
        <f t="shared" si="35"/>
        <v>BAR037505420003</v>
      </c>
      <c r="V326">
        <v>400027</v>
      </c>
    </row>
    <row r="327" spans="1:22" x14ac:dyDescent="0.25">
      <c r="A327" s="61" t="str">
        <f t="shared" si="30"/>
        <v>BAR0375054</v>
      </c>
      <c r="B327" s="61" t="str">
        <f t="shared" si="31"/>
        <v>75054Event 3</v>
      </c>
      <c r="C327" s="69" t="str">
        <f t="shared" si="32"/>
        <v>BAR0375054400028</v>
      </c>
      <c r="D327" s="69" t="str">
        <f t="shared" si="33"/>
        <v>BAR0375054Event 3</v>
      </c>
      <c r="E327" t="s">
        <v>577</v>
      </c>
      <c r="F327" t="s">
        <v>282</v>
      </c>
      <c r="G327">
        <v>12</v>
      </c>
      <c r="H327" t="s">
        <v>286</v>
      </c>
      <c r="I327">
        <v>75054</v>
      </c>
      <c r="J327">
        <v>300</v>
      </c>
      <c r="K327">
        <v>9999</v>
      </c>
      <c r="L327" s="61" t="s">
        <v>752</v>
      </c>
      <c r="M327">
        <v>20003</v>
      </c>
      <c r="N327" t="s">
        <v>752</v>
      </c>
      <c r="O327" s="61" t="s">
        <v>616</v>
      </c>
      <c r="P327">
        <v>400028</v>
      </c>
      <c r="Q327" t="s">
        <v>616</v>
      </c>
      <c r="R327">
        <v>9999</v>
      </c>
      <c r="S327" t="e">
        <f>VLOOKUP(A327,'Crosswalk NTL Prgrm-Project_JH'!I:T,5,FALSE)</f>
        <v>#N/A</v>
      </c>
      <c r="T327" t="e">
        <f t="shared" si="34"/>
        <v>#N/A</v>
      </c>
      <c r="U327" t="str">
        <f t="shared" si="35"/>
        <v>BAR037505420003</v>
      </c>
      <c r="V327">
        <v>400028</v>
      </c>
    </row>
    <row r="328" spans="1:22" x14ac:dyDescent="0.25">
      <c r="A328" s="61" t="str">
        <f t="shared" si="30"/>
        <v>BAR0375054</v>
      </c>
      <c r="B328" s="61" t="str">
        <f t="shared" si="31"/>
        <v>75054Event 3</v>
      </c>
      <c r="C328" s="69" t="str">
        <f t="shared" si="32"/>
        <v>BAR0375054400030</v>
      </c>
      <c r="D328" s="69" t="str">
        <f t="shared" si="33"/>
        <v>BAR0375054Event 3</v>
      </c>
      <c r="E328" t="s">
        <v>577</v>
      </c>
      <c r="F328" t="s">
        <v>282</v>
      </c>
      <c r="G328">
        <v>12</v>
      </c>
      <c r="H328" t="s">
        <v>286</v>
      </c>
      <c r="I328">
        <v>75054</v>
      </c>
      <c r="J328">
        <v>300</v>
      </c>
      <c r="K328">
        <v>9999</v>
      </c>
      <c r="L328" s="61" t="s">
        <v>752</v>
      </c>
      <c r="M328">
        <v>20003</v>
      </c>
      <c r="N328" t="s">
        <v>752</v>
      </c>
      <c r="O328" s="61" t="s">
        <v>617</v>
      </c>
      <c r="P328">
        <v>400030</v>
      </c>
      <c r="Q328" t="s">
        <v>617</v>
      </c>
      <c r="R328">
        <v>9999</v>
      </c>
      <c r="S328" t="e">
        <f>VLOOKUP(A328,'Crosswalk NTL Prgrm-Project_JH'!I:T,5,FALSE)</f>
        <v>#N/A</v>
      </c>
      <c r="T328" t="e">
        <f t="shared" si="34"/>
        <v>#N/A</v>
      </c>
      <c r="U328" t="str">
        <f t="shared" si="35"/>
        <v>BAR037505420003</v>
      </c>
      <c r="V328">
        <v>400030</v>
      </c>
    </row>
    <row r="329" spans="1:22" x14ac:dyDescent="0.25">
      <c r="A329" s="61" t="str">
        <f t="shared" si="30"/>
        <v>BAR0375054</v>
      </c>
      <c r="B329" s="61" t="str">
        <f t="shared" si="31"/>
        <v>75054Event 3</v>
      </c>
      <c r="C329" s="69" t="str">
        <f t="shared" si="32"/>
        <v>BAR0375054400031</v>
      </c>
      <c r="D329" s="69" t="str">
        <f t="shared" si="33"/>
        <v>BAR0375054Event 3</v>
      </c>
      <c r="E329" t="s">
        <v>577</v>
      </c>
      <c r="F329" t="s">
        <v>282</v>
      </c>
      <c r="G329">
        <v>12</v>
      </c>
      <c r="H329" t="s">
        <v>286</v>
      </c>
      <c r="I329">
        <v>75054</v>
      </c>
      <c r="J329">
        <v>300</v>
      </c>
      <c r="K329">
        <v>9999</v>
      </c>
      <c r="L329" s="61" t="s">
        <v>752</v>
      </c>
      <c r="M329">
        <v>20003</v>
      </c>
      <c r="N329" t="s">
        <v>752</v>
      </c>
      <c r="O329" s="61" t="s">
        <v>618</v>
      </c>
      <c r="P329">
        <v>400031</v>
      </c>
      <c r="Q329" t="s">
        <v>618</v>
      </c>
      <c r="R329">
        <v>9999</v>
      </c>
      <c r="S329" t="e">
        <f>VLOOKUP(A329,'Crosswalk NTL Prgrm-Project_JH'!I:T,5,FALSE)</f>
        <v>#N/A</v>
      </c>
      <c r="T329" t="e">
        <f t="shared" si="34"/>
        <v>#N/A</v>
      </c>
      <c r="U329" t="str">
        <f t="shared" si="35"/>
        <v>BAR037505420003</v>
      </c>
      <c r="V329">
        <v>400031</v>
      </c>
    </row>
    <row r="330" spans="1:22" x14ac:dyDescent="0.25">
      <c r="A330" s="61" t="str">
        <f t="shared" si="30"/>
        <v>BAR0375054</v>
      </c>
      <c r="B330" s="61" t="str">
        <f t="shared" si="31"/>
        <v>75054Event 3</v>
      </c>
      <c r="C330" s="69" t="str">
        <f t="shared" si="32"/>
        <v>BAR0375054400033</v>
      </c>
      <c r="D330" s="69" t="str">
        <f t="shared" si="33"/>
        <v>BAR0375054Event 3</v>
      </c>
      <c r="E330" t="s">
        <v>577</v>
      </c>
      <c r="F330" t="s">
        <v>282</v>
      </c>
      <c r="G330">
        <v>12</v>
      </c>
      <c r="H330" t="s">
        <v>286</v>
      </c>
      <c r="I330">
        <v>75054</v>
      </c>
      <c r="J330">
        <v>300</v>
      </c>
      <c r="K330">
        <v>9999</v>
      </c>
      <c r="L330" s="61" t="s">
        <v>752</v>
      </c>
      <c r="M330">
        <v>20003</v>
      </c>
      <c r="N330" t="s">
        <v>752</v>
      </c>
      <c r="O330" s="61" t="s">
        <v>620</v>
      </c>
      <c r="P330">
        <v>400033</v>
      </c>
      <c r="Q330" t="s">
        <v>620</v>
      </c>
      <c r="R330">
        <v>9999</v>
      </c>
      <c r="S330" t="e">
        <f>VLOOKUP(A330,'Crosswalk NTL Prgrm-Project_JH'!I:T,5,FALSE)</f>
        <v>#N/A</v>
      </c>
      <c r="T330" t="e">
        <f t="shared" si="34"/>
        <v>#N/A</v>
      </c>
      <c r="U330" t="str">
        <f t="shared" si="35"/>
        <v>BAR037505420003</v>
      </c>
      <c r="V330">
        <v>400033</v>
      </c>
    </row>
    <row r="331" spans="1:22" x14ac:dyDescent="0.25">
      <c r="A331" s="61" t="str">
        <f t="shared" si="30"/>
        <v>BAR0375054</v>
      </c>
      <c r="B331" s="61" t="str">
        <f t="shared" si="31"/>
        <v>75054Event 3</v>
      </c>
      <c r="C331" s="69" t="str">
        <f t="shared" si="32"/>
        <v>BAR0375054400034</v>
      </c>
      <c r="D331" s="69" t="str">
        <f t="shared" si="33"/>
        <v>BAR0375054Event 3</v>
      </c>
      <c r="E331" t="s">
        <v>577</v>
      </c>
      <c r="F331" t="s">
        <v>282</v>
      </c>
      <c r="G331">
        <v>12</v>
      </c>
      <c r="H331" t="s">
        <v>286</v>
      </c>
      <c r="I331">
        <v>75054</v>
      </c>
      <c r="J331">
        <v>300</v>
      </c>
      <c r="K331">
        <v>9999</v>
      </c>
      <c r="L331" s="61" t="s">
        <v>752</v>
      </c>
      <c r="M331">
        <v>20003</v>
      </c>
      <c r="N331" t="s">
        <v>752</v>
      </c>
      <c r="O331" s="61" t="s">
        <v>621</v>
      </c>
      <c r="P331">
        <v>400034</v>
      </c>
      <c r="Q331" t="s">
        <v>621</v>
      </c>
      <c r="R331">
        <v>9999</v>
      </c>
      <c r="S331" t="e">
        <f>VLOOKUP(A331,'Crosswalk NTL Prgrm-Project_JH'!I:T,5,FALSE)</f>
        <v>#N/A</v>
      </c>
      <c r="T331" t="e">
        <f t="shared" si="34"/>
        <v>#N/A</v>
      </c>
      <c r="U331" t="str">
        <f t="shared" si="35"/>
        <v>BAR037505420003</v>
      </c>
      <c r="V331">
        <v>400034</v>
      </c>
    </row>
    <row r="332" spans="1:22" x14ac:dyDescent="0.25">
      <c r="A332" s="61" t="str">
        <f t="shared" si="30"/>
        <v>BAR0375054</v>
      </c>
      <c r="B332" s="61" t="str">
        <f t="shared" si="31"/>
        <v>75054Event 3</v>
      </c>
      <c r="C332" s="69" t="str">
        <f t="shared" si="32"/>
        <v>BAR0375054400035</v>
      </c>
      <c r="D332" s="69" t="str">
        <f t="shared" si="33"/>
        <v>BAR0375054Event 3</v>
      </c>
      <c r="E332" t="s">
        <v>577</v>
      </c>
      <c r="F332" t="s">
        <v>282</v>
      </c>
      <c r="G332">
        <v>12</v>
      </c>
      <c r="H332" t="s">
        <v>286</v>
      </c>
      <c r="I332">
        <v>75054</v>
      </c>
      <c r="J332">
        <v>300</v>
      </c>
      <c r="K332">
        <v>9999</v>
      </c>
      <c r="L332" s="61" t="s">
        <v>752</v>
      </c>
      <c r="M332">
        <v>20003</v>
      </c>
      <c r="N332" t="s">
        <v>752</v>
      </c>
      <c r="O332" s="61" t="s">
        <v>622</v>
      </c>
      <c r="P332">
        <v>400035</v>
      </c>
      <c r="Q332" t="s">
        <v>622</v>
      </c>
      <c r="R332">
        <v>9999</v>
      </c>
      <c r="S332" t="e">
        <f>VLOOKUP(A332,'Crosswalk NTL Prgrm-Project_JH'!I:T,5,FALSE)</f>
        <v>#N/A</v>
      </c>
      <c r="T332" t="e">
        <f t="shared" si="34"/>
        <v>#N/A</v>
      </c>
      <c r="U332" t="str">
        <f t="shared" si="35"/>
        <v>BAR037505420003</v>
      </c>
      <c r="V332">
        <v>400035</v>
      </c>
    </row>
    <row r="333" spans="1:22" x14ac:dyDescent="0.25">
      <c r="A333" s="61" t="str">
        <f t="shared" si="30"/>
        <v>BAR0375054</v>
      </c>
      <c r="B333" s="61" t="str">
        <f t="shared" si="31"/>
        <v>75054Event 3</v>
      </c>
      <c r="C333" s="69" t="str">
        <f t="shared" si="32"/>
        <v>BAR0375054400036</v>
      </c>
      <c r="D333" s="69" t="str">
        <f t="shared" si="33"/>
        <v>BAR0375054Event 3</v>
      </c>
      <c r="E333" t="s">
        <v>577</v>
      </c>
      <c r="F333" t="s">
        <v>282</v>
      </c>
      <c r="G333">
        <v>12</v>
      </c>
      <c r="H333" t="s">
        <v>286</v>
      </c>
      <c r="I333">
        <v>75054</v>
      </c>
      <c r="J333">
        <v>300</v>
      </c>
      <c r="K333">
        <v>9999</v>
      </c>
      <c r="L333" s="61" t="s">
        <v>752</v>
      </c>
      <c r="M333">
        <v>20003</v>
      </c>
      <c r="N333" t="s">
        <v>752</v>
      </c>
      <c r="O333" s="61" t="s">
        <v>623</v>
      </c>
      <c r="P333">
        <v>400036</v>
      </c>
      <c r="Q333" t="s">
        <v>623</v>
      </c>
      <c r="R333">
        <v>9999</v>
      </c>
      <c r="S333" t="e">
        <f>VLOOKUP(A333,'Crosswalk NTL Prgrm-Project_JH'!I:T,5,FALSE)</f>
        <v>#N/A</v>
      </c>
      <c r="T333" t="e">
        <f t="shared" si="34"/>
        <v>#N/A</v>
      </c>
      <c r="U333" t="str">
        <f t="shared" si="35"/>
        <v>BAR037505420003</v>
      </c>
      <c r="V333">
        <v>400036</v>
      </c>
    </row>
    <row r="334" spans="1:22" x14ac:dyDescent="0.25">
      <c r="A334" s="61" t="str">
        <f t="shared" si="30"/>
        <v>BAR0375054</v>
      </c>
      <c r="B334" s="61" t="str">
        <f t="shared" si="31"/>
        <v>75054Event 3</v>
      </c>
      <c r="C334" s="69" t="str">
        <f t="shared" si="32"/>
        <v>BAR0375054400037</v>
      </c>
      <c r="D334" s="69" t="str">
        <f t="shared" si="33"/>
        <v>BAR0375054Event 3</v>
      </c>
      <c r="E334" t="s">
        <v>577</v>
      </c>
      <c r="F334" t="s">
        <v>282</v>
      </c>
      <c r="G334">
        <v>12</v>
      </c>
      <c r="H334" t="s">
        <v>286</v>
      </c>
      <c r="I334">
        <v>75054</v>
      </c>
      <c r="J334">
        <v>300</v>
      </c>
      <c r="K334">
        <v>9999</v>
      </c>
      <c r="L334" s="61" t="s">
        <v>752</v>
      </c>
      <c r="M334">
        <v>20003</v>
      </c>
      <c r="N334" t="s">
        <v>752</v>
      </c>
      <c r="O334" s="61" t="s">
        <v>625</v>
      </c>
      <c r="P334">
        <v>400037</v>
      </c>
      <c r="Q334" t="s">
        <v>625</v>
      </c>
      <c r="R334">
        <v>9999</v>
      </c>
      <c r="S334" t="e">
        <f>VLOOKUP(A334,'Crosswalk NTL Prgrm-Project_JH'!I:T,5,FALSE)</f>
        <v>#N/A</v>
      </c>
      <c r="T334" t="e">
        <f t="shared" si="34"/>
        <v>#N/A</v>
      </c>
      <c r="U334" t="str">
        <f t="shared" si="35"/>
        <v>BAR037505420003</v>
      </c>
      <c r="V334">
        <v>400037</v>
      </c>
    </row>
    <row r="335" spans="1:22" x14ac:dyDescent="0.25">
      <c r="A335" s="61" t="str">
        <f t="shared" si="30"/>
        <v>BAR0375054</v>
      </c>
      <c r="B335" s="61" t="str">
        <f t="shared" si="31"/>
        <v>75054Event 3</v>
      </c>
      <c r="C335" s="69" t="str">
        <f t="shared" si="32"/>
        <v>BAR0375054400038</v>
      </c>
      <c r="D335" s="69" t="str">
        <f t="shared" si="33"/>
        <v>BAR0375054Event 3</v>
      </c>
      <c r="E335" t="s">
        <v>577</v>
      </c>
      <c r="F335" t="s">
        <v>282</v>
      </c>
      <c r="G335">
        <v>12</v>
      </c>
      <c r="H335" t="s">
        <v>286</v>
      </c>
      <c r="I335">
        <v>75054</v>
      </c>
      <c r="J335">
        <v>300</v>
      </c>
      <c r="K335">
        <v>9999</v>
      </c>
      <c r="L335" s="61" t="s">
        <v>752</v>
      </c>
      <c r="M335">
        <v>20003</v>
      </c>
      <c r="N335" t="s">
        <v>752</v>
      </c>
      <c r="O335" s="61" t="s">
        <v>626</v>
      </c>
      <c r="P335">
        <v>400038</v>
      </c>
      <c r="Q335" t="s">
        <v>626</v>
      </c>
      <c r="R335">
        <v>9999</v>
      </c>
      <c r="S335" t="e">
        <f>VLOOKUP(A335,'Crosswalk NTL Prgrm-Project_JH'!I:T,5,FALSE)</f>
        <v>#N/A</v>
      </c>
      <c r="T335" t="e">
        <f t="shared" si="34"/>
        <v>#N/A</v>
      </c>
      <c r="U335" t="str">
        <f t="shared" si="35"/>
        <v>BAR037505420003</v>
      </c>
      <c r="V335">
        <v>400038</v>
      </c>
    </row>
    <row r="336" spans="1:22" x14ac:dyDescent="0.25">
      <c r="A336" s="61" t="str">
        <f t="shared" si="30"/>
        <v>BAR0375054</v>
      </c>
      <c r="B336" s="61" t="str">
        <f t="shared" si="31"/>
        <v>75054Event 3</v>
      </c>
      <c r="C336" s="69" t="str">
        <f t="shared" si="32"/>
        <v>BAR0375054400041</v>
      </c>
      <c r="D336" s="69" t="str">
        <f t="shared" si="33"/>
        <v>BAR0375054Event 3</v>
      </c>
      <c r="E336" t="s">
        <v>577</v>
      </c>
      <c r="F336" t="s">
        <v>282</v>
      </c>
      <c r="G336">
        <v>12</v>
      </c>
      <c r="H336" t="s">
        <v>286</v>
      </c>
      <c r="I336">
        <v>75054</v>
      </c>
      <c r="J336">
        <v>300</v>
      </c>
      <c r="K336">
        <v>9999</v>
      </c>
      <c r="L336" s="61" t="s">
        <v>752</v>
      </c>
      <c r="M336">
        <v>20003</v>
      </c>
      <c r="N336" t="s">
        <v>752</v>
      </c>
      <c r="O336" s="61" t="s">
        <v>627</v>
      </c>
      <c r="P336">
        <v>400041</v>
      </c>
      <c r="Q336" t="s">
        <v>627</v>
      </c>
      <c r="R336">
        <v>9999</v>
      </c>
      <c r="S336" t="e">
        <f>VLOOKUP(A336,'Crosswalk NTL Prgrm-Project_JH'!I:T,5,FALSE)</f>
        <v>#N/A</v>
      </c>
      <c r="T336" t="e">
        <f t="shared" si="34"/>
        <v>#N/A</v>
      </c>
      <c r="U336" t="str">
        <f t="shared" si="35"/>
        <v>BAR037505420003</v>
      </c>
      <c r="V336">
        <v>400041</v>
      </c>
    </row>
    <row r="337" spans="1:22" x14ac:dyDescent="0.25">
      <c r="A337" s="61" t="str">
        <f t="shared" si="30"/>
        <v>BAR0375054</v>
      </c>
      <c r="B337" s="61" t="str">
        <f t="shared" si="31"/>
        <v>75054Event 3</v>
      </c>
      <c r="C337" s="69" t="str">
        <f t="shared" si="32"/>
        <v>BAR0375054400042</v>
      </c>
      <c r="D337" s="69" t="str">
        <f t="shared" si="33"/>
        <v>BAR0375054Event 3</v>
      </c>
      <c r="E337" t="s">
        <v>577</v>
      </c>
      <c r="F337" t="s">
        <v>282</v>
      </c>
      <c r="G337">
        <v>12</v>
      </c>
      <c r="H337" t="s">
        <v>286</v>
      </c>
      <c r="I337">
        <v>75054</v>
      </c>
      <c r="J337">
        <v>300</v>
      </c>
      <c r="K337">
        <v>9999</v>
      </c>
      <c r="L337" s="61" t="s">
        <v>752</v>
      </c>
      <c r="M337">
        <v>20003</v>
      </c>
      <c r="N337" t="s">
        <v>752</v>
      </c>
      <c r="O337" s="61" t="s">
        <v>631</v>
      </c>
      <c r="P337">
        <v>400042</v>
      </c>
      <c r="Q337" t="s">
        <v>631</v>
      </c>
      <c r="R337">
        <v>9999</v>
      </c>
      <c r="S337" t="e">
        <f>VLOOKUP(A337,'Crosswalk NTL Prgrm-Project_JH'!I:T,5,FALSE)</f>
        <v>#N/A</v>
      </c>
      <c r="T337" t="e">
        <f t="shared" si="34"/>
        <v>#N/A</v>
      </c>
      <c r="U337" t="str">
        <f t="shared" si="35"/>
        <v>BAR037505420003</v>
      </c>
      <c r="V337">
        <v>400042</v>
      </c>
    </row>
    <row r="338" spans="1:22" x14ac:dyDescent="0.25">
      <c r="A338" s="61" t="str">
        <f t="shared" si="30"/>
        <v>BAR0375054</v>
      </c>
      <c r="B338" s="61" t="str">
        <f t="shared" si="31"/>
        <v>75054Event 3</v>
      </c>
      <c r="C338" s="69" t="str">
        <f t="shared" si="32"/>
        <v>BAR0375054400043</v>
      </c>
      <c r="D338" s="69" t="str">
        <f t="shared" si="33"/>
        <v>BAR0375054Event 3</v>
      </c>
      <c r="E338" t="s">
        <v>577</v>
      </c>
      <c r="F338" t="s">
        <v>282</v>
      </c>
      <c r="G338">
        <v>12</v>
      </c>
      <c r="H338" t="s">
        <v>286</v>
      </c>
      <c r="I338">
        <v>75054</v>
      </c>
      <c r="J338">
        <v>300</v>
      </c>
      <c r="K338">
        <v>9999</v>
      </c>
      <c r="L338" s="61" t="s">
        <v>752</v>
      </c>
      <c r="M338">
        <v>20003</v>
      </c>
      <c r="N338" t="s">
        <v>752</v>
      </c>
      <c r="O338" s="61" t="s">
        <v>628</v>
      </c>
      <c r="P338">
        <v>400043</v>
      </c>
      <c r="Q338" t="s">
        <v>628</v>
      </c>
      <c r="R338">
        <v>9999</v>
      </c>
      <c r="S338" t="e">
        <f>VLOOKUP(A338,'Crosswalk NTL Prgrm-Project_JH'!I:T,5,FALSE)</f>
        <v>#N/A</v>
      </c>
      <c r="T338" t="e">
        <f t="shared" si="34"/>
        <v>#N/A</v>
      </c>
      <c r="U338" t="str">
        <f t="shared" si="35"/>
        <v>BAR037505420003</v>
      </c>
      <c r="V338">
        <v>400043</v>
      </c>
    </row>
    <row r="339" spans="1:22" x14ac:dyDescent="0.25">
      <c r="A339" s="61" t="str">
        <f t="shared" si="30"/>
        <v>BAR0375054</v>
      </c>
      <c r="B339" s="61" t="str">
        <f t="shared" si="31"/>
        <v>75054Event 3</v>
      </c>
      <c r="C339" s="69" t="str">
        <f t="shared" si="32"/>
        <v>BAR0375054400044</v>
      </c>
      <c r="D339" s="69" t="str">
        <f t="shared" si="33"/>
        <v>BAR0375054Event 3</v>
      </c>
      <c r="E339" t="s">
        <v>577</v>
      </c>
      <c r="F339" t="s">
        <v>282</v>
      </c>
      <c r="G339">
        <v>12</v>
      </c>
      <c r="H339" t="s">
        <v>286</v>
      </c>
      <c r="I339">
        <v>75054</v>
      </c>
      <c r="J339">
        <v>300</v>
      </c>
      <c r="K339">
        <v>9999</v>
      </c>
      <c r="L339" s="61" t="s">
        <v>752</v>
      </c>
      <c r="M339">
        <v>20003</v>
      </c>
      <c r="N339" t="s">
        <v>752</v>
      </c>
      <c r="O339" s="61" t="s">
        <v>629</v>
      </c>
      <c r="P339">
        <v>400044</v>
      </c>
      <c r="Q339" t="s">
        <v>629</v>
      </c>
      <c r="R339">
        <v>9999</v>
      </c>
      <c r="S339" t="e">
        <f>VLOOKUP(A339,'Crosswalk NTL Prgrm-Project_JH'!I:T,5,FALSE)</f>
        <v>#N/A</v>
      </c>
      <c r="T339" t="e">
        <f t="shared" si="34"/>
        <v>#N/A</v>
      </c>
      <c r="U339" t="str">
        <f t="shared" si="35"/>
        <v>BAR037505420003</v>
      </c>
      <c r="V339">
        <v>400044</v>
      </c>
    </row>
    <row r="340" spans="1:22" x14ac:dyDescent="0.25">
      <c r="A340" s="61" t="str">
        <f t="shared" si="30"/>
        <v>BAR0375054</v>
      </c>
      <c r="B340" s="61" t="str">
        <f t="shared" si="31"/>
        <v>75054Event 3</v>
      </c>
      <c r="C340" s="69" t="str">
        <f t="shared" si="32"/>
        <v>BAR0375054400045</v>
      </c>
      <c r="D340" s="69" t="str">
        <f t="shared" si="33"/>
        <v>BAR0375054Event 3</v>
      </c>
      <c r="E340" t="s">
        <v>577</v>
      </c>
      <c r="F340" t="s">
        <v>282</v>
      </c>
      <c r="G340">
        <v>12</v>
      </c>
      <c r="H340" t="s">
        <v>286</v>
      </c>
      <c r="I340">
        <v>75054</v>
      </c>
      <c r="J340">
        <v>300</v>
      </c>
      <c r="K340">
        <v>9999</v>
      </c>
      <c r="L340" s="61" t="s">
        <v>752</v>
      </c>
      <c r="M340">
        <v>20003</v>
      </c>
      <c r="N340" t="s">
        <v>752</v>
      </c>
      <c r="O340" s="61" t="s">
        <v>632</v>
      </c>
      <c r="P340">
        <v>400045</v>
      </c>
      <c r="Q340" t="s">
        <v>632</v>
      </c>
      <c r="R340">
        <v>9999</v>
      </c>
      <c r="S340" t="e">
        <f>VLOOKUP(A340,'Crosswalk NTL Prgrm-Project_JH'!I:T,5,FALSE)</f>
        <v>#N/A</v>
      </c>
      <c r="T340" t="e">
        <f t="shared" si="34"/>
        <v>#N/A</v>
      </c>
      <c r="U340" t="str">
        <f t="shared" si="35"/>
        <v>BAR037505420003</v>
      </c>
      <c r="V340">
        <v>400045</v>
      </c>
    </row>
    <row r="341" spans="1:22" x14ac:dyDescent="0.25">
      <c r="A341" s="61" t="str">
        <f t="shared" si="30"/>
        <v>BAR0375054</v>
      </c>
      <c r="B341" s="61" t="str">
        <f t="shared" si="31"/>
        <v>75054Event 3</v>
      </c>
      <c r="C341" s="69" t="str">
        <f t="shared" si="32"/>
        <v>BAR0375054400059</v>
      </c>
      <c r="D341" s="69" t="str">
        <f t="shared" si="33"/>
        <v>BAR0375054Event 3</v>
      </c>
      <c r="E341" t="s">
        <v>577</v>
      </c>
      <c r="F341" t="s">
        <v>282</v>
      </c>
      <c r="G341">
        <v>12</v>
      </c>
      <c r="H341" t="s">
        <v>286</v>
      </c>
      <c r="I341">
        <v>75054</v>
      </c>
      <c r="J341">
        <v>300</v>
      </c>
      <c r="K341">
        <v>9999</v>
      </c>
      <c r="L341" s="61" t="s">
        <v>752</v>
      </c>
      <c r="M341">
        <v>20003</v>
      </c>
      <c r="N341" t="s">
        <v>752</v>
      </c>
      <c r="O341" s="61" t="s">
        <v>633</v>
      </c>
      <c r="P341">
        <v>400059</v>
      </c>
      <c r="Q341" t="s">
        <v>633</v>
      </c>
      <c r="R341">
        <v>9999</v>
      </c>
      <c r="S341" t="e">
        <f>VLOOKUP(A341,'Crosswalk NTL Prgrm-Project_JH'!I:T,5,FALSE)</f>
        <v>#N/A</v>
      </c>
      <c r="T341" t="e">
        <f t="shared" si="34"/>
        <v>#N/A</v>
      </c>
      <c r="U341" t="str">
        <f t="shared" si="35"/>
        <v>BAR037505420003</v>
      </c>
      <c r="V341">
        <v>400059</v>
      </c>
    </row>
    <row r="342" spans="1:22" x14ac:dyDescent="0.25">
      <c r="A342" s="61" t="str">
        <f t="shared" si="30"/>
        <v>BAR0375054</v>
      </c>
      <c r="B342" s="61" t="str">
        <f t="shared" si="31"/>
        <v>75054Event 3</v>
      </c>
      <c r="C342" s="69" t="str">
        <f t="shared" si="32"/>
        <v>BAR0375054400060</v>
      </c>
      <c r="D342" s="69" t="str">
        <f t="shared" si="33"/>
        <v>BAR0375054Event 3</v>
      </c>
      <c r="E342" t="s">
        <v>577</v>
      </c>
      <c r="F342" t="s">
        <v>282</v>
      </c>
      <c r="G342">
        <v>12</v>
      </c>
      <c r="H342" t="s">
        <v>286</v>
      </c>
      <c r="I342">
        <v>75054</v>
      </c>
      <c r="J342">
        <v>300</v>
      </c>
      <c r="K342">
        <v>9999</v>
      </c>
      <c r="L342" s="61" t="s">
        <v>752</v>
      </c>
      <c r="M342">
        <v>20003</v>
      </c>
      <c r="N342" t="s">
        <v>752</v>
      </c>
      <c r="O342" s="61" t="s">
        <v>634</v>
      </c>
      <c r="P342">
        <v>400060</v>
      </c>
      <c r="Q342" t="s">
        <v>634</v>
      </c>
      <c r="R342">
        <v>9999</v>
      </c>
      <c r="S342" t="e">
        <f>VLOOKUP(A342,'Crosswalk NTL Prgrm-Project_JH'!I:T,5,FALSE)</f>
        <v>#N/A</v>
      </c>
      <c r="T342" t="e">
        <f t="shared" si="34"/>
        <v>#N/A</v>
      </c>
      <c r="U342" t="str">
        <f t="shared" si="35"/>
        <v>BAR037505420003</v>
      </c>
      <c r="V342">
        <v>400060</v>
      </c>
    </row>
    <row r="343" spans="1:22" x14ac:dyDescent="0.25">
      <c r="A343" s="61" t="str">
        <f t="shared" si="30"/>
        <v>BAR0375054</v>
      </c>
      <c r="B343" s="61" t="str">
        <f t="shared" si="31"/>
        <v>75054Event 3</v>
      </c>
      <c r="C343" s="69" t="str">
        <f t="shared" si="32"/>
        <v>BAR0375054400061</v>
      </c>
      <c r="D343" s="69" t="str">
        <f t="shared" si="33"/>
        <v>BAR0375054Event 3</v>
      </c>
      <c r="E343" t="s">
        <v>577</v>
      </c>
      <c r="F343" t="s">
        <v>282</v>
      </c>
      <c r="G343">
        <v>12</v>
      </c>
      <c r="H343" t="s">
        <v>286</v>
      </c>
      <c r="I343">
        <v>75054</v>
      </c>
      <c r="J343">
        <v>300</v>
      </c>
      <c r="K343">
        <v>9999</v>
      </c>
      <c r="L343" s="61" t="s">
        <v>752</v>
      </c>
      <c r="M343">
        <v>20003</v>
      </c>
      <c r="N343" t="s">
        <v>752</v>
      </c>
      <c r="O343" s="61" t="s">
        <v>635</v>
      </c>
      <c r="P343">
        <v>400061</v>
      </c>
      <c r="Q343" t="s">
        <v>635</v>
      </c>
      <c r="R343">
        <v>9999</v>
      </c>
      <c r="S343" t="e">
        <f>VLOOKUP(A343,'Crosswalk NTL Prgrm-Project_JH'!I:T,5,FALSE)</f>
        <v>#N/A</v>
      </c>
      <c r="T343" t="e">
        <f t="shared" si="34"/>
        <v>#N/A</v>
      </c>
      <c r="U343" t="str">
        <f t="shared" si="35"/>
        <v>BAR037505420003</v>
      </c>
      <c r="V343">
        <v>400061</v>
      </c>
    </row>
    <row r="344" spans="1:22" x14ac:dyDescent="0.25">
      <c r="A344" s="61" t="str">
        <f t="shared" si="30"/>
        <v>BAR0375054</v>
      </c>
      <c r="B344" s="61" t="str">
        <f t="shared" si="31"/>
        <v>75054Event 3</v>
      </c>
      <c r="C344" s="69" t="str">
        <f t="shared" si="32"/>
        <v>BAR0375054400062</v>
      </c>
      <c r="D344" s="69" t="str">
        <f t="shared" si="33"/>
        <v>BAR0375054Event 3</v>
      </c>
      <c r="E344" t="s">
        <v>577</v>
      </c>
      <c r="F344" t="s">
        <v>282</v>
      </c>
      <c r="G344">
        <v>12</v>
      </c>
      <c r="H344" t="s">
        <v>286</v>
      </c>
      <c r="I344">
        <v>75054</v>
      </c>
      <c r="J344">
        <v>300</v>
      </c>
      <c r="K344">
        <v>9999</v>
      </c>
      <c r="L344" s="61" t="s">
        <v>752</v>
      </c>
      <c r="M344">
        <v>20003</v>
      </c>
      <c r="N344" t="s">
        <v>752</v>
      </c>
      <c r="O344" s="61" t="s">
        <v>636</v>
      </c>
      <c r="P344">
        <v>400062</v>
      </c>
      <c r="Q344" t="s">
        <v>636</v>
      </c>
      <c r="R344">
        <v>9999</v>
      </c>
      <c r="S344" t="e">
        <f>VLOOKUP(A344,'Crosswalk NTL Prgrm-Project_JH'!I:T,5,FALSE)</f>
        <v>#N/A</v>
      </c>
      <c r="T344" t="e">
        <f t="shared" si="34"/>
        <v>#N/A</v>
      </c>
      <c r="U344" t="str">
        <f t="shared" si="35"/>
        <v>BAR037505420003</v>
      </c>
      <c r="V344">
        <v>400062</v>
      </c>
    </row>
    <row r="345" spans="1:22" x14ac:dyDescent="0.25">
      <c r="A345" s="61" t="str">
        <f t="shared" si="30"/>
        <v>BAR0375054</v>
      </c>
      <c r="B345" s="61" t="str">
        <f t="shared" si="31"/>
        <v>75054Event 3</v>
      </c>
      <c r="C345" s="69" t="str">
        <f t="shared" si="32"/>
        <v>BAR0375054400063</v>
      </c>
      <c r="D345" s="69" t="str">
        <f t="shared" si="33"/>
        <v>BAR0375054Event 3</v>
      </c>
      <c r="E345" t="s">
        <v>577</v>
      </c>
      <c r="F345" t="s">
        <v>282</v>
      </c>
      <c r="G345">
        <v>12</v>
      </c>
      <c r="H345" t="s">
        <v>286</v>
      </c>
      <c r="I345">
        <v>75054</v>
      </c>
      <c r="J345">
        <v>300</v>
      </c>
      <c r="K345">
        <v>9999</v>
      </c>
      <c r="L345" s="61" t="s">
        <v>752</v>
      </c>
      <c r="M345">
        <v>20003</v>
      </c>
      <c r="N345" t="s">
        <v>752</v>
      </c>
      <c r="O345" s="61" t="s">
        <v>637</v>
      </c>
      <c r="P345">
        <v>400063</v>
      </c>
      <c r="Q345" t="s">
        <v>637</v>
      </c>
      <c r="R345">
        <v>9999</v>
      </c>
      <c r="S345" t="e">
        <f>VLOOKUP(A345,'Crosswalk NTL Prgrm-Project_JH'!I:T,5,FALSE)</f>
        <v>#N/A</v>
      </c>
      <c r="T345" t="e">
        <f t="shared" si="34"/>
        <v>#N/A</v>
      </c>
      <c r="U345" t="str">
        <f t="shared" si="35"/>
        <v>BAR037505420003</v>
      </c>
      <c r="V345">
        <v>400063</v>
      </c>
    </row>
    <row r="346" spans="1:22" x14ac:dyDescent="0.25">
      <c r="A346" s="61" t="str">
        <f t="shared" si="30"/>
        <v>BAR0375054</v>
      </c>
      <c r="B346" s="61" t="str">
        <f t="shared" si="31"/>
        <v>75054Event 3</v>
      </c>
      <c r="C346" s="69" t="str">
        <f t="shared" si="32"/>
        <v>BAR0375054400064</v>
      </c>
      <c r="D346" s="69" t="str">
        <f t="shared" si="33"/>
        <v>BAR0375054Event 3</v>
      </c>
      <c r="E346" t="s">
        <v>577</v>
      </c>
      <c r="F346" t="s">
        <v>282</v>
      </c>
      <c r="G346">
        <v>12</v>
      </c>
      <c r="H346" t="s">
        <v>286</v>
      </c>
      <c r="I346">
        <v>75054</v>
      </c>
      <c r="J346">
        <v>300</v>
      </c>
      <c r="K346">
        <v>9999</v>
      </c>
      <c r="L346" s="61" t="s">
        <v>752</v>
      </c>
      <c r="M346">
        <v>20003</v>
      </c>
      <c r="N346" t="s">
        <v>752</v>
      </c>
      <c r="O346" s="61" t="s">
        <v>638</v>
      </c>
      <c r="P346">
        <v>400064</v>
      </c>
      <c r="Q346" t="s">
        <v>638</v>
      </c>
      <c r="R346">
        <v>9999</v>
      </c>
      <c r="S346" t="e">
        <f>VLOOKUP(A346,'Crosswalk NTL Prgrm-Project_JH'!I:T,5,FALSE)</f>
        <v>#N/A</v>
      </c>
      <c r="T346" t="e">
        <f t="shared" si="34"/>
        <v>#N/A</v>
      </c>
      <c r="U346" t="str">
        <f t="shared" si="35"/>
        <v>BAR037505420003</v>
      </c>
      <c r="V346">
        <v>400064</v>
      </c>
    </row>
    <row r="347" spans="1:22" x14ac:dyDescent="0.25">
      <c r="A347" s="61" t="str">
        <f t="shared" si="30"/>
        <v>BAR0375054</v>
      </c>
      <c r="B347" s="61" t="str">
        <f t="shared" si="31"/>
        <v>75054Event 3</v>
      </c>
      <c r="C347" s="69" t="str">
        <f t="shared" si="32"/>
        <v>BAR0375054400066</v>
      </c>
      <c r="D347" s="69" t="str">
        <f t="shared" si="33"/>
        <v>BAR0375054Event 3</v>
      </c>
      <c r="E347" t="s">
        <v>577</v>
      </c>
      <c r="F347" t="s">
        <v>282</v>
      </c>
      <c r="G347">
        <v>12</v>
      </c>
      <c r="H347" t="s">
        <v>286</v>
      </c>
      <c r="I347">
        <v>75054</v>
      </c>
      <c r="J347">
        <v>300</v>
      </c>
      <c r="K347">
        <v>9999</v>
      </c>
      <c r="L347" s="61" t="s">
        <v>752</v>
      </c>
      <c r="M347">
        <v>20003</v>
      </c>
      <c r="N347" t="s">
        <v>752</v>
      </c>
      <c r="O347" s="61" t="s">
        <v>640</v>
      </c>
      <c r="P347">
        <v>400066</v>
      </c>
      <c r="Q347" t="s">
        <v>640</v>
      </c>
      <c r="R347">
        <v>9999</v>
      </c>
      <c r="S347" t="e">
        <f>VLOOKUP(A347,'Crosswalk NTL Prgrm-Project_JH'!I:T,5,FALSE)</f>
        <v>#N/A</v>
      </c>
      <c r="T347" t="e">
        <f t="shared" si="34"/>
        <v>#N/A</v>
      </c>
      <c r="U347" t="str">
        <f t="shared" si="35"/>
        <v>BAR037505420003</v>
      </c>
      <c r="V347">
        <v>400066</v>
      </c>
    </row>
    <row r="348" spans="1:22" x14ac:dyDescent="0.25">
      <c r="A348" s="61" t="str">
        <f t="shared" si="30"/>
        <v>BAR0375054</v>
      </c>
      <c r="B348" s="61" t="str">
        <f t="shared" si="31"/>
        <v>75054Event 3</v>
      </c>
      <c r="C348" s="69" t="str">
        <f t="shared" si="32"/>
        <v>BAR0375054400067</v>
      </c>
      <c r="D348" s="69" t="str">
        <f t="shared" si="33"/>
        <v>BAR0375054Event 3</v>
      </c>
      <c r="E348" t="s">
        <v>577</v>
      </c>
      <c r="F348" t="s">
        <v>282</v>
      </c>
      <c r="G348">
        <v>12</v>
      </c>
      <c r="H348" t="s">
        <v>286</v>
      </c>
      <c r="I348">
        <v>75054</v>
      </c>
      <c r="J348">
        <v>300</v>
      </c>
      <c r="K348">
        <v>9999</v>
      </c>
      <c r="L348" s="61" t="s">
        <v>752</v>
      </c>
      <c r="M348">
        <v>20003</v>
      </c>
      <c r="N348" t="s">
        <v>752</v>
      </c>
      <c r="O348" s="61" t="s">
        <v>641</v>
      </c>
      <c r="P348">
        <v>400067</v>
      </c>
      <c r="Q348" t="s">
        <v>641</v>
      </c>
      <c r="R348">
        <v>9999</v>
      </c>
      <c r="S348" t="e">
        <f>VLOOKUP(A348,'Crosswalk NTL Prgrm-Project_JH'!I:T,5,FALSE)</f>
        <v>#N/A</v>
      </c>
      <c r="T348" t="e">
        <f t="shared" si="34"/>
        <v>#N/A</v>
      </c>
      <c r="U348" t="str">
        <f t="shared" si="35"/>
        <v>BAR037505420003</v>
      </c>
      <c r="V348">
        <v>400067</v>
      </c>
    </row>
    <row r="349" spans="1:22" x14ac:dyDescent="0.25">
      <c r="A349" s="61" t="str">
        <f t="shared" si="30"/>
        <v>BAR0375054</v>
      </c>
      <c r="B349" s="61" t="str">
        <f t="shared" si="31"/>
        <v>75054Event 3</v>
      </c>
      <c r="C349" s="69" t="str">
        <f t="shared" si="32"/>
        <v>BAR0375054400068</v>
      </c>
      <c r="D349" s="69" t="str">
        <f t="shared" si="33"/>
        <v>BAR0375054Event 3</v>
      </c>
      <c r="E349" t="s">
        <v>577</v>
      </c>
      <c r="F349" t="s">
        <v>282</v>
      </c>
      <c r="G349">
        <v>12</v>
      </c>
      <c r="H349" t="s">
        <v>286</v>
      </c>
      <c r="I349">
        <v>75054</v>
      </c>
      <c r="J349">
        <v>300</v>
      </c>
      <c r="K349">
        <v>9999</v>
      </c>
      <c r="L349" s="61" t="s">
        <v>752</v>
      </c>
      <c r="M349">
        <v>20003</v>
      </c>
      <c r="N349" t="s">
        <v>752</v>
      </c>
      <c r="O349" s="61" t="s">
        <v>642</v>
      </c>
      <c r="P349">
        <v>400068</v>
      </c>
      <c r="Q349" t="s">
        <v>642</v>
      </c>
      <c r="R349">
        <v>9999</v>
      </c>
      <c r="S349" t="e">
        <f>VLOOKUP(A349,'Crosswalk NTL Prgrm-Project_JH'!I:T,5,FALSE)</f>
        <v>#N/A</v>
      </c>
      <c r="T349" t="e">
        <f t="shared" si="34"/>
        <v>#N/A</v>
      </c>
      <c r="U349" t="str">
        <f t="shared" si="35"/>
        <v>BAR037505420003</v>
      </c>
      <c r="V349">
        <v>400068</v>
      </c>
    </row>
    <row r="350" spans="1:22" x14ac:dyDescent="0.25">
      <c r="A350" s="61" t="str">
        <f t="shared" si="30"/>
        <v>BAR0375054</v>
      </c>
      <c r="B350" s="61" t="str">
        <f t="shared" si="31"/>
        <v>75054Event 3</v>
      </c>
      <c r="C350" s="69" t="str">
        <f t="shared" si="32"/>
        <v>BAR0375054400070</v>
      </c>
      <c r="D350" s="69" t="str">
        <f t="shared" si="33"/>
        <v>BAR0375054Event 3</v>
      </c>
      <c r="E350" t="s">
        <v>577</v>
      </c>
      <c r="F350" t="s">
        <v>282</v>
      </c>
      <c r="G350">
        <v>12</v>
      </c>
      <c r="H350" t="s">
        <v>286</v>
      </c>
      <c r="I350">
        <v>75054</v>
      </c>
      <c r="J350">
        <v>300</v>
      </c>
      <c r="K350">
        <v>9999</v>
      </c>
      <c r="L350" s="61" t="s">
        <v>752</v>
      </c>
      <c r="M350">
        <v>20003</v>
      </c>
      <c r="N350" t="s">
        <v>752</v>
      </c>
      <c r="O350" s="61" t="s">
        <v>643</v>
      </c>
      <c r="P350">
        <v>400070</v>
      </c>
      <c r="Q350" t="s">
        <v>643</v>
      </c>
      <c r="R350">
        <v>9999</v>
      </c>
      <c r="S350" t="e">
        <f>VLOOKUP(A350,'Crosswalk NTL Prgrm-Project_JH'!I:T,5,FALSE)</f>
        <v>#N/A</v>
      </c>
      <c r="T350" t="e">
        <f t="shared" si="34"/>
        <v>#N/A</v>
      </c>
      <c r="U350" t="str">
        <f t="shared" si="35"/>
        <v>BAR037505420003</v>
      </c>
      <c r="V350">
        <v>400070</v>
      </c>
    </row>
    <row r="351" spans="1:22" x14ac:dyDescent="0.25">
      <c r="A351" s="61" t="str">
        <f t="shared" si="30"/>
        <v>BAR0375054</v>
      </c>
      <c r="B351" s="61" t="str">
        <f t="shared" si="31"/>
        <v>75054Event 3</v>
      </c>
      <c r="C351" s="69" t="str">
        <f t="shared" si="32"/>
        <v>BAR0375054400072</v>
      </c>
      <c r="D351" s="69" t="str">
        <f t="shared" si="33"/>
        <v>BAR0375054Event 3</v>
      </c>
      <c r="E351" t="s">
        <v>577</v>
      </c>
      <c r="F351" t="s">
        <v>282</v>
      </c>
      <c r="G351">
        <v>12</v>
      </c>
      <c r="H351" t="s">
        <v>286</v>
      </c>
      <c r="I351">
        <v>75054</v>
      </c>
      <c r="J351">
        <v>300</v>
      </c>
      <c r="K351">
        <v>9999</v>
      </c>
      <c r="L351" s="61" t="s">
        <v>752</v>
      </c>
      <c r="M351">
        <v>20003</v>
      </c>
      <c r="N351" t="s">
        <v>752</v>
      </c>
      <c r="O351" s="61" t="s">
        <v>645</v>
      </c>
      <c r="P351">
        <v>400072</v>
      </c>
      <c r="Q351" t="s">
        <v>645</v>
      </c>
      <c r="R351">
        <v>9999</v>
      </c>
      <c r="S351" t="e">
        <f>VLOOKUP(A351,'Crosswalk NTL Prgrm-Project_JH'!I:T,5,FALSE)</f>
        <v>#N/A</v>
      </c>
      <c r="T351" t="e">
        <f t="shared" si="34"/>
        <v>#N/A</v>
      </c>
      <c r="U351" t="str">
        <f t="shared" si="35"/>
        <v>BAR037505420003</v>
      </c>
      <c r="V351">
        <v>400072</v>
      </c>
    </row>
    <row r="352" spans="1:22" x14ac:dyDescent="0.25">
      <c r="A352" s="61" t="str">
        <f t="shared" si="30"/>
        <v>BAR0375054</v>
      </c>
      <c r="B352" s="61" t="str">
        <f t="shared" si="31"/>
        <v>75054Event 3</v>
      </c>
      <c r="C352" s="69" t="str">
        <f t="shared" si="32"/>
        <v>BAR0375054400073</v>
      </c>
      <c r="D352" s="69" t="str">
        <f t="shared" si="33"/>
        <v>BAR0375054Event 3</v>
      </c>
      <c r="E352" t="s">
        <v>577</v>
      </c>
      <c r="F352" t="s">
        <v>282</v>
      </c>
      <c r="G352">
        <v>12</v>
      </c>
      <c r="H352" t="s">
        <v>286</v>
      </c>
      <c r="I352">
        <v>75054</v>
      </c>
      <c r="J352">
        <v>300</v>
      </c>
      <c r="K352">
        <v>9999</v>
      </c>
      <c r="L352" s="61" t="s">
        <v>752</v>
      </c>
      <c r="M352">
        <v>20003</v>
      </c>
      <c r="N352" t="s">
        <v>752</v>
      </c>
      <c r="O352" s="61" t="s">
        <v>646</v>
      </c>
      <c r="P352">
        <v>400073</v>
      </c>
      <c r="Q352" t="s">
        <v>646</v>
      </c>
      <c r="R352">
        <v>9999</v>
      </c>
      <c r="S352" t="e">
        <f>VLOOKUP(A352,'Crosswalk NTL Prgrm-Project_JH'!I:T,5,FALSE)</f>
        <v>#N/A</v>
      </c>
      <c r="T352" t="e">
        <f t="shared" si="34"/>
        <v>#N/A</v>
      </c>
      <c r="U352" t="str">
        <f t="shared" si="35"/>
        <v>BAR037505420003</v>
      </c>
      <c r="V352">
        <v>400073</v>
      </c>
    </row>
    <row r="353" spans="1:22" x14ac:dyDescent="0.25">
      <c r="A353" s="61" t="str">
        <f t="shared" si="30"/>
        <v>BAR0375054</v>
      </c>
      <c r="B353" s="61" t="str">
        <f t="shared" si="31"/>
        <v>75054Event 3</v>
      </c>
      <c r="C353" s="69" t="str">
        <f t="shared" si="32"/>
        <v>BAR0375054400074</v>
      </c>
      <c r="D353" s="69" t="str">
        <f t="shared" si="33"/>
        <v>BAR0375054Event 3</v>
      </c>
      <c r="E353" t="s">
        <v>577</v>
      </c>
      <c r="F353" t="s">
        <v>282</v>
      </c>
      <c r="G353">
        <v>12</v>
      </c>
      <c r="H353" t="s">
        <v>286</v>
      </c>
      <c r="I353">
        <v>75054</v>
      </c>
      <c r="J353">
        <v>300</v>
      </c>
      <c r="K353">
        <v>9999</v>
      </c>
      <c r="L353" s="61" t="s">
        <v>752</v>
      </c>
      <c r="M353">
        <v>20003</v>
      </c>
      <c r="N353" t="s">
        <v>752</v>
      </c>
      <c r="O353" s="61" t="s">
        <v>647</v>
      </c>
      <c r="P353">
        <v>400074</v>
      </c>
      <c r="Q353" t="s">
        <v>647</v>
      </c>
      <c r="R353">
        <v>9999</v>
      </c>
      <c r="S353" t="e">
        <f>VLOOKUP(A353,'Crosswalk NTL Prgrm-Project_JH'!I:T,5,FALSE)</f>
        <v>#N/A</v>
      </c>
      <c r="T353" t="e">
        <f t="shared" si="34"/>
        <v>#N/A</v>
      </c>
      <c r="U353" t="str">
        <f t="shared" si="35"/>
        <v>BAR037505420003</v>
      </c>
      <c r="V353">
        <v>400074</v>
      </c>
    </row>
    <row r="354" spans="1:22" x14ac:dyDescent="0.25">
      <c r="A354" s="61" t="str">
        <f t="shared" si="30"/>
        <v>BAR0375054</v>
      </c>
      <c r="B354" s="61" t="str">
        <f t="shared" si="31"/>
        <v>75054Event 3</v>
      </c>
      <c r="C354" s="69" t="str">
        <f t="shared" si="32"/>
        <v>BAR0375054400075</v>
      </c>
      <c r="D354" s="69" t="str">
        <f t="shared" si="33"/>
        <v>BAR0375054Event 3</v>
      </c>
      <c r="E354" t="s">
        <v>577</v>
      </c>
      <c r="F354" t="s">
        <v>282</v>
      </c>
      <c r="G354">
        <v>12</v>
      </c>
      <c r="H354" t="s">
        <v>286</v>
      </c>
      <c r="I354">
        <v>75054</v>
      </c>
      <c r="J354">
        <v>300</v>
      </c>
      <c r="K354">
        <v>9999</v>
      </c>
      <c r="L354" s="61" t="s">
        <v>752</v>
      </c>
      <c r="M354">
        <v>20003</v>
      </c>
      <c r="N354" t="s">
        <v>752</v>
      </c>
      <c r="O354" s="61" t="s">
        <v>648</v>
      </c>
      <c r="P354">
        <v>400075</v>
      </c>
      <c r="Q354" t="s">
        <v>648</v>
      </c>
      <c r="R354">
        <v>9999</v>
      </c>
      <c r="S354" t="e">
        <f>VLOOKUP(A354,'Crosswalk NTL Prgrm-Project_JH'!I:T,5,FALSE)</f>
        <v>#N/A</v>
      </c>
      <c r="T354" t="e">
        <f t="shared" si="34"/>
        <v>#N/A</v>
      </c>
      <c r="U354" t="str">
        <f t="shared" si="35"/>
        <v>BAR037505420003</v>
      </c>
      <c r="V354">
        <v>400075</v>
      </c>
    </row>
    <row r="355" spans="1:22" x14ac:dyDescent="0.25">
      <c r="A355" s="61" t="str">
        <f t="shared" si="30"/>
        <v>BAR0375054</v>
      </c>
      <c r="B355" s="61" t="str">
        <f t="shared" si="31"/>
        <v>75054Event 3</v>
      </c>
      <c r="C355" s="69" t="str">
        <f t="shared" si="32"/>
        <v>BAR0375054400076</v>
      </c>
      <c r="D355" s="69" t="str">
        <f t="shared" si="33"/>
        <v>BAR0375054Event 3</v>
      </c>
      <c r="E355" t="s">
        <v>577</v>
      </c>
      <c r="F355" t="s">
        <v>282</v>
      </c>
      <c r="G355">
        <v>12</v>
      </c>
      <c r="H355" t="s">
        <v>286</v>
      </c>
      <c r="I355">
        <v>75054</v>
      </c>
      <c r="J355">
        <v>300</v>
      </c>
      <c r="K355">
        <v>9999</v>
      </c>
      <c r="L355" s="61" t="s">
        <v>752</v>
      </c>
      <c r="M355">
        <v>20003</v>
      </c>
      <c r="N355" t="s">
        <v>752</v>
      </c>
      <c r="O355" s="61" t="s">
        <v>649</v>
      </c>
      <c r="P355">
        <v>400076</v>
      </c>
      <c r="Q355" t="s">
        <v>649</v>
      </c>
      <c r="R355">
        <v>9999</v>
      </c>
      <c r="S355" t="e">
        <f>VLOOKUP(A355,'Crosswalk NTL Prgrm-Project_JH'!I:T,5,FALSE)</f>
        <v>#N/A</v>
      </c>
      <c r="T355" t="e">
        <f t="shared" si="34"/>
        <v>#N/A</v>
      </c>
      <c r="U355" t="str">
        <f t="shared" si="35"/>
        <v>BAR037505420003</v>
      </c>
      <c r="V355">
        <v>400076</v>
      </c>
    </row>
    <row r="356" spans="1:22" x14ac:dyDescent="0.25">
      <c r="A356" s="61" t="str">
        <f t="shared" si="30"/>
        <v>BAR0375054</v>
      </c>
      <c r="B356" s="61" t="str">
        <f t="shared" si="31"/>
        <v>75054Event 3</v>
      </c>
      <c r="C356" s="69" t="str">
        <f t="shared" si="32"/>
        <v>BAR0375054400079</v>
      </c>
      <c r="D356" s="69" t="str">
        <f t="shared" si="33"/>
        <v>BAR0375054Event 3</v>
      </c>
      <c r="E356" t="s">
        <v>577</v>
      </c>
      <c r="F356" t="s">
        <v>282</v>
      </c>
      <c r="G356">
        <v>12</v>
      </c>
      <c r="H356" t="s">
        <v>286</v>
      </c>
      <c r="I356">
        <v>75054</v>
      </c>
      <c r="J356">
        <v>300</v>
      </c>
      <c r="K356">
        <v>9999</v>
      </c>
      <c r="L356" s="61" t="s">
        <v>752</v>
      </c>
      <c r="M356">
        <v>20003</v>
      </c>
      <c r="N356" t="s">
        <v>752</v>
      </c>
      <c r="O356" s="61" t="s">
        <v>651</v>
      </c>
      <c r="P356">
        <v>400079</v>
      </c>
      <c r="Q356" t="s">
        <v>651</v>
      </c>
      <c r="R356">
        <v>9999</v>
      </c>
      <c r="S356" t="e">
        <f>VLOOKUP(A356,'Crosswalk NTL Prgrm-Project_JH'!I:T,5,FALSE)</f>
        <v>#N/A</v>
      </c>
      <c r="T356" t="e">
        <f t="shared" si="34"/>
        <v>#N/A</v>
      </c>
      <c r="U356" t="str">
        <f t="shared" si="35"/>
        <v>BAR037505420003</v>
      </c>
      <c r="V356">
        <v>400079</v>
      </c>
    </row>
    <row r="357" spans="1:22" x14ac:dyDescent="0.25">
      <c r="A357" s="61" t="str">
        <f t="shared" si="30"/>
        <v>BAR0375054</v>
      </c>
      <c r="B357" s="61" t="str">
        <f t="shared" si="31"/>
        <v>75054Event 3</v>
      </c>
      <c r="C357" s="69" t="str">
        <f t="shared" si="32"/>
        <v>BAR0375054400080</v>
      </c>
      <c r="D357" s="69" t="str">
        <f t="shared" si="33"/>
        <v>BAR0375054Event 3</v>
      </c>
      <c r="E357" t="s">
        <v>577</v>
      </c>
      <c r="F357" t="s">
        <v>282</v>
      </c>
      <c r="G357">
        <v>12</v>
      </c>
      <c r="H357" t="s">
        <v>286</v>
      </c>
      <c r="I357">
        <v>75054</v>
      </c>
      <c r="J357">
        <v>300</v>
      </c>
      <c r="K357">
        <v>9999</v>
      </c>
      <c r="L357" s="61" t="s">
        <v>752</v>
      </c>
      <c r="M357">
        <v>20003</v>
      </c>
      <c r="N357" t="s">
        <v>752</v>
      </c>
      <c r="O357" s="61" t="s">
        <v>652</v>
      </c>
      <c r="P357">
        <v>400080</v>
      </c>
      <c r="Q357" t="s">
        <v>652</v>
      </c>
      <c r="R357">
        <v>9999</v>
      </c>
      <c r="S357" t="e">
        <f>VLOOKUP(A357,'Crosswalk NTL Prgrm-Project_JH'!I:T,5,FALSE)</f>
        <v>#N/A</v>
      </c>
      <c r="T357" t="e">
        <f t="shared" si="34"/>
        <v>#N/A</v>
      </c>
      <c r="U357" t="str">
        <f t="shared" si="35"/>
        <v>BAR037505420003</v>
      </c>
      <c r="V357">
        <v>400080</v>
      </c>
    </row>
    <row r="358" spans="1:22" x14ac:dyDescent="0.25">
      <c r="A358" s="61" t="str">
        <f t="shared" si="30"/>
        <v>BAR0375054</v>
      </c>
      <c r="B358" s="61" t="str">
        <f t="shared" si="31"/>
        <v>75054Event 3</v>
      </c>
      <c r="C358" s="69" t="str">
        <f t="shared" si="32"/>
        <v>BAR0375054400081</v>
      </c>
      <c r="D358" s="69" t="str">
        <f t="shared" si="33"/>
        <v>BAR0375054Event 3</v>
      </c>
      <c r="E358" t="s">
        <v>577</v>
      </c>
      <c r="F358" t="s">
        <v>282</v>
      </c>
      <c r="G358">
        <v>12</v>
      </c>
      <c r="H358" t="s">
        <v>286</v>
      </c>
      <c r="I358">
        <v>75054</v>
      </c>
      <c r="J358">
        <v>300</v>
      </c>
      <c r="K358">
        <v>9999</v>
      </c>
      <c r="L358" s="61" t="s">
        <v>752</v>
      </c>
      <c r="M358">
        <v>20003</v>
      </c>
      <c r="N358" t="s">
        <v>752</v>
      </c>
      <c r="O358" s="61" t="s">
        <v>653</v>
      </c>
      <c r="P358">
        <v>400081</v>
      </c>
      <c r="Q358" t="s">
        <v>653</v>
      </c>
      <c r="R358">
        <v>9999</v>
      </c>
      <c r="S358" t="e">
        <f>VLOOKUP(A358,'Crosswalk NTL Prgrm-Project_JH'!I:T,5,FALSE)</f>
        <v>#N/A</v>
      </c>
      <c r="T358" t="e">
        <f t="shared" si="34"/>
        <v>#N/A</v>
      </c>
      <c r="U358" t="str">
        <f t="shared" si="35"/>
        <v>BAR037505420003</v>
      </c>
      <c r="V358">
        <v>400081</v>
      </c>
    </row>
    <row r="359" spans="1:22" x14ac:dyDescent="0.25">
      <c r="A359" s="61" t="str">
        <f t="shared" si="30"/>
        <v>BAR0375054</v>
      </c>
      <c r="B359" s="61" t="str">
        <f t="shared" si="31"/>
        <v>75054Event 3</v>
      </c>
      <c r="C359" s="69" t="str">
        <f t="shared" si="32"/>
        <v>BAR0375054400083</v>
      </c>
      <c r="D359" s="69" t="str">
        <f t="shared" si="33"/>
        <v>BAR0375054Event 3</v>
      </c>
      <c r="E359" t="s">
        <v>577</v>
      </c>
      <c r="F359" t="s">
        <v>282</v>
      </c>
      <c r="G359">
        <v>12</v>
      </c>
      <c r="H359" t="s">
        <v>286</v>
      </c>
      <c r="I359">
        <v>75054</v>
      </c>
      <c r="J359">
        <v>300</v>
      </c>
      <c r="K359">
        <v>9999</v>
      </c>
      <c r="L359" s="61" t="s">
        <v>752</v>
      </c>
      <c r="M359">
        <v>20003</v>
      </c>
      <c r="N359" t="s">
        <v>752</v>
      </c>
      <c r="O359" s="61" t="s">
        <v>654</v>
      </c>
      <c r="P359">
        <v>400083</v>
      </c>
      <c r="Q359" t="s">
        <v>654</v>
      </c>
      <c r="R359">
        <v>9999</v>
      </c>
      <c r="S359" t="e">
        <f>VLOOKUP(A359,'Crosswalk NTL Prgrm-Project_JH'!I:T,5,FALSE)</f>
        <v>#N/A</v>
      </c>
      <c r="T359" t="e">
        <f t="shared" si="34"/>
        <v>#N/A</v>
      </c>
      <c r="U359" t="str">
        <f t="shared" si="35"/>
        <v>BAR037505420003</v>
      </c>
      <c r="V359">
        <v>400083</v>
      </c>
    </row>
    <row r="360" spans="1:22" x14ac:dyDescent="0.25">
      <c r="A360" s="61" t="str">
        <f t="shared" si="30"/>
        <v>BAR0375054</v>
      </c>
      <c r="B360" s="61" t="str">
        <f t="shared" si="31"/>
        <v>75054Event 3</v>
      </c>
      <c r="C360" s="69" t="str">
        <f t="shared" si="32"/>
        <v>BAR0375054400084</v>
      </c>
      <c r="D360" s="69" t="str">
        <f t="shared" si="33"/>
        <v>BAR0375054Event 3</v>
      </c>
      <c r="E360" t="s">
        <v>577</v>
      </c>
      <c r="F360" t="s">
        <v>282</v>
      </c>
      <c r="G360">
        <v>12</v>
      </c>
      <c r="H360" t="s">
        <v>286</v>
      </c>
      <c r="I360">
        <v>75054</v>
      </c>
      <c r="J360">
        <v>300</v>
      </c>
      <c r="K360">
        <v>9999</v>
      </c>
      <c r="L360" s="61" t="s">
        <v>752</v>
      </c>
      <c r="M360">
        <v>20003</v>
      </c>
      <c r="N360" t="s">
        <v>752</v>
      </c>
      <c r="O360" s="61" t="s">
        <v>655</v>
      </c>
      <c r="P360">
        <v>400084</v>
      </c>
      <c r="Q360" t="s">
        <v>655</v>
      </c>
      <c r="R360">
        <v>9999</v>
      </c>
      <c r="S360" t="e">
        <f>VLOOKUP(A360,'Crosswalk NTL Prgrm-Project_JH'!I:T,5,FALSE)</f>
        <v>#N/A</v>
      </c>
      <c r="T360" t="e">
        <f t="shared" si="34"/>
        <v>#N/A</v>
      </c>
      <c r="U360" t="str">
        <f t="shared" si="35"/>
        <v>BAR037505420003</v>
      </c>
      <c r="V360">
        <v>400084</v>
      </c>
    </row>
    <row r="361" spans="1:22" x14ac:dyDescent="0.25">
      <c r="A361" s="61" t="str">
        <f t="shared" si="30"/>
        <v>BAR0375054</v>
      </c>
      <c r="B361" s="61" t="str">
        <f t="shared" si="31"/>
        <v>75054Event 3</v>
      </c>
      <c r="C361" s="69" t="str">
        <f t="shared" si="32"/>
        <v>BAR0375054400086</v>
      </c>
      <c r="D361" s="69" t="str">
        <f t="shared" si="33"/>
        <v>BAR0375054Event 3</v>
      </c>
      <c r="E361" t="s">
        <v>577</v>
      </c>
      <c r="F361" t="s">
        <v>282</v>
      </c>
      <c r="G361">
        <v>12</v>
      </c>
      <c r="H361" t="s">
        <v>286</v>
      </c>
      <c r="I361">
        <v>75054</v>
      </c>
      <c r="J361">
        <v>300</v>
      </c>
      <c r="K361">
        <v>9999</v>
      </c>
      <c r="L361" s="61" t="s">
        <v>752</v>
      </c>
      <c r="M361">
        <v>20003</v>
      </c>
      <c r="N361" t="s">
        <v>752</v>
      </c>
      <c r="O361" s="61" t="s">
        <v>657</v>
      </c>
      <c r="P361">
        <v>400086</v>
      </c>
      <c r="Q361" t="s">
        <v>657</v>
      </c>
      <c r="R361">
        <v>9999</v>
      </c>
      <c r="S361" t="e">
        <f>VLOOKUP(A361,'Crosswalk NTL Prgrm-Project_JH'!I:T,5,FALSE)</f>
        <v>#N/A</v>
      </c>
      <c r="T361" t="e">
        <f t="shared" si="34"/>
        <v>#N/A</v>
      </c>
      <c r="U361" t="str">
        <f t="shared" si="35"/>
        <v>BAR037505420003</v>
      </c>
      <c r="V361">
        <v>400086</v>
      </c>
    </row>
    <row r="362" spans="1:22" x14ac:dyDescent="0.25">
      <c r="A362" s="61" t="str">
        <f t="shared" si="30"/>
        <v>BAR0375054</v>
      </c>
      <c r="B362" s="61" t="str">
        <f t="shared" si="31"/>
        <v>75054Event 3</v>
      </c>
      <c r="C362" s="69" t="str">
        <f t="shared" si="32"/>
        <v>BAR0375054400087</v>
      </c>
      <c r="D362" s="69" t="str">
        <f t="shared" si="33"/>
        <v>BAR0375054Event 3</v>
      </c>
      <c r="E362" t="s">
        <v>577</v>
      </c>
      <c r="F362" t="s">
        <v>282</v>
      </c>
      <c r="G362">
        <v>12</v>
      </c>
      <c r="H362" t="s">
        <v>286</v>
      </c>
      <c r="I362">
        <v>75054</v>
      </c>
      <c r="J362">
        <v>300</v>
      </c>
      <c r="K362">
        <v>9999</v>
      </c>
      <c r="L362" s="61" t="s">
        <v>752</v>
      </c>
      <c r="M362">
        <v>20003</v>
      </c>
      <c r="N362" t="s">
        <v>752</v>
      </c>
      <c r="O362" s="61" t="s">
        <v>658</v>
      </c>
      <c r="P362">
        <v>400087</v>
      </c>
      <c r="Q362" t="s">
        <v>658</v>
      </c>
      <c r="R362">
        <v>9999</v>
      </c>
      <c r="S362" t="e">
        <f>VLOOKUP(A362,'Crosswalk NTL Prgrm-Project_JH'!I:T,5,FALSE)</f>
        <v>#N/A</v>
      </c>
      <c r="T362" t="e">
        <f t="shared" si="34"/>
        <v>#N/A</v>
      </c>
      <c r="U362" t="str">
        <f t="shared" si="35"/>
        <v>BAR037505420003</v>
      </c>
      <c r="V362">
        <v>400087</v>
      </c>
    </row>
    <row r="363" spans="1:22" x14ac:dyDescent="0.25">
      <c r="A363" s="61" t="str">
        <f t="shared" si="30"/>
        <v>BAR0375054</v>
      </c>
      <c r="B363" s="61" t="str">
        <f t="shared" si="31"/>
        <v>75054Event 3</v>
      </c>
      <c r="C363" s="69" t="str">
        <f t="shared" si="32"/>
        <v>BAR0375054400088</v>
      </c>
      <c r="D363" s="69" t="str">
        <f t="shared" si="33"/>
        <v>BAR0375054Event 3</v>
      </c>
      <c r="E363" t="s">
        <v>577</v>
      </c>
      <c r="F363" t="s">
        <v>282</v>
      </c>
      <c r="G363">
        <v>12</v>
      </c>
      <c r="H363" t="s">
        <v>286</v>
      </c>
      <c r="I363">
        <v>75054</v>
      </c>
      <c r="J363">
        <v>300</v>
      </c>
      <c r="K363">
        <v>9999</v>
      </c>
      <c r="L363" s="61" t="s">
        <v>752</v>
      </c>
      <c r="M363">
        <v>20003</v>
      </c>
      <c r="N363" t="s">
        <v>752</v>
      </c>
      <c r="O363" s="61" t="s">
        <v>659</v>
      </c>
      <c r="P363">
        <v>400088</v>
      </c>
      <c r="Q363" t="s">
        <v>659</v>
      </c>
      <c r="R363">
        <v>9999</v>
      </c>
      <c r="S363" t="e">
        <f>VLOOKUP(A363,'Crosswalk NTL Prgrm-Project_JH'!I:T,5,FALSE)</f>
        <v>#N/A</v>
      </c>
      <c r="T363" t="e">
        <f t="shared" si="34"/>
        <v>#N/A</v>
      </c>
      <c r="U363" t="str">
        <f t="shared" si="35"/>
        <v>BAR037505420003</v>
      </c>
      <c r="V363">
        <v>400088</v>
      </c>
    </row>
    <row r="364" spans="1:22" x14ac:dyDescent="0.25">
      <c r="A364" s="61" t="str">
        <f t="shared" si="30"/>
        <v>BAR0375054</v>
      </c>
      <c r="B364" s="61" t="str">
        <f t="shared" si="31"/>
        <v>75054Event 3</v>
      </c>
      <c r="C364" s="69" t="str">
        <f t="shared" si="32"/>
        <v>BAR0375054400089</v>
      </c>
      <c r="D364" s="69" t="str">
        <f t="shared" si="33"/>
        <v>BAR0375054Event 3</v>
      </c>
      <c r="E364" t="s">
        <v>577</v>
      </c>
      <c r="F364" t="s">
        <v>282</v>
      </c>
      <c r="G364">
        <v>12</v>
      </c>
      <c r="H364" t="s">
        <v>286</v>
      </c>
      <c r="I364">
        <v>75054</v>
      </c>
      <c r="J364">
        <v>300</v>
      </c>
      <c r="K364">
        <v>9999</v>
      </c>
      <c r="L364" s="61" t="s">
        <v>752</v>
      </c>
      <c r="M364">
        <v>20003</v>
      </c>
      <c r="N364" t="s">
        <v>752</v>
      </c>
      <c r="O364" s="61" t="s">
        <v>660</v>
      </c>
      <c r="P364">
        <v>400089</v>
      </c>
      <c r="Q364" t="s">
        <v>660</v>
      </c>
      <c r="R364">
        <v>9999</v>
      </c>
      <c r="S364" t="e">
        <f>VLOOKUP(A364,'Crosswalk NTL Prgrm-Project_JH'!I:T,5,FALSE)</f>
        <v>#N/A</v>
      </c>
      <c r="T364" t="e">
        <f t="shared" si="34"/>
        <v>#N/A</v>
      </c>
      <c r="U364" t="str">
        <f t="shared" si="35"/>
        <v>BAR037505420003</v>
      </c>
      <c r="V364">
        <v>400089</v>
      </c>
    </row>
    <row r="365" spans="1:22" x14ac:dyDescent="0.25">
      <c r="A365" s="61" t="str">
        <f t="shared" si="30"/>
        <v>BAR0375054</v>
      </c>
      <c r="B365" s="61" t="str">
        <f t="shared" si="31"/>
        <v>75054Event 3</v>
      </c>
      <c r="C365" s="69" t="str">
        <f t="shared" si="32"/>
        <v>BAR0375054400090</v>
      </c>
      <c r="D365" s="69" t="str">
        <f t="shared" si="33"/>
        <v>BAR0375054Event 3</v>
      </c>
      <c r="E365" t="s">
        <v>577</v>
      </c>
      <c r="F365" t="s">
        <v>282</v>
      </c>
      <c r="G365">
        <v>12</v>
      </c>
      <c r="H365" t="s">
        <v>286</v>
      </c>
      <c r="I365">
        <v>75054</v>
      </c>
      <c r="J365">
        <v>300</v>
      </c>
      <c r="K365">
        <v>9999</v>
      </c>
      <c r="L365" s="61" t="s">
        <v>752</v>
      </c>
      <c r="M365">
        <v>20003</v>
      </c>
      <c r="N365" t="s">
        <v>752</v>
      </c>
      <c r="O365" s="61" t="s">
        <v>661</v>
      </c>
      <c r="P365">
        <v>400090</v>
      </c>
      <c r="Q365" t="s">
        <v>661</v>
      </c>
      <c r="R365">
        <v>9999</v>
      </c>
      <c r="S365" t="e">
        <f>VLOOKUP(A365,'Crosswalk NTL Prgrm-Project_JH'!I:T,5,FALSE)</f>
        <v>#N/A</v>
      </c>
      <c r="T365" t="e">
        <f t="shared" si="34"/>
        <v>#N/A</v>
      </c>
      <c r="U365" t="str">
        <f t="shared" si="35"/>
        <v>BAR037505420003</v>
      </c>
      <c r="V365">
        <v>400090</v>
      </c>
    </row>
    <row r="366" spans="1:22" x14ac:dyDescent="0.25">
      <c r="A366" s="61" t="str">
        <f t="shared" si="30"/>
        <v>BAR0375054</v>
      </c>
      <c r="B366" s="61" t="str">
        <f t="shared" si="31"/>
        <v>75054Event 3</v>
      </c>
      <c r="C366" s="69" t="str">
        <f t="shared" si="32"/>
        <v>BAR0375054400091</v>
      </c>
      <c r="D366" s="69" t="str">
        <f t="shared" si="33"/>
        <v>BAR0375054Event 3</v>
      </c>
      <c r="E366" t="s">
        <v>577</v>
      </c>
      <c r="F366" t="s">
        <v>282</v>
      </c>
      <c r="G366">
        <v>12</v>
      </c>
      <c r="H366" t="s">
        <v>286</v>
      </c>
      <c r="I366">
        <v>75054</v>
      </c>
      <c r="J366">
        <v>300</v>
      </c>
      <c r="K366">
        <v>9999</v>
      </c>
      <c r="L366" s="61" t="s">
        <v>752</v>
      </c>
      <c r="M366">
        <v>20003</v>
      </c>
      <c r="N366" t="s">
        <v>752</v>
      </c>
      <c r="O366" s="61" t="s">
        <v>662</v>
      </c>
      <c r="P366">
        <v>400091</v>
      </c>
      <c r="Q366" t="s">
        <v>662</v>
      </c>
      <c r="R366">
        <v>9999</v>
      </c>
      <c r="S366" t="e">
        <f>VLOOKUP(A366,'Crosswalk NTL Prgrm-Project_JH'!I:T,5,FALSE)</f>
        <v>#N/A</v>
      </c>
      <c r="T366" t="e">
        <f t="shared" si="34"/>
        <v>#N/A</v>
      </c>
      <c r="U366" t="str">
        <f t="shared" si="35"/>
        <v>BAR037505420003</v>
      </c>
      <c r="V366">
        <v>400091</v>
      </c>
    </row>
    <row r="367" spans="1:22" x14ac:dyDescent="0.25">
      <c r="A367" s="61" t="str">
        <f t="shared" si="30"/>
        <v>BAR0375054</v>
      </c>
      <c r="B367" s="61" t="str">
        <f t="shared" si="31"/>
        <v>75054Event 3</v>
      </c>
      <c r="C367" s="69" t="str">
        <f t="shared" si="32"/>
        <v>BAR0375054400093</v>
      </c>
      <c r="D367" s="69" t="str">
        <f t="shared" si="33"/>
        <v>BAR0375054Event 3</v>
      </c>
      <c r="E367" t="s">
        <v>577</v>
      </c>
      <c r="F367" t="s">
        <v>282</v>
      </c>
      <c r="G367">
        <v>12</v>
      </c>
      <c r="H367" t="s">
        <v>286</v>
      </c>
      <c r="I367">
        <v>75054</v>
      </c>
      <c r="J367">
        <v>300</v>
      </c>
      <c r="K367">
        <v>9999</v>
      </c>
      <c r="L367" s="61" t="s">
        <v>752</v>
      </c>
      <c r="M367">
        <v>20003</v>
      </c>
      <c r="N367" t="s">
        <v>752</v>
      </c>
      <c r="O367" s="61" t="s">
        <v>663</v>
      </c>
      <c r="P367">
        <v>400093</v>
      </c>
      <c r="Q367" t="s">
        <v>663</v>
      </c>
      <c r="R367">
        <v>9999</v>
      </c>
      <c r="S367" t="e">
        <f>VLOOKUP(A367,'Crosswalk NTL Prgrm-Project_JH'!I:T,5,FALSE)</f>
        <v>#N/A</v>
      </c>
      <c r="T367" t="e">
        <f t="shared" si="34"/>
        <v>#N/A</v>
      </c>
      <c r="U367" t="str">
        <f t="shared" si="35"/>
        <v>BAR037505420003</v>
      </c>
      <c r="V367">
        <v>400093</v>
      </c>
    </row>
    <row r="368" spans="1:22" x14ac:dyDescent="0.25">
      <c r="A368" s="61" t="str">
        <f t="shared" si="30"/>
        <v>BAR0375054</v>
      </c>
      <c r="B368" s="61" t="str">
        <f t="shared" si="31"/>
        <v>75054Event 3</v>
      </c>
      <c r="C368" s="69" t="str">
        <f t="shared" si="32"/>
        <v>BAR0375054400098</v>
      </c>
      <c r="D368" s="69" t="str">
        <f t="shared" si="33"/>
        <v>BAR0375054Event 3</v>
      </c>
      <c r="E368" t="s">
        <v>577</v>
      </c>
      <c r="F368" t="s">
        <v>282</v>
      </c>
      <c r="G368">
        <v>12</v>
      </c>
      <c r="H368" t="s">
        <v>286</v>
      </c>
      <c r="I368">
        <v>75054</v>
      </c>
      <c r="J368">
        <v>300</v>
      </c>
      <c r="K368">
        <v>9999</v>
      </c>
      <c r="L368" s="61" t="s">
        <v>752</v>
      </c>
      <c r="M368">
        <v>20003</v>
      </c>
      <c r="N368" t="s">
        <v>752</v>
      </c>
      <c r="O368" s="61" t="s">
        <v>664</v>
      </c>
      <c r="P368">
        <v>400098</v>
      </c>
      <c r="Q368" t="s">
        <v>664</v>
      </c>
      <c r="R368">
        <v>9999</v>
      </c>
      <c r="S368" t="e">
        <f>VLOOKUP(A368,'Crosswalk NTL Prgrm-Project_JH'!I:T,5,FALSE)</f>
        <v>#N/A</v>
      </c>
      <c r="T368" t="e">
        <f t="shared" si="34"/>
        <v>#N/A</v>
      </c>
      <c r="U368" t="str">
        <f t="shared" si="35"/>
        <v>BAR037505420003</v>
      </c>
      <c r="V368">
        <v>400098</v>
      </c>
    </row>
    <row r="369" spans="1:22" x14ac:dyDescent="0.25">
      <c r="A369" s="61" t="str">
        <f t="shared" si="30"/>
        <v>BAR0375054</v>
      </c>
      <c r="B369" s="61" t="str">
        <f t="shared" si="31"/>
        <v>75054Event 3</v>
      </c>
      <c r="C369" s="69" t="str">
        <f t="shared" si="32"/>
        <v>BAR0375054400100</v>
      </c>
      <c r="D369" s="69" t="str">
        <f t="shared" si="33"/>
        <v>BAR0375054Event 3</v>
      </c>
      <c r="E369" t="s">
        <v>577</v>
      </c>
      <c r="F369" t="s">
        <v>282</v>
      </c>
      <c r="G369">
        <v>12</v>
      </c>
      <c r="H369" t="s">
        <v>286</v>
      </c>
      <c r="I369">
        <v>75054</v>
      </c>
      <c r="J369">
        <v>300</v>
      </c>
      <c r="K369">
        <v>9999</v>
      </c>
      <c r="L369" s="61" t="s">
        <v>752</v>
      </c>
      <c r="M369">
        <v>20003</v>
      </c>
      <c r="N369" t="s">
        <v>752</v>
      </c>
      <c r="O369" s="61" t="s">
        <v>665</v>
      </c>
      <c r="P369">
        <v>400100</v>
      </c>
      <c r="Q369" t="s">
        <v>665</v>
      </c>
      <c r="R369">
        <v>9999</v>
      </c>
      <c r="S369" t="e">
        <f>VLOOKUP(A369,'Crosswalk NTL Prgrm-Project_JH'!I:T,5,FALSE)</f>
        <v>#N/A</v>
      </c>
      <c r="T369" t="e">
        <f t="shared" si="34"/>
        <v>#N/A</v>
      </c>
      <c r="U369" t="str">
        <f t="shared" si="35"/>
        <v>BAR037505420003</v>
      </c>
      <c r="V369">
        <v>400100</v>
      </c>
    </row>
    <row r="370" spans="1:22" x14ac:dyDescent="0.25">
      <c r="A370" s="61" t="str">
        <f t="shared" si="30"/>
        <v>BAR0375054</v>
      </c>
      <c r="B370" s="61" t="str">
        <f t="shared" si="31"/>
        <v>75054Event 3</v>
      </c>
      <c r="C370" s="69" t="str">
        <f t="shared" si="32"/>
        <v>BAR0375054400101</v>
      </c>
      <c r="D370" s="69" t="str">
        <f t="shared" si="33"/>
        <v>BAR0375054Event 3</v>
      </c>
      <c r="E370" t="s">
        <v>577</v>
      </c>
      <c r="F370" t="s">
        <v>282</v>
      </c>
      <c r="G370">
        <v>12</v>
      </c>
      <c r="H370" t="s">
        <v>286</v>
      </c>
      <c r="I370">
        <v>75054</v>
      </c>
      <c r="J370">
        <v>300</v>
      </c>
      <c r="K370">
        <v>9999</v>
      </c>
      <c r="L370" s="61" t="s">
        <v>752</v>
      </c>
      <c r="M370">
        <v>20003</v>
      </c>
      <c r="N370" t="s">
        <v>752</v>
      </c>
      <c r="O370" s="61" t="s">
        <v>666</v>
      </c>
      <c r="P370">
        <v>400101</v>
      </c>
      <c r="Q370" t="s">
        <v>666</v>
      </c>
      <c r="R370">
        <v>9999</v>
      </c>
      <c r="S370" t="e">
        <f>VLOOKUP(A370,'Crosswalk NTL Prgrm-Project_JH'!I:T,5,FALSE)</f>
        <v>#N/A</v>
      </c>
      <c r="T370" t="e">
        <f t="shared" si="34"/>
        <v>#N/A</v>
      </c>
      <c r="U370" t="str">
        <f t="shared" si="35"/>
        <v>BAR037505420003</v>
      </c>
      <c r="V370">
        <v>400101</v>
      </c>
    </row>
    <row r="371" spans="1:22" x14ac:dyDescent="0.25">
      <c r="A371" s="61" t="str">
        <f t="shared" si="30"/>
        <v>BAR0375054</v>
      </c>
      <c r="B371" s="61" t="str">
        <f t="shared" si="31"/>
        <v>75054Event 3</v>
      </c>
      <c r="C371" s="69" t="str">
        <f t="shared" si="32"/>
        <v>BAR0375054400102</v>
      </c>
      <c r="D371" s="69" t="str">
        <f t="shared" si="33"/>
        <v>BAR0375054Event 3</v>
      </c>
      <c r="E371" t="s">
        <v>577</v>
      </c>
      <c r="F371" t="s">
        <v>282</v>
      </c>
      <c r="G371">
        <v>12</v>
      </c>
      <c r="H371" t="s">
        <v>286</v>
      </c>
      <c r="I371">
        <v>75054</v>
      </c>
      <c r="J371">
        <v>300</v>
      </c>
      <c r="K371">
        <v>9999</v>
      </c>
      <c r="L371" s="61" t="s">
        <v>752</v>
      </c>
      <c r="M371">
        <v>20003</v>
      </c>
      <c r="N371" t="s">
        <v>752</v>
      </c>
      <c r="O371" s="61" t="s">
        <v>667</v>
      </c>
      <c r="P371">
        <v>400102</v>
      </c>
      <c r="Q371" t="s">
        <v>667</v>
      </c>
      <c r="R371">
        <v>9999</v>
      </c>
      <c r="S371" t="e">
        <f>VLOOKUP(A371,'Crosswalk NTL Prgrm-Project_JH'!I:T,5,FALSE)</f>
        <v>#N/A</v>
      </c>
      <c r="T371" t="e">
        <f t="shared" si="34"/>
        <v>#N/A</v>
      </c>
      <c r="U371" t="str">
        <f t="shared" si="35"/>
        <v>BAR037505420003</v>
      </c>
      <c r="V371">
        <v>400102</v>
      </c>
    </row>
    <row r="372" spans="1:22" x14ac:dyDescent="0.25">
      <c r="A372" s="61" t="str">
        <f t="shared" si="30"/>
        <v>BAR0375054</v>
      </c>
      <c r="B372" s="61" t="str">
        <f t="shared" si="31"/>
        <v>75054Event 3</v>
      </c>
      <c r="C372" s="69" t="str">
        <f t="shared" si="32"/>
        <v>BAR0375054400103</v>
      </c>
      <c r="D372" s="69" t="str">
        <f t="shared" si="33"/>
        <v>BAR0375054Event 3</v>
      </c>
      <c r="E372" t="s">
        <v>577</v>
      </c>
      <c r="F372" t="s">
        <v>282</v>
      </c>
      <c r="G372">
        <v>12</v>
      </c>
      <c r="H372" t="s">
        <v>286</v>
      </c>
      <c r="I372">
        <v>75054</v>
      </c>
      <c r="J372">
        <v>300</v>
      </c>
      <c r="K372">
        <v>9999</v>
      </c>
      <c r="L372" s="61" t="s">
        <v>752</v>
      </c>
      <c r="M372">
        <v>20003</v>
      </c>
      <c r="N372" t="s">
        <v>752</v>
      </c>
      <c r="O372" s="61" t="s">
        <v>668</v>
      </c>
      <c r="P372">
        <v>400103</v>
      </c>
      <c r="Q372" t="s">
        <v>668</v>
      </c>
      <c r="R372">
        <v>9999</v>
      </c>
      <c r="S372" t="e">
        <f>VLOOKUP(A372,'Crosswalk NTL Prgrm-Project_JH'!I:T,5,FALSE)</f>
        <v>#N/A</v>
      </c>
      <c r="T372" t="e">
        <f t="shared" si="34"/>
        <v>#N/A</v>
      </c>
      <c r="U372" t="str">
        <f t="shared" si="35"/>
        <v>BAR037505420003</v>
      </c>
      <c r="V372">
        <v>400103</v>
      </c>
    </row>
    <row r="373" spans="1:22" x14ac:dyDescent="0.25">
      <c r="A373" s="61" t="str">
        <f t="shared" si="30"/>
        <v>BAR0375054</v>
      </c>
      <c r="B373" s="61" t="str">
        <f t="shared" si="31"/>
        <v>75054Event 3</v>
      </c>
      <c r="C373" s="69" t="str">
        <f t="shared" si="32"/>
        <v>BAR0375054400104</v>
      </c>
      <c r="D373" s="69" t="str">
        <f t="shared" si="33"/>
        <v>BAR0375054Event 3</v>
      </c>
      <c r="E373" t="s">
        <v>577</v>
      </c>
      <c r="F373" t="s">
        <v>282</v>
      </c>
      <c r="G373">
        <v>12</v>
      </c>
      <c r="H373" t="s">
        <v>286</v>
      </c>
      <c r="I373">
        <v>75054</v>
      </c>
      <c r="J373">
        <v>300</v>
      </c>
      <c r="K373">
        <v>9999</v>
      </c>
      <c r="L373" s="61" t="s">
        <v>752</v>
      </c>
      <c r="M373">
        <v>20003</v>
      </c>
      <c r="N373" t="s">
        <v>752</v>
      </c>
      <c r="O373" s="61" t="s">
        <v>669</v>
      </c>
      <c r="P373">
        <v>400104</v>
      </c>
      <c r="Q373" t="s">
        <v>669</v>
      </c>
      <c r="R373">
        <v>9999</v>
      </c>
      <c r="S373" t="e">
        <f>VLOOKUP(A373,'Crosswalk NTL Prgrm-Project_JH'!I:T,5,FALSE)</f>
        <v>#N/A</v>
      </c>
      <c r="T373" t="e">
        <f t="shared" si="34"/>
        <v>#N/A</v>
      </c>
      <c r="U373" t="str">
        <f t="shared" si="35"/>
        <v>BAR037505420003</v>
      </c>
      <c r="V373">
        <v>400104</v>
      </c>
    </row>
    <row r="374" spans="1:22" x14ac:dyDescent="0.25">
      <c r="A374" s="61" t="str">
        <f t="shared" si="30"/>
        <v>BAR0375054</v>
      </c>
      <c r="B374" s="61" t="str">
        <f t="shared" si="31"/>
        <v>75054Event 3</v>
      </c>
      <c r="C374" s="69" t="str">
        <f t="shared" si="32"/>
        <v>BAR0375054400106</v>
      </c>
      <c r="D374" s="69" t="str">
        <f t="shared" si="33"/>
        <v>BAR0375054Event 3</v>
      </c>
      <c r="E374" t="s">
        <v>577</v>
      </c>
      <c r="F374" t="s">
        <v>282</v>
      </c>
      <c r="G374">
        <v>12</v>
      </c>
      <c r="H374" t="s">
        <v>286</v>
      </c>
      <c r="I374">
        <v>75054</v>
      </c>
      <c r="J374">
        <v>300</v>
      </c>
      <c r="K374">
        <v>9999</v>
      </c>
      <c r="L374" s="61" t="s">
        <v>752</v>
      </c>
      <c r="M374">
        <v>20003</v>
      </c>
      <c r="N374" t="s">
        <v>752</v>
      </c>
      <c r="O374" s="61" t="s">
        <v>670</v>
      </c>
      <c r="P374">
        <v>400106</v>
      </c>
      <c r="Q374" t="s">
        <v>670</v>
      </c>
      <c r="R374">
        <v>9999</v>
      </c>
      <c r="S374" t="e">
        <f>VLOOKUP(A374,'Crosswalk NTL Prgrm-Project_JH'!I:T,5,FALSE)</f>
        <v>#N/A</v>
      </c>
      <c r="T374" t="e">
        <f t="shared" si="34"/>
        <v>#N/A</v>
      </c>
      <c r="U374" t="str">
        <f t="shared" si="35"/>
        <v>BAR037505420003</v>
      </c>
      <c r="V374">
        <v>400106</v>
      </c>
    </row>
    <row r="375" spans="1:22" x14ac:dyDescent="0.25">
      <c r="A375" s="61" t="str">
        <f t="shared" si="30"/>
        <v>BAR0375054</v>
      </c>
      <c r="B375" s="61" t="str">
        <f t="shared" si="31"/>
        <v>75054Event 3</v>
      </c>
      <c r="C375" s="69" t="str">
        <f t="shared" si="32"/>
        <v>BAR0375054400108</v>
      </c>
      <c r="D375" s="69" t="str">
        <f t="shared" si="33"/>
        <v>BAR0375054Event 3</v>
      </c>
      <c r="E375" t="s">
        <v>577</v>
      </c>
      <c r="F375" t="s">
        <v>282</v>
      </c>
      <c r="G375">
        <v>12</v>
      </c>
      <c r="H375" t="s">
        <v>286</v>
      </c>
      <c r="I375">
        <v>75054</v>
      </c>
      <c r="J375">
        <v>300</v>
      </c>
      <c r="K375">
        <v>9999</v>
      </c>
      <c r="L375" s="61" t="s">
        <v>752</v>
      </c>
      <c r="M375">
        <v>20003</v>
      </c>
      <c r="N375" t="s">
        <v>752</v>
      </c>
      <c r="O375" s="61" t="s">
        <v>671</v>
      </c>
      <c r="P375">
        <v>400108</v>
      </c>
      <c r="Q375" t="s">
        <v>671</v>
      </c>
      <c r="R375">
        <v>9999</v>
      </c>
      <c r="S375" t="e">
        <f>VLOOKUP(A375,'Crosswalk NTL Prgrm-Project_JH'!I:T,5,FALSE)</f>
        <v>#N/A</v>
      </c>
      <c r="T375" t="e">
        <f t="shared" si="34"/>
        <v>#N/A</v>
      </c>
      <c r="U375" t="str">
        <f t="shared" si="35"/>
        <v>BAR037505420003</v>
      </c>
      <c r="V375">
        <v>400108</v>
      </c>
    </row>
    <row r="376" spans="1:22" x14ac:dyDescent="0.25">
      <c r="A376" s="61" t="str">
        <f t="shared" si="30"/>
        <v>BAR0375054</v>
      </c>
      <c r="B376" s="61" t="str">
        <f t="shared" si="31"/>
        <v>75054Event 3</v>
      </c>
      <c r="C376" s="69" t="str">
        <f t="shared" si="32"/>
        <v>BAR0375054400109</v>
      </c>
      <c r="D376" s="69" t="str">
        <f t="shared" si="33"/>
        <v>BAR0375054Event 3</v>
      </c>
      <c r="E376" t="s">
        <v>577</v>
      </c>
      <c r="F376" t="s">
        <v>282</v>
      </c>
      <c r="G376">
        <v>12</v>
      </c>
      <c r="H376" t="s">
        <v>286</v>
      </c>
      <c r="I376">
        <v>75054</v>
      </c>
      <c r="J376">
        <v>300</v>
      </c>
      <c r="K376">
        <v>9999</v>
      </c>
      <c r="L376" s="61" t="s">
        <v>752</v>
      </c>
      <c r="M376">
        <v>20003</v>
      </c>
      <c r="N376" t="s">
        <v>752</v>
      </c>
      <c r="O376" s="61" t="s">
        <v>673</v>
      </c>
      <c r="P376">
        <v>400109</v>
      </c>
      <c r="Q376" t="s">
        <v>673</v>
      </c>
      <c r="R376">
        <v>9999</v>
      </c>
      <c r="S376" t="e">
        <f>VLOOKUP(A376,'Crosswalk NTL Prgrm-Project_JH'!I:T,5,FALSE)</f>
        <v>#N/A</v>
      </c>
      <c r="T376" t="e">
        <f t="shared" si="34"/>
        <v>#N/A</v>
      </c>
      <c r="U376" t="str">
        <f t="shared" si="35"/>
        <v>BAR037505420003</v>
      </c>
      <c r="V376">
        <v>400109</v>
      </c>
    </row>
    <row r="377" spans="1:22" x14ac:dyDescent="0.25">
      <c r="A377" s="61" t="str">
        <f t="shared" si="30"/>
        <v>BAR0375054</v>
      </c>
      <c r="B377" s="61" t="str">
        <f t="shared" si="31"/>
        <v>75054Event 3</v>
      </c>
      <c r="C377" s="69" t="str">
        <f t="shared" si="32"/>
        <v>BAR0375054400110</v>
      </c>
      <c r="D377" s="69" t="str">
        <f t="shared" si="33"/>
        <v>BAR0375054Event 3</v>
      </c>
      <c r="E377" t="s">
        <v>577</v>
      </c>
      <c r="F377" t="s">
        <v>282</v>
      </c>
      <c r="G377">
        <v>12</v>
      </c>
      <c r="H377" t="s">
        <v>286</v>
      </c>
      <c r="I377">
        <v>75054</v>
      </c>
      <c r="J377">
        <v>300</v>
      </c>
      <c r="K377">
        <v>9999</v>
      </c>
      <c r="L377" s="61" t="s">
        <v>752</v>
      </c>
      <c r="M377">
        <v>20003</v>
      </c>
      <c r="N377" t="s">
        <v>752</v>
      </c>
      <c r="O377" s="61" t="s">
        <v>674</v>
      </c>
      <c r="P377">
        <v>400110</v>
      </c>
      <c r="Q377" t="s">
        <v>674</v>
      </c>
      <c r="R377">
        <v>9999</v>
      </c>
      <c r="S377" t="e">
        <f>VLOOKUP(A377,'Crosswalk NTL Prgrm-Project_JH'!I:T,5,FALSE)</f>
        <v>#N/A</v>
      </c>
      <c r="T377" t="e">
        <f t="shared" si="34"/>
        <v>#N/A</v>
      </c>
      <c r="U377" t="str">
        <f t="shared" si="35"/>
        <v>BAR037505420003</v>
      </c>
      <c r="V377">
        <v>400110</v>
      </c>
    </row>
    <row r="378" spans="1:22" x14ac:dyDescent="0.25">
      <c r="A378" s="61" t="str">
        <f t="shared" si="30"/>
        <v>BAR0375054</v>
      </c>
      <c r="B378" s="61" t="str">
        <f t="shared" si="31"/>
        <v>75054Event 3</v>
      </c>
      <c r="C378" s="69" t="str">
        <f t="shared" si="32"/>
        <v>BAR0375054400112</v>
      </c>
      <c r="D378" s="69" t="str">
        <f t="shared" si="33"/>
        <v>BAR0375054Event 3</v>
      </c>
      <c r="E378" t="s">
        <v>577</v>
      </c>
      <c r="F378" t="s">
        <v>282</v>
      </c>
      <c r="G378">
        <v>12</v>
      </c>
      <c r="H378" t="s">
        <v>286</v>
      </c>
      <c r="I378">
        <v>75054</v>
      </c>
      <c r="J378">
        <v>300</v>
      </c>
      <c r="K378">
        <v>9999</v>
      </c>
      <c r="L378" s="61" t="s">
        <v>752</v>
      </c>
      <c r="M378">
        <v>20003</v>
      </c>
      <c r="N378" t="s">
        <v>752</v>
      </c>
      <c r="O378" s="61" t="s">
        <v>675</v>
      </c>
      <c r="P378">
        <v>400112</v>
      </c>
      <c r="Q378" t="s">
        <v>675</v>
      </c>
      <c r="R378">
        <v>9999</v>
      </c>
      <c r="S378" t="e">
        <f>VLOOKUP(A378,'Crosswalk NTL Prgrm-Project_JH'!I:T,5,FALSE)</f>
        <v>#N/A</v>
      </c>
      <c r="T378" t="e">
        <f t="shared" si="34"/>
        <v>#N/A</v>
      </c>
      <c r="U378" t="str">
        <f t="shared" si="35"/>
        <v>BAR037505420003</v>
      </c>
      <c r="V378">
        <v>400112</v>
      </c>
    </row>
    <row r="379" spans="1:22" x14ac:dyDescent="0.25">
      <c r="A379" s="61" t="str">
        <f t="shared" si="30"/>
        <v>BAR0375054</v>
      </c>
      <c r="B379" s="61" t="str">
        <f t="shared" si="31"/>
        <v>75054Event 3</v>
      </c>
      <c r="C379" s="69" t="str">
        <f t="shared" si="32"/>
        <v>BAR0375054400116</v>
      </c>
      <c r="D379" s="69" t="str">
        <f t="shared" si="33"/>
        <v>BAR0375054Event 3</v>
      </c>
      <c r="E379" t="s">
        <v>577</v>
      </c>
      <c r="F379" t="s">
        <v>282</v>
      </c>
      <c r="G379">
        <v>12</v>
      </c>
      <c r="H379" t="s">
        <v>286</v>
      </c>
      <c r="I379">
        <v>75054</v>
      </c>
      <c r="J379">
        <v>300</v>
      </c>
      <c r="K379">
        <v>9999</v>
      </c>
      <c r="L379" s="61" t="s">
        <v>752</v>
      </c>
      <c r="M379">
        <v>20003</v>
      </c>
      <c r="N379" t="s">
        <v>752</v>
      </c>
      <c r="O379" s="61" t="s">
        <v>676</v>
      </c>
      <c r="P379">
        <v>400116</v>
      </c>
      <c r="Q379" t="s">
        <v>676</v>
      </c>
      <c r="R379">
        <v>9999</v>
      </c>
      <c r="S379" t="e">
        <f>VLOOKUP(A379,'Crosswalk NTL Prgrm-Project_JH'!I:T,5,FALSE)</f>
        <v>#N/A</v>
      </c>
      <c r="T379" t="e">
        <f t="shared" si="34"/>
        <v>#N/A</v>
      </c>
      <c r="U379" t="str">
        <f t="shared" si="35"/>
        <v>BAR037505420003</v>
      </c>
      <c r="V379">
        <v>400116</v>
      </c>
    </row>
    <row r="380" spans="1:22" x14ac:dyDescent="0.25">
      <c r="A380" s="61" t="str">
        <f t="shared" si="30"/>
        <v>BAR0375054</v>
      </c>
      <c r="B380" s="61" t="str">
        <f t="shared" si="31"/>
        <v>75054Event 3</v>
      </c>
      <c r="C380" s="69" t="str">
        <f t="shared" si="32"/>
        <v>BAR0375054400118</v>
      </c>
      <c r="D380" s="69" t="str">
        <f t="shared" si="33"/>
        <v>BAR0375054Event 3</v>
      </c>
      <c r="E380" t="s">
        <v>577</v>
      </c>
      <c r="F380" t="s">
        <v>282</v>
      </c>
      <c r="G380">
        <v>12</v>
      </c>
      <c r="H380" t="s">
        <v>286</v>
      </c>
      <c r="I380">
        <v>75054</v>
      </c>
      <c r="J380">
        <v>300</v>
      </c>
      <c r="K380">
        <v>9999</v>
      </c>
      <c r="L380" s="61" t="s">
        <v>752</v>
      </c>
      <c r="M380">
        <v>20003</v>
      </c>
      <c r="N380" t="s">
        <v>752</v>
      </c>
      <c r="O380" s="61" t="s">
        <v>604</v>
      </c>
      <c r="P380">
        <v>400118</v>
      </c>
      <c r="Q380" t="s">
        <v>604</v>
      </c>
      <c r="R380">
        <v>9999</v>
      </c>
      <c r="S380" t="e">
        <f>VLOOKUP(A380,'Crosswalk NTL Prgrm-Project_JH'!I:T,5,FALSE)</f>
        <v>#N/A</v>
      </c>
      <c r="T380" t="e">
        <f t="shared" si="34"/>
        <v>#N/A</v>
      </c>
      <c r="U380" t="str">
        <f t="shared" si="35"/>
        <v>BAR037505420003</v>
      </c>
      <c r="V380">
        <v>400118</v>
      </c>
    </row>
    <row r="381" spans="1:22" x14ac:dyDescent="0.25">
      <c r="A381" s="61" t="str">
        <f t="shared" si="30"/>
        <v>BAR0375054</v>
      </c>
      <c r="B381" s="61" t="str">
        <f t="shared" si="31"/>
        <v>75054Event 3</v>
      </c>
      <c r="C381" s="69" t="str">
        <f t="shared" si="32"/>
        <v>BAR0375054400120</v>
      </c>
      <c r="D381" s="69" t="str">
        <f t="shared" si="33"/>
        <v>BAR0375054Event 3</v>
      </c>
      <c r="E381" t="s">
        <v>577</v>
      </c>
      <c r="F381" t="s">
        <v>282</v>
      </c>
      <c r="G381">
        <v>12</v>
      </c>
      <c r="H381" t="s">
        <v>286</v>
      </c>
      <c r="I381">
        <v>75054</v>
      </c>
      <c r="J381">
        <v>300</v>
      </c>
      <c r="K381">
        <v>9999</v>
      </c>
      <c r="L381" s="61" t="s">
        <v>752</v>
      </c>
      <c r="M381">
        <v>20003</v>
      </c>
      <c r="N381" t="s">
        <v>752</v>
      </c>
      <c r="O381" s="61" t="s">
        <v>644</v>
      </c>
      <c r="P381">
        <v>400120</v>
      </c>
      <c r="Q381" t="s">
        <v>644</v>
      </c>
      <c r="R381">
        <v>9999</v>
      </c>
      <c r="S381" t="e">
        <f>VLOOKUP(A381,'Crosswalk NTL Prgrm-Project_JH'!I:T,5,FALSE)</f>
        <v>#N/A</v>
      </c>
      <c r="T381" t="e">
        <f t="shared" si="34"/>
        <v>#N/A</v>
      </c>
      <c r="U381" t="str">
        <f t="shared" si="35"/>
        <v>BAR037505420003</v>
      </c>
      <c r="V381">
        <v>400120</v>
      </c>
    </row>
    <row r="382" spans="1:22" x14ac:dyDescent="0.25">
      <c r="A382" s="61" t="str">
        <f t="shared" si="30"/>
        <v>BAR0375054</v>
      </c>
      <c r="B382" s="61" t="str">
        <f t="shared" si="31"/>
        <v>75054Event 3</v>
      </c>
      <c r="C382" s="69" t="str">
        <f t="shared" si="32"/>
        <v>BAR0375054400121</v>
      </c>
      <c r="D382" s="69" t="str">
        <f t="shared" si="33"/>
        <v>BAR0375054Event 3</v>
      </c>
      <c r="E382" t="s">
        <v>577</v>
      </c>
      <c r="F382" t="s">
        <v>282</v>
      </c>
      <c r="G382">
        <v>12</v>
      </c>
      <c r="H382" t="s">
        <v>286</v>
      </c>
      <c r="I382">
        <v>75054</v>
      </c>
      <c r="J382">
        <v>300</v>
      </c>
      <c r="K382">
        <v>9999</v>
      </c>
      <c r="L382" s="61" t="s">
        <v>752</v>
      </c>
      <c r="M382">
        <v>20003</v>
      </c>
      <c r="N382" t="s">
        <v>752</v>
      </c>
      <c r="O382" s="61" t="s">
        <v>650</v>
      </c>
      <c r="P382">
        <v>400121</v>
      </c>
      <c r="Q382" t="s">
        <v>650</v>
      </c>
      <c r="R382">
        <v>9999</v>
      </c>
      <c r="S382" t="e">
        <f>VLOOKUP(A382,'Crosswalk NTL Prgrm-Project_JH'!I:T,5,FALSE)</f>
        <v>#N/A</v>
      </c>
      <c r="T382" t="e">
        <f t="shared" si="34"/>
        <v>#N/A</v>
      </c>
      <c r="U382" t="str">
        <f t="shared" si="35"/>
        <v>BAR037505420003</v>
      </c>
      <c r="V382">
        <v>400121</v>
      </c>
    </row>
    <row r="383" spans="1:22" x14ac:dyDescent="0.25">
      <c r="A383" s="61" t="str">
        <f t="shared" si="30"/>
        <v>BAR0375054</v>
      </c>
      <c r="B383" s="61" t="str">
        <f t="shared" si="31"/>
        <v>75054Event 3</v>
      </c>
      <c r="C383" s="69" t="str">
        <f t="shared" si="32"/>
        <v>BAR0375054400123</v>
      </c>
      <c r="D383" s="69" t="str">
        <f t="shared" si="33"/>
        <v>BAR0375054Event 3</v>
      </c>
      <c r="E383" t="s">
        <v>577</v>
      </c>
      <c r="F383" t="s">
        <v>282</v>
      </c>
      <c r="G383">
        <v>12</v>
      </c>
      <c r="H383" t="s">
        <v>286</v>
      </c>
      <c r="I383">
        <v>75054</v>
      </c>
      <c r="J383">
        <v>300</v>
      </c>
      <c r="K383">
        <v>9999</v>
      </c>
      <c r="L383" s="61" t="s">
        <v>752</v>
      </c>
      <c r="M383">
        <v>20003</v>
      </c>
      <c r="N383" t="s">
        <v>752</v>
      </c>
      <c r="O383" s="61" t="s">
        <v>630</v>
      </c>
      <c r="P383">
        <v>400123</v>
      </c>
      <c r="Q383" t="s">
        <v>630</v>
      </c>
      <c r="R383">
        <v>9999</v>
      </c>
      <c r="S383" t="e">
        <f>VLOOKUP(A383,'Crosswalk NTL Prgrm-Project_JH'!I:T,5,FALSE)</f>
        <v>#N/A</v>
      </c>
      <c r="T383" t="e">
        <f t="shared" si="34"/>
        <v>#N/A</v>
      </c>
      <c r="U383" t="str">
        <f t="shared" si="35"/>
        <v>BAR037505420003</v>
      </c>
      <c r="V383">
        <v>400123</v>
      </c>
    </row>
    <row r="384" spans="1:22" x14ac:dyDescent="0.25">
      <c r="A384" s="61" t="str">
        <f t="shared" si="30"/>
        <v>BAR0375054</v>
      </c>
      <c r="B384" s="61" t="str">
        <f t="shared" si="31"/>
        <v>75054Event 4</v>
      </c>
      <c r="C384" s="69" t="str">
        <f t="shared" si="32"/>
        <v>BAR0375054400004</v>
      </c>
      <c r="D384" s="69" t="str">
        <f t="shared" si="33"/>
        <v>BAR0375054Event 4</v>
      </c>
      <c r="E384" t="s">
        <v>577</v>
      </c>
      <c r="F384" t="s">
        <v>282</v>
      </c>
      <c r="G384">
        <v>12</v>
      </c>
      <c r="H384" t="s">
        <v>286</v>
      </c>
      <c r="I384">
        <v>75054</v>
      </c>
      <c r="J384">
        <v>300</v>
      </c>
      <c r="K384">
        <v>9999</v>
      </c>
      <c r="L384" s="61" t="s">
        <v>753</v>
      </c>
      <c r="M384">
        <v>20004</v>
      </c>
      <c r="N384" t="s">
        <v>753</v>
      </c>
      <c r="O384" s="61" t="s">
        <v>596</v>
      </c>
      <c r="P384">
        <v>400004</v>
      </c>
      <c r="Q384" t="s">
        <v>596</v>
      </c>
      <c r="R384">
        <v>9999</v>
      </c>
      <c r="S384" t="e">
        <f>VLOOKUP(A384,'Crosswalk NTL Prgrm-Project_JH'!I:T,5,FALSE)</f>
        <v>#N/A</v>
      </c>
      <c r="T384" t="e">
        <f t="shared" si="34"/>
        <v>#N/A</v>
      </c>
      <c r="U384" t="str">
        <f t="shared" si="35"/>
        <v>BAR037505420004</v>
      </c>
      <c r="V384">
        <v>400004</v>
      </c>
    </row>
    <row r="385" spans="1:22" x14ac:dyDescent="0.25">
      <c r="A385" s="61" t="str">
        <f t="shared" si="30"/>
        <v>BAR0375054</v>
      </c>
      <c r="B385" s="61" t="str">
        <f t="shared" si="31"/>
        <v>75054Event 4</v>
      </c>
      <c r="C385" s="69" t="str">
        <f t="shared" si="32"/>
        <v>BAR0375054400005</v>
      </c>
      <c r="D385" s="69" t="str">
        <f t="shared" si="33"/>
        <v>BAR0375054Event 4</v>
      </c>
      <c r="E385" t="s">
        <v>577</v>
      </c>
      <c r="F385" t="s">
        <v>282</v>
      </c>
      <c r="G385">
        <v>12</v>
      </c>
      <c r="H385" t="s">
        <v>286</v>
      </c>
      <c r="I385">
        <v>75054</v>
      </c>
      <c r="J385">
        <v>300</v>
      </c>
      <c r="K385">
        <v>9999</v>
      </c>
      <c r="L385" s="61" t="s">
        <v>753</v>
      </c>
      <c r="M385">
        <v>20004</v>
      </c>
      <c r="N385" t="s">
        <v>753</v>
      </c>
      <c r="O385" s="61" t="s">
        <v>597</v>
      </c>
      <c r="P385">
        <v>400005</v>
      </c>
      <c r="Q385" t="s">
        <v>597</v>
      </c>
      <c r="R385">
        <v>9999</v>
      </c>
      <c r="S385" t="e">
        <f>VLOOKUP(A385,'Crosswalk NTL Prgrm-Project_JH'!I:T,5,FALSE)</f>
        <v>#N/A</v>
      </c>
      <c r="T385" t="e">
        <f t="shared" si="34"/>
        <v>#N/A</v>
      </c>
      <c r="U385" t="str">
        <f t="shared" si="35"/>
        <v>BAR037505420004</v>
      </c>
      <c r="V385">
        <v>400005</v>
      </c>
    </row>
    <row r="386" spans="1:22" x14ac:dyDescent="0.25">
      <c r="A386" s="61" t="str">
        <f t="shared" si="30"/>
        <v>BAR0375054</v>
      </c>
      <c r="B386" s="61" t="str">
        <f t="shared" si="31"/>
        <v>75054Event 4</v>
      </c>
      <c r="C386" s="69" t="str">
        <f t="shared" si="32"/>
        <v>BAR0375054400008</v>
      </c>
      <c r="D386" s="69" t="str">
        <f t="shared" si="33"/>
        <v>BAR0375054Event 4</v>
      </c>
      <c r="E386" t="s">
        <v>577</v>
      </c>
      <c r="F386" t="s">
        <v>282</v>
      </c>
      <c r="G386">
        <v>12</v>
      </c>
      <c r="H386" t="s">
        <v>286</v>
      </c>
      <c r="I386">
        <v>75054</v>
      </c>
      <c r="J386">
        <v>300</v>
      </c>
      <c r="K386">
        <v>9999</v>
      </c>
      <c r="L386" s="61" t="s">
        <v>753</v>
      </c>
      <c r="M386">
        <v>20004</v>
      </c>
      <c r="N386" t="s">
        <v>753</v>
      </c>
      <c r="O386" s="61" t="s">
        <v>598</v>
      </c>
      <c r="P386">
        <v>400008</v>
      </c>
      <c r="Q386" t="s">
        <v>598</v>
      </c>
      <c r="R386">
        <v>9999</v>
      </c>
      <c r="S386" t="e">
        <f>VLOOKUP(A386,'Crosswalk NTL Prgrm-Project_JH'!I:T,5,FALSE)</f>
        <v>#N/A</v>
      </c>
      <c r="T386" t="e">
        <f t="shared" si="34"/>
        <v>#N/A</v>
      </c>
      <c r="U386" t="str">
        <f t="shared" si="35"/>
        <v>BAR037505420004</v>
      </c>
      <c r="V386">
        <v>400008</v>
      </c>
    </row>
    <row r="387" spans="1:22" x14ac:dyDescent="0.25">
      <c r="A387" s="61" t="str">
        <f t="shared" ref="A387:A450" si="36">F387&amp;I387</f>
        <v>BAR0375054</v>
      </c>
      <c r="B387" s="61" t="str">
        <f t="shared" ref="B387:B450" si="37">I387&amp;N387</f>
        <v>75054Event 4</v>
      </c>
      <c r="C387" s="69" t="str">
        <f t="shared" ref="C387:C450" si="38">F387&amp;I387&amp;P387</f>
        <v>BAR0375054400010</v>
      </c>
      <c r="D387" s="69" t="str">
        <f t="shared" ref="D387:D450" si="39">F387&amp;I387&amp;L387</f>
        <v>BAR0375054Event 4</v>
      </c>
      <c r="E387" t="s">
        <v>577</v>
      </c>
      <c r="F387" t="s">
        <v>282</v>
      </c>
      <c r="G387">
        <v>12</v>
      </c>
      <c r="H387" t="s">
        <v>286</v>
      </c>
      <c r="I387">
        <v>75054</v>
      </c>
      <c r="J387">
        <v>300</v>
      </c>
      <c r="K387">
        <v>9999</v>
      </c>
      <c r="L387" s="61" t="s">
        <v>753</v>
      </c>
      <c r="M387">
        <v>20004</v>
      </c>
      <c r="N387" t="s">
        <v>753</v>
      </c>
      <c r="O387" s="61" t="s">
        <v>599</v>
      </c>
      <c r="P387">
        <v>400010</v>
      </c>
      <c r="Q387" t="s">
        <v>599</v>
      </c>
      <c r="R387">
        <v>9999</v>
      </c>
      <c r="S387" t="e">
        <f>VLOOKUP(A387,'Crosswalk NTL Prgrm-Project_JH'!I:T,5,FALSE)</f>
        <v>#N/A</v>
      </c>
      <c r="T387" t="e">
        <f t="shared" ref="T387:T450" si="40">S387=M387</f>
        <v>#N/A</v>
      </c>
      <c r="U387" t="str">
        <f t="shared" ref="U387:U450" si="41">F387&amp;I387&amp;M387</f>
        <v>BAR037505420004</v>
      </c>
      <c r="V387">
        <v>400010</v>
      </c>
    </row>
    <row r="388" spans="1:22" x14ac:dyDescent="0.25">
      <c r="A388" s="61" t="str">
        <f t="shared" si="36"/>
        <v>BAR0375054</v>
      </c>
      <c r="B388" s="61" t="str">
        <f t="shared" si="37"/>
        <v>75054Event 4</v>
      </c>
      <c r="C388" s="69" t="str">
        <f t="shared" si="38"/>
        <v>BAR0375054400012</v>
      </c>
      <c r="D388" s="69" t="str">
        <f t="shared" si="39"/>
        <v>BAR0375054Event 4</v>
      </c>
      <c r="E388" t="s">
        <v>577</v>
      </c>
      <c r="F388" t="s">
        <v>282</v>
      </c>
      <c r="G388">
        <v>12</v>
      </c>
      <c r="H388" t="s">
        <v>286</v>
      </c>
      <c r="I388">
        <v>75054</v>
      </c>
      <c r="J388">
        <v>300</v>
      </c>
      <c r="K388">
        <v>9999</v>
      </c>
      <c r="L388" s="61" t="s">
        <v>753</v>
      </c>
      <c r="M388">
        <v>20004</v>
      </c>
      <c r="N388" t="s">
        <v>753</v>
      </c>
      <c r="O388" s="61" t="s">
        <v>600</v>
      </c>
      <c r="P388">
        <v>400012</v>
      </c>
      <c r="Q388" t="s">
        <v>600</v>
      </c>
      <c r="R388">
        <v>9999</v>
      </c>
      <c r="S388" t="e">
        <f>VLOOKUP(A388,'Crosswalk NTL Prgrm-Project_JH'!I:T,5,FALSE)</f>
        <v>#N/A</v>
      </c>
      <c r="T388" t="e">
        <f t="shared" si="40"/>
        <v>#N/A</v>
      </c>
      <c r="U388" t="str">
        <f t="shared" si="41"/>
        <v>BAR037505420004</v>
      </c>
      <c r="V388">
        <v>400012</v>
      </c>
    </row>
    <row r="389" spans="1:22" x14ac:dyDescent="0.25">
      <c r="A389" s="61" t="str">
        <f t="shared" si="36"/>
        <v>BAR0375054</v>
      </c>
      <c r="B389" s="61" t="str">
        <f t="shared" si="37"/>
        <v>75054Event 4</v>
      </c>
      <c r="C389" s="69" t="str">
        <f t="shared" si="38"/>
        <v>BAR0375054400013</v>
      </c>
      <c r="D389" s="69" t="str">
        <f t="shared" si="39"/>
        <v>BAR0375054Event 4</v>
      </c>
      <c r="E389" t="s">
        <v>577</v>
      </c>
      <c r="F389" t="s">
        <v>282</v>
      </c>
      <c r="G389">
        <v>12</v>
      </c>
      <c r="H389" t="s">
        <v>286</v>
      </c>
      <c r="I389">
        <v>75054</v>
      </c>
      <c r="J389">
        <v>300</v>
      </c>
      <c r="K389">
        <v>9999</v>
      </c>
      <c r="L389" s="61" t="s">
        <v>753</v>
      </c>
      <c r="M389">
        <v>20004</v>
      </c>
      <c r="N389" t="s">
        <v>753</v>
      </c>
      <c r="O389" s="61" t="s">
        <v>601</v>
      </c>
      <c r="P389">
        <v>400013</v>
      </c>
      <c r="Q389" t="s">
        <v>601</v>
      </c>
      <c r="R389">
        <v>9999</v>
      </c>
      <c r="S389" t="e">
        <f>VLOOKUP(A389,'Crosswalk NTL Prgrm-Project_JH'!I:T,5,FALSE)</f>
        <v>#N/A</v>
      </c>
      <c r="T389" t="e">
        <f t="shared" si="40"/>
        <v>#N/A</v>
      </c>
      <c r="U389" t="str">
        <f t="shared" si="41"/>
        <v>BAR037505420004</v>
      </c>
      <c r="V389">
        <v>400013</v>
      </c>
    </row>
    <row r="390" spans="1:22" x14ac:dyDescent="0.25">
      <c r="A390" s="61" t="str">
        <f t="shared" si="36"/>
        <v>BAR0375054</v>
      </c>
      <c r="B390" s="61" t="str">
        <f t="shared" si="37"/>
        <v>75054Event 4</v>
      </c>
      <c r="C390" s="69" t="str">
        <f t="shared" si="38"/>
        <v>BAR0375054400014</v>
      </c>
      <c r="D390" s="69" t="str">
        <f t="shared" si="39"/>
        <v>BAR0375054Event 4</v>
      </c>
      <c r="E390" t="s">
        <v>577</v>
      </c>
      <c r="F390" t="s">
        <v>282</v>
      </c>
      <c r="G390">
        <v>12</v>
      </c>
      <c r="H390" t="s">
        <v>286</v>
      </c>
      <c r="I390">
        <v>75054</v>
      </c>
      <c r="J390">
        <v>300</v>
      </c>
      <c r="K390">
        <v>9999</v>
      </c>
      <c r="L390" s="61" t="s">
        <v>753</v>
      </c>
      <c r="M390">
        <v>20004</v>
      </c>
      <c r="N390" t="s">
        <v>753</v>
      </c>
      <c r="O390" s="61" t="s">
        <v>602</v>
      </c>
      <c r="P390">
        <v>400014</v>
      </c>
      <c r="Q390" t="s">
        <v>602</v>
      </c>
      <c r="R390">
        <v>9999</v>
      </c>
      <c r="S390" t="e">
        <f>VLOOKUP(A390,'Crosswalk NTL Prgrm-Project_JH'!I:T,5,FALSE)</f>
        <v>#N/A</v>
      </c>
      <c r="T390" t="e">
        <f t="shared" si="40"/>
        <v>#N/A</v>
      </c>
      <c r="U390" t="str">
        <f t="shared" si="41"/>
        <v>BAR037505420004</v>
      </c>
      <c r="V390">
        <v>400014</v>
      </c>
    </row>
    <row r="391" spans="1:22" x14ac:dyDescent="0.25">
      <c r="A391" s="61" t="str">
        <f t="shared" si="36"/>
        <v>BAR0375054</v>
      </c>
      <c r="B391" s="61" t="str">
        <f t="shared" si="37"/>
        <v>75054Event 4</v>
      </c>
      <c r="C391" s="69" t="str">
        <f t="shared" si="38"/>
        <v>BAR0375054400015</v>
      </c>
      <c r="D391" s="69" t="str">
        <f t="shared" si="39"/>
        <v>BAR0375054Event 4</v>
      </c>
      <c r="E391" t="s">
        <v>577</v>
      </c>
      <c r="F391" t="s">
        <v>282</v>
      </c>
      <c r="G391">
        <v>12</v>
      </c>
      <c r="H391" t="s">
        <v>286</v>
      </c>
      <c r="I391">
        <v>75054</v>
      </c>
      <c r="J391">
        <v>300</v>
      </c>
      <c r="K391">
        <v>9999</v>
      </c>
      <c r="L391" s="61" t="s">
        <v>753</v>
      </c>
      <c r="M391">
        <v>20004</v>
      </c>
      <c r="N391" t="s">
        <v>753</v>
      </c>
      <c r="O391" s="61" t="s">
        <v>603</v>
      </c>
      <c r="P391">
        <v>400015</v>
      </c>
      <c r="Q391" t="s">
        <v>603</v>
      </c>
      <c r="R391">
        <v>9999</v>
      </c>
      <c r="S391" t="e">
        <f>VLOOKUP(A391,'Crosswalk NTL Prgrm-Project_JH'!I:T,5,FALSE)</f>
        <v>#N/A</v>
      </c>
      <c r="T391" t="e">
        <f t="shared" si="40"/>
        <v>#N/A</v>
      </c>
      <c r="U391" t="str">
        <f t="shared" si="41"/>
        <v>BAR037505420004</v>
      </c>
      <c r="V391">
        <v>400015</v>
      </c>
    </row>
    <row r="392" spans="1:22" x14ac:dyDescent="0.25">
      <c r="A392" s="61" t="str">
        <f t="shared" si="36"/>
        <v>BAR0375054</v>
      </c>
      <c r="B392" s="61" t="str">
        <f t="shared" si="37"/>
        <v>75054Event 4</v>
      </c>
      <c r="C392" s="69" t="str">
        <f t="shared" si="38"/>
        <v>BAR0375054400016</v>
      </c>
      <c r="D392" s="69" t="str">
        <f t="shared" si="39"/>
        <v>BAR0375054Event 4</v>
      </c>
      <c r="E392" t="s">
        <v>577</v>
      </c>
      <c r="F392" t="s">
        <v>282</v>
      </c>
      <c r="G392">
        <v>12</v>
      </c>
      <c r="H392" t="s">
        <v>286</v>
      </c>
      <c r="I392">
        <v>75054</v>
      </c>
      <c r="J392">
        <v>300</v>
      </c>
      <c r="K392">
        <v>9999</v>
      </c>
      <c r="L392" s="61" t="s">
        <v>753</v>
      </c>
      <c r="M392">
        <v>20004</v>
      </c>
      <c r="N392" t="s">
        <v>753</v>
      </c>
      <c r="O392" s="61" t="s">
        <v>605</v>
      </c>
      <c r="P392">
        <v>400016</v>
      </c>
      <c r="Q392" t="s">
        <v>605</v>
      </c>
      <c r="R392">
        <v>9999</v>
      </c>
      <c r="S392" t="e">
        <f>VLOOKUP(A392,'Crosswalk NTL Prgrm-Project_JH'!I:T,5,FALSE)</f>
        <v>#N/A</v>
      </c>
      <c r="T392" t="e">
        <f t="shared" si="40"/>
        <v>#N/A</v>
      </c>
      <c r="U392" t="str">
        <f t="shared" si="41"/>
        <v>BAR037505420004</v>
      </c>
      <c r="V392">
        <v>400016</v>
      </c>
    </row>
    <row r="393" spans="1:22" x14ac:dyDescent="0.25">
      <c r="A393" s="61" t="str">
        <f t="shared" si="36"/>
        <v>BAR0375054</v>
      </c>
      <c r="B393" s="61" t="str">
        <f t="shared" si="37"/>
        <v>75054Event 4</v>
      </c>
      <c r="C393" s="69" t="str">
        <f t="shared" si="38"/>
        <v>BAR0375054400017</v>
      </c>
      <c r="D393" s="69" t="str">
        <f t="shared" si="39"/>
        <v>BAR0375054Event 4</v>
      </c>
      <c r="E393" t="s">
        <v>577</v>
      </c>
      <c r="F393" t="s">
        <v>282</v>
      </c>
      <c r="G393">
        <v>12</v>
      </c>
      <c r="H393" t="s">
        <v>286</v>
      </c>
      <c r="I393">
        <v>75054</v>
      </c>
      <c r="J393">
        <v>300</v>
      </c>
      <c r="K393">
        <v>9999</v>
      </c>
      <c r="L393" s="61" t="s">
        <v>753</v>
      </c>
      <c r="M393">
        <v>20004</v>
      </c>
      <c r="N393" t="s">
        <v>753</v>
      </c>
      <c r="O393" s="61" t="s">
        <v>606</v>
      </c>
      <c r="P393">
        <v>400017</v>
      </c>
      <c r="Q393" t="s">
        <v>606</v>
      </c>
      <c r="R393">
        <v>9999</v>
      </c>
      <c r="S393" t="e">
        <f>VLOOKUP(A393,'Crosswalk NTL Prgrm-Project_JH'!I:T,5,FALSE)</f>
        <v>#N/A</v>
      </c>
      <c r="T393" t="e">
        <f t="shared" si="40"/>
        <v>#N/A</v>
      </c>
      <c r="U393" t="str">
        <f t="shared" si="41"/>
        <v>BAR037505420004</v>
      </c>
      <c r="V393">
        <v>400017</v>
      </c>
    </row>
    <row r="394" spans="1:22" x14ac:dyDescent="0.25">
      <c r="A394" s="61" t="str">
        <f t="shared" si="36"/>
        <v>BAR0375054</v>
      </c>
      <c r="B394" s="61" t="str">
        <f t="shared" si="37"/>
        <v>75054Event 4</v>
      </c>
      <c r="C394" s="69" t="str">
        <f t="shared" si="38"/>
        <v>BAR0375054400018</v>
      </c>
      <c r="D394" s="69" t="str">
        <f t="shared" si="39"/>
        <v>BAR0375054Event 4</v>
      </c>
      <c r="E394" t="s">
        <v>577</v>
      </c>
      <c r="F394" t="s">
        <v>282</v>
      </c>
      <c r="G394">
        <v>12</v>
      </c>
      <c r="H394" t="s">
        <v>286</v>
      </c>
      <c r="I394">
        <v>75054</v>
      </c>
      <c r="J394">
        <v>300</v>
      </c>
      <c r="K394">
        <v>9999</v>
      </c>
      <c r="L394" s="61" t="s">
        <v>753</v>
      </c>
      <c r="M394">
        <v>20004</v>
      </c>
      <c r="N394" t="s">
        <v>753</v>
      </c>
      <c r="O394" s="61" t="s">
        <v>607</v>
      </c>
      <c r="P394">
        <v>400018</v>
      </c>
      <c r="Q394" t="s">
        <v>607</v>
      </c>
      <c r="R394">
        <v>9999</v>
      </c>
      <c r="S394" t="e">
        <f>VLOOKUP(A394,'Crosswalk NTL Prgrm-Project_JH'!I:T,5,FALSE)</f>
        <v>#N/A</v>
      </c>
      <c r="T394" t="e">
        <f t="shared" si="40"/>
        <v>#N/A</v>
      </c>
      <c r="U394" t="str">
        <f t="shared" si="41"/>
        <v>BAR037505420004</v>
      </c>
      <c r="V394">
        <v>400018</v>
      </c>
    </row>
    <row r="395" spans="1:22" x14ac:dyDescent="0.25">
      <c r="A395" s="61" t="str">
        <f t="shared" si="36"/>
        <v>BAR0375054</v>
      </c>
      <c r="B395" s="61" t="str">
        <f t="shared" si="37"/>
        <v>75054Event 4</v>
      </c>
      <c r="C395" s="69" t="str">
        <f t="shared" si="38"/>
        <v>BAR0375054400019</v>
      </c>
      <c r="D395" s="69" t="str">
        <f t="shared" si="39"/>
        <v>BAR0375054Event 4</v>
      </c>
      <c r="E395" t="s">
        <v>577</v>
      </c>
      <c r="F395" t="s">
        <v>282</v>
      </c>
      <c r="G395">
        <v>12</v>
      </c>
      <c r="H395" t="s">
        <v>286</v>
      </c>
      <c r="I395">
        <v>75054</v>
      </c>
      <c r="J395">
        <v>300</v>
      </c>
      <c r="K395">
        <v>9999</v>
      </c>
      <c r="L395" s="61" t="s">
        <v>753</v>
      </c>
      <c r="M395">
        <v>20004</v>
      </c>
      <c r="N395" t="s">
        <v>753</v>
      </c>
      <c r="O395" s="61" t="s">
        <v>608</v>
      </c>
      <c r="P395">
        <v>400019</v>
      </c>
      <c r="Q395" t="s">
        <v>608</v>
      </c>
      <c r="R395">
        <v>9999</v>
      </c>
      <c r="S395" t="e">
        <f>VLOOKUP(A395,'Crosswalk NTL Prgrm-Project_JH'!I:T,5,FALSE)</f>
        <v>#N/A</v>
      </c>
      <c r="T395" t="e">
        <f t="shared" si="40"/>
        <v>#N/A</v>
      </c>
      <c r="U395" t="str">
        <f t="shared" si="41"/>
        <v>BAR037505420004</v>
      </c>
      <c r="V395">
        <v>400019</v>
      </c>
    </row>
    <row r="396" spans="1:22" x14ac:dyDescent="0.25">
      <c r="A396" s="61" t="str">
        <f t="shared" si="36"/>
        <v>BAR0375054</v>
      </c>
      <c r="B396" s="61" t="str">
        <f t="shared" si="37"/>
        <v>75054Event 4</v>
      </c>
      <c r="C396" s="69" t="str">
        <f t="shared" si="38"/>
        <v>BAR0375054400020</v>
      </c>
      <c r="D396" s="69" t="str">
        <f t="shared" si="39"/>
        <v>BAR0375054Event 4</v>
      </c>
      <c r="E396" t="s">
        <v>577</v>
      </c>
      <c r="F396" t="s">
        <v>282</v>
      </c>
      <c r="G396">
        <v>12</v>
      </c>
      <c r="H396" t="s">
        <v>286</v>
      </c>
      <c r="I396">
        <v>75054</v>
      </c>
      <c r="J396">
        <v>300</v>
      </c>
      <c r="K396">
        <v>9999</v>
      </c>
      <c r="L396" s="61" t="s">
        <v>753</v>
      </c>
      <c r="M396">
        <v>20004</v>
      </c>
      <c r="N396" t="s">
        <v>753</v>
      </c>
      <c r="O396" s="61" t="s">
        <v>609</v>
      </c>
      <c r="P396">
        <v>400020</v>
      </c>
      <c r="Q396" t="s">
        <v>609</v>
      </c>
      <c r="R396">
        <v>9999</v>
      </c>
      <c r="S396" t="e">
        <f>VLOOKUP(A396,'Crosswalk NTL Prgrm-Project_JH'!I:T,5,FALSE)</f>
        <v>#N/A</v>
      </c>
      <c r="T396" t="e">
        <f t="shared" si="40"/>
        <v>#N/A</v>
      </c>
      <c r="U396" t="str">
        <f t="shared" si="41"/>
        <v>BAR037505420004</v>
      </c>
      <c r="V396">
        <v>400020</v>
      </c>
    </row>
    <row r="397" spans="1:22" x14ac:dyDescent="0.25">
      <c r="A397" s="61" t="str">
        <f t="shared" si="36"/>
        <v>BAR0375054</v>
      </c>
      <c r="B397" s="61" t="str">
        <f t="shared" si="37"/>
        <v>75054Event 4</v>
      </c>
      <c r="C397" s="69" t="str">
        <f t="shared" si="38"/>
        <v>BAR0375054400023</v>
      </c>
      <c r="D397" s="69" t="str">
        <f t="shared" si="39"/>
        <v>BAR0375054Event 4</v>
      </c>
      <c r="E397" t="s">
        <v>577</v>
      </c>
      <c r="F397" t="s">
        <v>282</v>
      </c>
      <c r="G397">
        <v>12</v>
      </c>
      <c r="H397" t="s">
        <v>286</v>
      </c>
      <c r="I397">
        <v>75054</v>
      </c>
      <c r="J397">
        <v>300</v>
      </c>
      <c r="K397">
        <v>9999</v>
      </c>
      <c r="L397" s="61" t="s">
        <v>753</v>
      </c>
      <c r="M397">
        <v>20004</v>
      </c>
      <c r="N397" t="s">
        <v>753</v>
      </c>
      <c r="O397" s="61" t="s">
        <v>612</v>
      </c>
      <c r="P397">
        <v>400023</v>
      </c>
      <c r="Q397" t="s">
        <v>612</v>
      </c>
      <c r="R397">
        <v>9999</v>
      </c>
      <c r="S397" t="e">
        <f>VLOOKUP(A397,'Crosswalk NTL Prgrm-Project_JH'!I:T,5,FALSE)</f>
        <v>#N/A</v>
      </c>
      <c r="T397" t="e">
        <f t="shared" si="40"/>
        <v>#N/A</v>
      </c>
      <c r="U397" t="str">
        <f t="shared" si="41"/>
        <v>BAR037505420004</v>
      </c>
      <c r="V397">
        <v>400023</v>
      </c>
    </row>
    <row r="398" spans="1:22" x14ac:dyDescent="0.25">
      <c r="A398" s="61" t="str">
        <f t="shared" si="36"/>
        <v>BAR0375054</v>
      </c>
      <c r="B398" s="61" t="str">
        <f t="shared" si="37"/>
        <v>75054Event 4</v>
      </c>
      <c r="C398" s="69" t="str">
        <f t="shared" si="38"/>
        <v>BAR0375054400024</v>
      </c>
      <c r="D398" s="69" t="str">
        <f t="shared" si="39"/>
        <v>BAR0375054Event 4</v>
      </c>
      <c r="E398" t="s">
        <v>577</v>
      </c>
      <c r="F398" t="s">
        <v>282</v>
      </c>
      <c r="G398">
        <v>12</v>
      </c>
      <c r="H398" t="s">
        <v>286</v>
      </c>
      <c r="I398">
        <v>75054</v>
      </c>
      <c r="J398">
        <v>300</v>
      </c>
      <c r="K398">
        <v>9999</v>
      </c>
      <c r="L398" s="61" t="s">
        <v>753</v>
      </c>
      <c r="M398">
        <v>20004</v>
      </c>
      <c r="N398" t="s">
        <v>753</v>
      </c>
      <c r="O398" s="61" t="s">
        <v>613</v>
      </c>
      <c r="P398">
        <v>400024</v>
      </c>
      <c r="Q398" t="s">
        <v>613</v>
      </c>
      <c r="R398">
        <v>9999</v>
      </c>
      <c r="S398" t="e">
        <f>VLOOKUP(A398,'Crosswalk NTL Prgrm-Project_JH'!I:T,5,FALSE)</f>
        <v>#N/A</v>
      </c>
      <c r="T398" t="e">
        <f t="shared" si="40"/>
        <v>#N/A</v>
      </c>
      <c r="U398" t="str">
        <f t="shared" si="41"/>
        <v>BAR037505420004</v>
      </c>
      <c r="V398">
        <v>400024</v>
      </c>
    </row>
    <row r="399" spans="1:22" x14ac:dyDescent="0.25">
      <c r="A399" s="61" t="str">
        <f t="shared" si="36"/>
        <v>BAR0375054</v>
      </c>
      <c r="B399" s="61" t="str">
        <f t="shared" si="37"/>
        <v>75054Event 4</v>
      </c>
      <c r="C399" s="69" t="str">
        <f t="shared" si="38"/>
        <v>BAR0375054400025</v>
      </c>
      <c r="D399" s="69" t="str">
        <f t="shared" si="39"/>
        <v>BAR0375054Event 4</v>
      </c>
      <c r="E399" t="s">
        <v>577</v>
      </c>
      <c r="F399" t="s">
        <v>282</v>
      </c>
      <c r="G399">
        <v>12</v>
      </c>
      <c r="H399" t="s">
        <v>286</v>
      </c>
      <c r="I399">
        <v>75054</v>
      </c>
      <c r="J399">
        <v>300</v>
      </c>
      <c r="K399">
        <v>9999</v>
      </c>
      <c r="L399" s="61" t="s">
        <v>753</v>
      </c>
      <c r="M399">
        <v>20004</v>
      </c>
      <c r="N399" t="s">
        <v>753</v>
      </c>
      <c r="O399" s="61" t="s">
        <v>614</v>
      </c>
      <c r="P399">
        <v>400025</v>
      </c>
      <c r="Q399" t="s">
        <v>614</v>
      </c>
      <c r="R399">
        <v>9999</v>
      </c>
      <c r="S399" t="e">
        <f>VLOOKUP(A399,'Crosswalk NTL Prgrm-Project_JH'!I:T,5,FALSE)</f>
        <v>#N/A</v>
      </c>
      <c r="T399" t="e">
        <f t="shared" si="40"/>
        <v>#N/A</v>
      </c>
      <c r="U399" t="str">
        <f t="shared" si="41"/>
        <v>BAR037505420004</v>
      </c>
      <c r="V399">
        <v>400025</v>
      </c>
    </row>
    <row r="400" spans="1:22" x14ac:dyDescent="0.25">
      <c r="A400" s="61" t="str">
        <f t="shared" si="36"/>
        <v>BAR0375054</v>
      </c>
      <c r="B400" s="61" t="str">
        <f t="shared" si="37"/>
        <v>75054Event 4</v>
      </c>
      <c r="C400" s="69" t="str">
        <f t="shared" si="38"/>
        <v>BAR0375054400027</v>
      </c>
      <c r="D400" s="69" t="str">
        <f t="shared" si="39"/>
        <v>BAR0375054Event 4</v>
      </c>
      <c r="E400" t="s">
        <v>577</v>
      </c>
      <c r="F400" t="s">
        <v>282</v>
      </c>
      <c r="G400">
        <v>12</v>
      </c>
      <c r="H400" t="s">
        <v>286</v>
      </c>
      <c r="I400">
        <v>75054</v>
      </c>
      <c r="J400">
        <v>300</v>
      </c>
      <c r="K400">
        <v>9999</v>
      </c>
      <c r="L400" s="61" t="s">
        <v>753</v>
      </c>
      <c r="M400">
        <v>20004</v>
      </c>
      <c r="N400" t="s">
        <v>753</v>
      </c>
      <c r="O400" s="61" t="s">
        <v>615</v>
      </c>
      <c r="P400">
        <v>400027</v>
      </c>
      <c r="Q400" t="s">
        <v>615</v>
      </c>
      <c r="R400">
        <v>9999</v>
      </c>
      <c r="S400" t="e">
        <f>VLOOKUP(A400,'Crosswalk NTL Prgrm-Project_JH'!I:T,5,FALSE)</f>
        <v>#N/A</v>
      </c>
      <c r="T400" t="e">
        <f t="shared" si="40"/>
        <v>#N/A</v>
      </c>
      <c r="U400" t="str">
        <f t="shared" si="41"/>
        <v>BAR037505420004</v>
      </c>
      <c r="V400">
        <v>400027</v>
      </c>
    </row>
    <row r="401" spans="1:22" x14ac:dyDescent="0.25">
      <c r="A401" s="61" t="str">
        <f t="shared" si="36"/>
        <v>BAR0375054</v>
      </c>
      <c r="B401" s="61" t="str">
        <f t="shared" si="37"/>
        <v>75054Event 4</v>
      </c>
      <c r="C401" s="69" t="str">
        <f t="shared" si="38"/>
        <v>BAR0375054400028</v>
      </c>
      <c r="D401" s="69" t="str">
        <f t="shared" si="39"/>
        <v>BAR0375054Event 4</v>
      </c>
      <c r="E401" t="s">
        <v>577</v>
      </c>
      <c r="F401" t="s">
        <v>282</v>
      </c>
      <c r="G401">
        <v>12</v>
      </c>
      <c r="H401" t="s">
        <v>286</v>
      </c>
      <c r="I401">
        <v>75054</v>
      </c>
      <c r="J401">
        <v>300</v>
      </c>
      <c r="K401">
        <v>9999</v>
      </c>
      <c r="L401" s="61" t="s">
        <v>753</v>
      </c>
      <c r="M401">
        <v>20004</v>
      </c>
      <c r="N401" t="s">
        <v>753</v>
      </c>
      <c r="O401" s="61" t="s">
        <v>616</v>
      </c>
      <c r="P401">
        <v>400028</v>
      </c>
      <c r="Q401" t="s">
        <v>616</v>
      </c>
      <c r="R401">
        <v>9999</v>
      </c>
      <c r="S401" t="e">
        <f>VLOOKUP(A401,'Crosswalk NTL Prgrm-Project_JH'!I:T,5,FALSE)</f>
        <v>#N/A</v>
      </c>
      <c r="T401" t="e">
        <f t="shared" si="40"/>
        <v>#N/A</v>
      </c>
      <c r="U401" t="str">
        <f t="shared" si="41"/>
        <v>BAR037505420004</v>
      </c>
      <c r="V401">
        <v>400028</v>
      </c>
    </row>
    <row r="402" spans="1:22" x14ac:dyDescent="0.25">
      <c r="A402" s="61" t="str">
        <f t="shared" si="36"/>
        <v>BAR0375054</v>
      </c>
      <c r="B402" s="61" t="str">
        <f t="shared" si="37"/>
        <v>75054Event 4</v>
      </c>
      <c r="C402" s="69" t="str">
        <f t="shared" si="38"/>
        <v>BAR0375054400030</v>
      </c>
      <c r="D402" s="69" t="str">
        <f t="shared" si="39"/>
        <v>BAR0375054Event 4</v>
      </c>
      <c r="E402" t="s">
        <v>577</v>
      </c>
      <c r="F402" t="s">
        <v>282</v>
      </c>
      <c r="G402">
        <v>12</v>
      </c>
      <c r="H402" t="s">
        <v>286</v>
      </c>
      <c r="I402">
        <v>75054</v>
      </c>
      <c r="J402">
        <v>300</v>
      </c>
      <c r="K402">
        <v>9999</v>
      </c>
      <c r="L402" s="61" t="s">
        <v>753</v>
      </c>
      <c r="M402">
        <v>20004</v>
      </c>
      <c r="N402" t="s">
        <v>753</v>
      </c>
      <c r="O402" s="61" t="s">
        <v>617</v>
      </c>
      <c r="P402">
        <v>400030</v>
      </c>
      <c r="Q402" t="s">
        <v>617</v>
      </c>
      <c r="R402">
        <v>9999</v>
      </c>
      <c r="S402" t="e">
        <f>VLOOKUP(A402,'Crosswalk NTL Prgrm-Project_JH'!I:T,5,FALSE)</f>
        <v>#N/A</v>
      </c>
      <c r="T402" t="e">
        <f t="shared" si="40"/>
        <v>#N/A</v>
      </c>
      <c r="U402" t="str">
        <f t="shared" si="41"/>
        <v>BAR037505420004</v>
      </c>
      <c r="V402">
        <v>400030</v>
      </c>
    </row>
    <row r="403" spans="1:22" x14ac:dyDescent="0.25">
      <c r="A403" s="61" t="str">
        <f t="shared" si="36"/>
        <v>BAR0375054</v>
      </c>
      <c r="B403" s="61" t="str">
        <f t="shared" si="37"/>
        <v>75054Event 4</v>
      </c>
      <c r="C403" s="69" t="str">
        <f t="shared" si="38"/>
        <v>BAR0375054400031</v>
      </c>
      <c r="D403" s="69" t="str">
        <f t="shared" si="39"/>
        <v>BAR0375054Event 4</v>
      </c>
      <c r="E403" t="s">
        <v>577</v>
      </c>
      <c r="F403" t="s">
        <v>282</v>
      </c>
      <c r="G403">
        <v>12</v>
      </c>
      <c r="H403" t="s">
        <v>286</v>
      </c>
      <c r="I403">
        <v>75054</v>
      </c>
      <c r="J403">
        <v>300</v>
      </c>
      <c r="K403">
        <v>9999</v>
      </c>
      <c r="L403" s="61" t="s">
        <v>753</v>
      </c>
      <c r="M403">
        <v>20004</v>
      </c>
      <c r="N403" t="s">
        <v>753</v>
      </c>
      <c r="O403" s="61" t="s">
        <v>618</v>
      </c>
      <c r="P403">
        <v>400031</v>
      </c>
      <c r="Q403" t="s">
        <v>618</v>
      </c>
      <c r="R403">
        <v>9999</v>
      </c>
      <c r="S403" t="e">
        <f>VLOOKUP(A403,'Crosswalk NTL Prgrm-Project_JH'!I:T,5,FALSE)</f>
        <v>#N/A</v>
      </c>
      <c r="T403" t="e">
        <f t="shared" si="40"/>
        <v>#N/A</v>
      </c>
      <c r="U403" t="str">
        <f t="shared" si="41"/>
        <v>BAR037505420004</v>
      </c>
      <c r="V403">
        <v>400031</v>
      </c>
    </row>
    <row r="404" spans="1:22" x14ac:dyDescent="0.25">
      <c r="A404" s="61" t="str">
        <f t="shared" si="36"/>
        <v>BAR0375054</v>
      </c>
      <c r="B404" s="61" t="str">
        <f t="shared" si="37"/>
        <v>75054Event 4</v>
      </c>
      <c r="C404" s="69" t="str">
        <f t="shared" si="38"/>
        <v>BAR0375054400033</v>
      </c>
      <c r="D404" s="69" t="str">
        <f t="shared" si="39"/>
        <v>BAR0375054Event 4</v>
      </c>
      <c r="E404" t="s">
        <v>577</v>
      </c>
      <c r="F404" t="s">
        <v>282</v>
      </c>
      <c r="G404">
        <v>12</v>
      </c>
      <c r="H404" t="s">
        <v>286</v>
      </c>
      <c r="I404">
        <v>75054</v>
      </c>
      <c r="J404">
        <v>300</v>
      </c>
      <c r="K404">
        <v>9999</v>
      </c>
      <c r="L404" s="61" t="s">
        <v>753</v>
      </c>
      <c r="M404">
        <v>20004</v>
      </c>
      <c r="N404" t="s">
        <v>753</v>
      </c>
      <c r="O404" s="61" t="s">
        <v>620</v>
      </c>
      <c r="P404">
        <v>400033</v>
      </c>
      <c r="Q404" t="s">
        <v>620</v>
      </c>
      <c r="R404">
        <v>9999</v>
      </c>
      <c r="S404" t="e">
        <f>VLOOKUP(A404,'Crosswalk NTL Prgrm-Project_JH'!I:T,5,FALSE)</f>
        <v>#N/A</v>
      </c>
      <c r="T404" t="e">
        <f t="shared" si="40"/>
        <v>#N/A</v>
      </c>
      <c r="U404" t="str">
        <f t="shared" si="41"/>
        <v>BAR037505420004</v>
      </c>
      <c r="V404">
        <v>400033</v>
      </c>
    </row>
    <row r="405" spans="1:22" x14ac:dyDescent="0.25">
      <c r="A405" s="61" t="str">
        <f t="shared" si="36"/>
        <v>BAR0375054</v>
      </c>
      <c r="B405" s="61" t="str">
        <f t="shared" si="37"/>
        <v>75054Event 4</v>
      </c>
      <c r="C405" s="69" t="str">
        <f t="shared" si="38"/>
        <v>BAR0375054400034</v>
      </c>
      <c r="D405" s="69" t="str">
        <f t="shared" si="39"/>
        <v>BAR0375054Event 4</v>
      </c>
      <c r="E405" t="s">
        <v>577</v>
      </c>
      <c r="F405" t="s">
        <v>282</v>
      </c>
      <c r="G405">
        <v>12</v>
      </c>
      <c r="H405" t="s">
        <v>286</v>
      </c>
      <c r="I405">
        <v>75054</v>
      </c>
      <c r="J405">
        <v>300</v>
      </c>
      <c r="K405">
        <v>9999</v>
      </c>
      <c r="L405" s="61" t="s">
        <v>753</v>
      </c>
      <c r="M405">
        <v>20004</v>
      </c>
      <c r="N405" t="s">
        <v>753</v>
      </c>
      <c r="O405" s="61" t="s">
        <v>621</v>
      </c>
      <c r="P405">
        <v>400034</v>
      </c>
      <c r="Q405" t="s">
        <v>621</v>
      </c>
      <c r="R405">
        <v>9999</v>
      </c>
      <c r="S405" t="e">
        <f>VLOOKUP(A405,'Crosswalk NTL Prgrm-Project_JH'!I:T,5,FALSE)</f>
        <v>#N/A</v>
      </c>
      <c r="T405" t="e">
        <f t="shared" si="40"/>
        <v>#N/A</v>
      </c>
      <c r="U405" t="str">
        <f t="shared" si="41"/>
        <v>BAR037505420004</v>
      </c>
      <c r="V405">
        <v>400034</v>
      </c>
    </row>
    <row r="406" spans="1:22" x14ac:dyDescent="0.25">
      <c r="A406" s="61" t="str">
        <f t="shared" si="36"/>
        <v>BAR0375054</v>
      </c>
      <c r="B406" s="61" t="str">
        <f t="shared" si="37"/>
        <v>75054Event 4</v>
      </c>
      <c r="C406" s="69" t="str">
        <f t="shared" si="38"/>
        <v>BAR0375054400035</v>
      </c>
      <c r="D406" s="69" t="str">
        <f t="shared" si="39"/>
        <v>BAR0375054Event 4</v>
      </c>
      <c r="E406" t="s">
        <v>577</v>
      </c>
      <c r="F406" t="s">
        <v>282</v>
      </c>
      <c r="G406">
        <v>12</v>
      </c>
      <c r="H406" t="s">
        <v>286</v>
      </c>
      <c r="I406">
        <v>75054</v>
      </c>
      <c r="J406">
        <v>300</v>
      </c>
      <c r="K406">
        <v>9999</v>
      </c>
      <c r="L406" s="61" t="s">
        <v>753</v>
      </c>
      <c r="M406">
        <v>20004</v>
      </c>
      <c r="N406" t="s">
        <v>753</v>
      </c>
      <c r="O406" s="61" t="s">
        <v>622</v>
      </c>
      <c r="P406">
        <v>400035</v>
      </c>
      <c r="Q406" t="s">
        <v>622</v>
      </c>
      <c r="R406">
        <v>9999</v>
      </c>
      <c r="S406" t="e">
        <f>VLOOKUP(A406,'Crosswalk NTL Prgrm-Project_JH'!I:T,5,FALSE)</f>
        <v>#N/A</v>
      </c>
      <c r="T406" t="e">
        <f t="shared" si="40"/>
        <v>#N/A</v>
      </c>
      <c r="U406" t="str">
        <f t="shared" si="41"/>
        <v>BAR037505420004</v>
      </c>
      <c r="V406">
        <v>400035</v>
      </c>
    </row>
    <row r="407" spans="1:22" x14ac:dyDescent="0.25">
      <c r="A407" s="61" t="str">
        <f t="shared" si="36"/>
        <v>BAR0375054</v>
      </c>
      <c r="B407" s="61" t="str">
        <f t="shared" si="37"/>
        <v>75054Event 4</v>
      </c>
      <c r="C407" s="69" t="str">
        <f t="shared" si="38"/>
        <v>BAR0375054400037</v>
      </c>
      <c r="D407" s="69" t="str">
        <f t="shared" si="39"/>
        <v>BAR0375054Event 4</v>
      </c>
      <c r="E407" t="s">
        <v>577</v>
      </c>
      <c r="F407" t="s">
        <v>282</v>
      </c>
      <c r="G407">
        <v>12</v>
      </c>
      <c r="H407" t="s">
        <v>286</v>
      </c>
      <c r="I407">
        <v>75054</v>
      </c>
      <c r="J407">
        <v>300</v>
      </c>
      <c r="K407">
        <v>9999</v>
      </c>
      <c r="L407" s="61" t="s">
        <v>753</v>
      </c>
      <c r="M407">
        <v>20004</v>
      </c>
      <c r="N407" t="s">
        <v>753</v>
      </c>
      <c r="O407" s="61" t="s">
        <v>625</v>
      </c>
      <c r="P407">
        <v>400037</v>
      </c>
      <c r="Q407" t="s">
        <v>625</v>
      </c>
      <c r="R407">
        <v>9999</v>
      </c>
      <c r="S407" t="e">
        <f>VLOOKUP(A407,'Crosswalk NTL Prgrm-Project_JH'!I:T,5,FALSE)</f>
        <v>#N/A</v>
      </c>
      <c r="T407" t="e">
        <f t="shared" si="40"/>
        <v>#N/A</v>
      </c>
      <c r="U407" t="str">
        <f t="shared" si="41"/>
        <v>BAR037505420004</v>
      </c>
      <c r="V407">
        <v>400037</v>
      </c>
    </row>
    <row r="408" spans="1:22" x14ac:dyDescent="0.25">
      <c r="A408" s="61" t="str">
        <f t="shared" si="36"/>
        <v>BAR0375054</v>
      </c>
      <c r="B408" s="61" t="str">
        <f t="shared" si="37"/>
        <v>75054Event 4</v>
      </c>
      <c r="C408" s="69" t="str">
        <f t="shared" si="38"/>
        <v>BAR0375054400041</v>
      </c>
      <c r="D408" s="69" t="str">
        <f t="shared" si="39"/>
        <v>BAR0375054Event 4</v>
      </c>
      <c r="E408" t="s">
        <v>577</v>
      </c>
      <c r="F408" t="s">
        <v>282</v>
      </c>
      <c r="G408">
        <v>12</v>
      </c>
      <c r="H408" t="s">
        <v>286</v>
      </c>
      <c r="I408">
        <v>75054</v>
      </c>
      <c r="J408">
        <v>300</v>
      </c>
      <c r="K408">
        <v>9999</v>
      </c>
      <c r="L408" s="61" t="s">
        <v>753</v>
      </c>
      <c r="M408">
        <v>20004</v>
      </c>
      <c r="N408" t="s">
        <v>753</v>
      </c>
      <c r="O408" s="61" t="s">
        <v>627</v>
      </c>
      <c r="P408">
        <v>400041</v>
      </c>
      <c r="Q408" t="s">
        <v>627</v>
      </c>
      <c r="R408">
        <v>9999</v>
      </c>
      <c r="S408" t="e">
        <f>VLOOKUP(A408,'Crosswalk NTL Prgrm-Project_JH'!I:T,5,FALSE)</f>
        <v>#N/A</v>
      </c>
      <c r="T408" t="e">
        <f t="shared" si="40"/>
        <v>#N/A</v>
      </c>
      <c r="U408" t="str">
        <f t="shared" si="41"/>
        <v>BAR037505420004</v>
      </c>
      <c r="V408">
        <v>400041</v>
      </c>
    </row>
    <row r="409" spans="1:22" x14ac:dyDescent="0.25">
      <c r="A409" s="61" t="str">
        <f t="shared" si="36"/>
        <v>BAR0375054</v>
      </c>
      <c r="B409" s="61" t="str">
        <f t="shared" si="37"/>
        <v>75054Event 4</v>
      </c>
      <c r="C409" s="69" t="str">
        <f t="shared" si="38"/>
        <v>BAR0375054400042</v>
      </c>
      <c r="D409" s="69" t="str">
        <f t="shared" si="39"/>
        <v>BAR0375054Event 4</v>
      </c>
      <c r="E409" t="s">
        <v>577</v>
      </c>
      <c r="F409" t="s">
        <v>282</v>
      </c>
      <c r="G409">
        <v>12</v>
      </c>
      <c r="H409" t="s">
        <v>286</v>
      </c>
      <c r="I409">
        <v>75054</v>
      </c>
      <c r="J409">
        <v>300</v>
      </c>
      <c r="K409">
        <v>9999</v>
      </c>
      <c r="L409" s="61" t="s">
        <v>753</v>
      </c>
      <c r="M409">
        <v>20004</v>
      </c>
      <c r="N409" t="s">
        <v>753</v>
      </c>
      <c r="O409" s="61" t="s">
        <v>631</v>
      </c>
      <c r="P409">
        <v>400042</v>
      </c>
      <c r="Q409" t="s">
        <v>631</v>
      </c>
      <c r="R409">
        <v>9999</v>
      </c>
      <c r="S409" t="e">
        <f>VLOOKUP(A409,'Crosswalk NTL Prgrm-Project_JH'!I:T,5,FALSE)</f>
        <v>#N/A</v>
      </c>
      <c r="T409" t="e">
        <f t="shared" si="40"/>
        <v>#N/A</v>
      </c>
      <c r="U409" t="str">
        <f t="shared" si="41"/>
        <v>BAR037505420004</v>
      </c>
      <c r="V409">
        <v>400042</v>
      </c>
    </row>
    <row r="410" spans="1:22" x14ac:dyDescent="0.25">
      <c r="A410" s="61" t="str">
        <f t="shared" si="36"/>
        <v>BAR0375054</v>
      </c>
      <c r="B410" s="61" t="str">
        <f t="shared" si="37"/>
        <v>75054Event 4</v>
      </c>
      <c r="C410" s="69" t="str">
        <f t="shared" si="38"/>
        <v>BAR0375054400043</v>
      </c>
      <c r="D410" s="69" t="str">
        <f t="shared" si="39"/>
        <v>BAR0375054Event 4</v>
      </c>
      <c r="E410" t="s">
        <v>577</v>
      </c>
      <c r="F410" t="s">
        <v>282</v>
      </c>
      <c r="G410">
        <v>12</v>
      </c>
      <c r="H410" t="s">
        <v>286</v>
      </c>
      <c r="I410">
        <v>75054</v>
      </c>
      <c r="J410">
        <v>300</v>
      </c>
      <c r="K410">
        <v>9999</v>
      </c>
      <c r="L410" s="61" t="s">
        <v>753</v>
      </c>
      <c r="M410">
        <v>20004</v>
      </c>
      <c r="N410" t="s">
        <v>753</v>
      </c>
      <c r="O410" s="61" t="s">
        <v>628</v>
      </c>
      <c r="P410">
        <v>400043</v>
      </c>
      <c r="Q410" t="s">
        <v>628</v>
      </c>
      <c r="R410">
        <v>9999</v>
      </c>
      <c r="S410" t="e">
        <f>VLOOKUP(A410,'Crosswalk NTL Prgrm-Project_JH'!I:T,5,FALSE)</f>
        <v>#N/A</v>
      </c>
      <c r="T410" t="e">
        <f t="shared" si="40"/>
        <v>#N/A</v>
      </c>
      <c r="U410" t="str">
        <f t="shared" si="41"/>
        <v>BAR037505420004</v>
      </c>
      <c r="V410">
        <v>400043</v>
      </c>
    </row>
    <row r="411" spans="1:22" x14ac:dyDescent="0.25">
      <c r="A411" s="61" t="str">
        <f t="shared" si="36"/>
        <v>BAR0375054</v>
      </c>
      <c r="B411" s="61" t="str">
        <f t="shared" si="37"/>
        <v>75054Event 4</v>
      </c>
      <c r="C411" s="69" t="str">
        <f t="shared" si="38"/>
        <v>BAR0375054400044</v>
      </c>
      <c r="D411" s="69" t="str">
        <f t="shared" si="39"/>
        <v>BAR0375054Event 4</v>
      </c>
      <c r="E411" t="s">
        <v>577</v>
      </c>
      <c r="F411" t="s">
        <v>282</v>
      </c>
      <c r="G411">
        <v>12</v>
      </c>
      <c r="H411" t="s">
        <v>286</v>
      </c>
      <c r="I411">
        <v>75054</v>
      </c>
      <c r="J411">
        <v>300</v>
      </c>
      <c r="K411">
        <v>9999</v>
      </c>
      <c r="L411" s="61" t="s">
        <v>753</v>
      </c>
      <c r="M411">
        <v>20004</v>
      </c>
      <c r="N411" t="s">
        <v>753</v>
      </c>
      <c r="O411" s="61" t="s">
        <v>629</v>
      </c>
      <c r="P411">
        <v>400044</v>
      </c>
      <c r="Q411" t="s">
        <v>629</v>
      </c>
      <c r="R411">
        <v>9999</v>
      </c>
      <c r="S411" t="e">
        <f>VLOOKUP(A411,'Crosswalk NTL Prgrm-Project_JH'!I:T,5,FALSE)</f>
        <v>#N/A</v>
      </c>
      <c r="T411" t="e">
        <f t="shared" si="40"/>
        <v>#N/A</v>
      </c>
      <c r="U411" t="str">
        <f t="shared" si="41"/>
        <v>BAR037505420004</v>
      </c>
      <c r="V411">
        <v>400044</v>
      </c>
    </row>
    <row r="412" spans="1:22" x14ac:dyDescent="0.25">
      <c r="A412" s="61" t="str">
        <f t="shared" si="36"/>
        <v>BAR0375054</v>
      </c>
      <c r="B412" s="61" t="str">
        <f t="shared" si="37"/>
        <v>75054Event 4</v>
      </c>
      <c r="C412" s="69" t="str">
        <f t="shared" si="38"/>
        <v>BAR0375054400045</v>
      </c>
      <c r="D412" s="69" t="str">
        <f t="shared" si="39"/>
        <v>BAR0375054Event 4</v>
      </c>
      <c r="E412" t="s">
        <v>577</v>
      </c>
      <c r="F412" t="s">
        <v>282</v>
      </c>
      <c r="G412">
        <v>12</v>
      </c>
      <c r="H412" t="s">
        <v>286</v>
      </c>
      <c r="I412">
        <v>75054</v>
      </c>
      <c r="J412">
        <v>300</v>
      </c>
      <c r="K412">
        <v>9999</v>
      </c>
      <c r="L412" s="61" t="s">
        <v>753</v>
      </c>
      <c r="M412">
        <v>20004</v>
      </c>
      <c r="N412" t="s">
        <v>753</v>
      </c>
      <c r="O412" s="61" t="s">
        <v>632</v>
      </c>
      <c r="P412">
        <v>400045</v>
      </c>
      <c r="Q412" t="s">
        <v>632</v>
      </c>
      <c r="R412">
        <v>9999</v>
      </c>
      <c r="S412" t="e">
        <f>VLOOKUP(A412,'Crosswalk NTL Prgrm-Project_JH'!I:T,5,FALSE)</f>
        <v>#N/A</v>
      </c>
      <c r="T412" t="e">
        <f t="shared" si="40"/>
        <v>#N/A</v>
      </c>
      <c r="U412" t="str">
        <f t="shared" si="41"/>
        <v>BAR037505420004</v>
      </c>
      <c r="V412">
        <v>400045</v>
      </c>
    </row>
    <row r="413" spans="1:22" x14ac:dyDescent="0.25">
      <c r="A413" s="61" t="str">
        <f t="shared" si="36"/>
        <v>BAR0375054</v>
      </c>
      <c r="B413" s="61" t="str">
        <f t="shared" si="37"/>
        <v>75054Event 4</v>
      </c>
      <c r="C413" s="69" t="str">
        <f t="shared" si="38"/>
        <v>BAR0375054400059</v>
      </c>
      <c r="D413" s="69" t="str">
        <f t="shared" si="39"/>
        <v>BAR0375054Event 4</v>
      </c>
      <c r="E413" t="s">
        <v>577</v>
      </c>
      <c r="F413" t="s">
        <v>282</v>
      </c>
      <c r="G413">
        <v>12</v>
      </c>
      <c r="H413" t="s">
        <v>286</v>
      </c>
      <c r="I413">
        <v>75054</v>
      </c>
      <c r="J413">
        <v>300</v>
      </c>
      <c r="K413">
        <v>9999</v>
      </c>
      <c r="L413" s="61" t="s">
        <v>753</v>
      </c>
      <c r="M413">
        <v>20004</v>
      </c>
      <c r="N413" t="s">
        <v>753</v>
      </c>
      <c r="O413" s="61" t="s">
        <v>633</v>
      </c>
      <c r="P413">
        <v>400059</v>
      </c>
      <c r="Q413" t="s">
        <v>633</v>
      </c>
      <c r="R413">
        <v>9999</v>
      </c>
      <c r="S413" t="e">
        <f>VLOOKUP(A413,'Crosswalk NTL Prgrm-Project_JH'!I:T,5,FALSE)</f>
        <v>#N/A</v>
      </c>
      <c r="T413" t="e">
        <f t="shared" si="40"/>
        <v>#N/A</v>
      </c>
      <c r="U413" t="str">
        <f t="shared" si="41"/>
        <v>BAR037505420004</v>
      </c>
      <c r="V413">
        <v>400059</v>
      </c>
    </row>
    <row r="414" spans="1:22" x14ac:dyDescent="0.25">
      <c r="A414" s="61" t="str">
        <f t="shared" si="36"/>
        <v>BAR0375054</v>
      </c>
      <c r="B414" s="61" t="str">
        <f t="shared" si="37"/>
        <v>75054Event 4</v>
      </c>
      <c r="C414" s="69" t="str">
        <f t="shared" si="38"/>
        <v>BAR0375054400060</v>
      </c>
      <c r="D414" s="69" t="str">
        <f t="shared" si="39"/>
        <v>BAR0375054Event 4</v>
      </c>
      <c r="E414" t="s">
        <v>577</v>
      </c>
      <c r="F414" t="s">
        <v>282</v>
      </c>
      <c r="G414">
        <v>12</v>
      </c>
      <c r="H414" t="s">
        <v>286</v>
      </c>
      <c r="I414">
        <v>75054</v>
      </c>
      <c r="J414">
        <v>300</v>
      </c>
      <c r="K414">
        <v>9999</v>
      </c>
      <c r="L414" s="61" t="s">
        <v>753</v>
      </c>
      <c r="M414">
        <v>20004</v>
      </c>
      <c r="N414" t="s">
        <v>753</v>
      </c>
      <c r="O414" s="61" t="s">
        <v>634</v>
      </c>
      <c r="P414">
        <v>400060</v>
      </c>
      <c r="Q414" t="s">
        <v>634</v>
      </c>
      <c r="R414">
        <v>9999</v>
      </c>
      <c r="S414" t="e">
        <f>VLOOKUP(A414,'Crosswalk NTL Prgrm-Project_JH'!I:T,5,FALSE)</f>
        <v>#N/A</v>
      </c>
      <c r="T414" t="e">
        <f t="shared" si="40"/>
        <v>#N/A</v>
      </c>
      <c r="U414" t="str">
        <f t="shared" si="41"/>
        <v>BAR037505420004</v>
      </c>
      <c r="V414">
        <v>400060</v>
      </c>
    </row>
    <row r="415" spans="1:22" x14ac:dyDescent="0.25">
      <c r="A415" s="61" t="str">
        <f t="shared" si="36"/>
        <v>BAR0375054</v>
      </c>
      <c r="B415" s="61" t="str">
        <f t="shared" si="37"/>
        <v>75054Event 4</v>
      </c>
      <c r="C415" s="69" t="str">
        <f t="shared" si="38"/>
        <v>BAR0375054400061</v>
      </c>
      <c r="D415" s="69" t="str">
        <f t="shared" si="39"/>
        <v>BAR0375054Event 4</v>
      </c>
      <c r="E415" t="s">
        <v>577</v>
      </c>
      <c r="F415" t="s">
        <v>282</v>
      </c>
      <c r="G415">
        <v>12</v>
      </c>
      <c r="H415" t="s">
        <v>286</v>
      </c>
      <c r="I415">
        <v>75054</v>
      </c>
      <c r="J415">
        <v>300</v>
      </c>
      <c r="K415">
        <v>9999</v>
      </c>
      <c r="L415" s="61" t="s">
        <v>753</v>
      </c>
      <c r="M415">
        <v>20004</v>
      </c>
      <c r="N415" t="s">
        <v>753</v>
      </c>
      <c r="O415" s="61" t="s">
        <v>635</v>
      </c>
      <c r="P415">
        <v>400061</v>
      </c>
      <c r="Q415" t="s">
        <v>635</v>
      </c>
      <c r="R415">
        <v>9999</v>
      </c>
      <c r="S415" t="e">
        <f>VLOOKUP(A415,'Crosswalk NTL Prgrm-Project_JH'!I:T,5,FALSE)</f>
        <v>#N/A</v>
      </c>
      <c r="T415" t="e">
        <f t="shared" si="40"/>
        <v>#N/A</v>
      </c>
      <c r="U415" t="str">
        <f t="shared" si="41"/>
        <v>BAR037505420004</v>
      </c>
      <c r="V415">
        <v>400061</v>
      </c>
    </row>
    <row r="416" spans="1:22" x14ac:dyDescent="0.25">
      <c r="A416" s="61" t="str">
        <f t="shared" si="36"/>
        <v>BAR0375054</v>
      </c>
      <c r="B416" s="61" t="str">
        <f t="shared" si="37"/>
        <v>75054Event 4</v>
      </c>
      <c r="C416" s="69" t="str">
        <f t="shared" si="38"/>
        <v>BAR0375054400062</v>
      </c>
      <c r="D416" s="69" t="str">
        <f t="shared" si="39"/>
        <v>BAR0375054Event 4</v>
      </c>
      <c r="E416" t="s">
        <v>577</v>
      </c>
      <c r="F416" t="s">
        <v>282</v>
      </c>
      <c r="G416">
        <v>12</v>
      </c>
      <c r="H416" t="s">
        <v>286</v>
      </c>
      <c r="I416">
        <v>75054</v>
      </c>
      <c r="J416">
        <v>300</v>
      </c>
      <c r="K416">
        <v>9999</v>
      </c>
      <c r="L416" s="61" t="s">
        <v>753</v>
      </c>
      <c r="M416">
        <v>20004</v>
      </c>
      <c r="N416" t="s">
        <v>753</v>
      </c>
      <c r="O416" s="61" t="s">
        <v>636</v>
      </c>
      <c r="P416">
        <v>400062</v>
      </c>
      <c r="Q416" t="s">
        <v>636</v>
      </c>
      <c r="R416">
        <v>9999</v>
      </c>
      <c r="S416" t="e">
        <f>VLOOKUP(A416,'Crosswalk NTL Prgrm-Project_JH'!I:T,5,FALSE)</f>
        <v>#N/A</v>
      </c>
      <c r="T416" t="e">
        <f t="shared" si="40"/>
        <v>#N/A</v>
      </c>
      <c r="U416" t="str">
        <f t="shared" si="41"/>
        <v>BAR037505420004</v>
      </c>
      <c r="V416">
        <v>400062</v>
      </c>
    </row>
    <row r="417" spans="1:22" x14ac:dyDescent="0.25">
      <c r="A417" s="61" t="str">
        <f t="shared" si="36"/>
        <v>BAR0375054</v>
      </c>
      <c r="B417" s="61" t="str">
        <f t="shared" si="37"/>
        <v>75054Event 4</v>
      </c>
      <c r="C417" s="69" t="str">
        <f t="shared" si="38"/>
        <v>BAR0375054400063</v>
      </c>
      <c r="D417" s="69" t="str">
        <f t="shared" si="39"/>
        <v>BAR0375054Event 4</v>
      </c>
      <c r="E417" t="s">
        <v>577</v>
      </c>
      <c r="F417" t="s">
        <v>282</v>
      </c>
      <c r="G417">
        <v>12</v>
      </c>
      <c r="H417" t="s">
        <v>286</v>
      </c>
      <c r="I417">
        <v>75054</v>
      </c>
      <c r="J417">
        <v>300</v>
      </c>
      <c r="K417">
        <v>9999</v>
      </c>
      <c r="L417" s="61" t="s">
        <v>753</v>
      </c>
      <c r="M417">
        <v>20004</v>
      </c>
      <c r="N417" t="s">
        <v>753</v>
      </c>
      <c r="O417" s="61" t="s">
        <v>637</v>
      </c>
      <c r="P417">
        <v>400063</v>
      </c>
      <c r="Q417" t="s">
        <v>637</v>
      </c>
      <c r="R417">
        <v>9999</v>
      </c>
      <c r="S417" t="e">
        <f>VLOOKUP(A417,'Crosswalk NTL Prgrm-Project_JH'!I:T,5,FALSE)</f>
        <v>#N/A</v>
      </c>
      <c r="T417" t="e">
        <f t="shared" si="40"/>
        <v>#N/A</v>
      </c>
      <c r="U417" t="str">
        <f t="shared" si="41"/>
        <v>BAR037505420004</v>
      </c>
      <c r="V417">
        <v>400063</v>
      </c>
    </row>
    <row r="418" spans="1:22" x14ac:dyDescent="0.25">
      <c r="A418" s="61" t="str">
        <f t="shared" si="36"/>
        <v>BAR0375054</v>
      </c>
      <c r="B418" s="61" t="str">
        <f t="shared" si="37"/>
        <v>75054Event 4</v>
      </c>
      <c r="C418" s="69" t="str">
        <f t="shared" si="38"/>
        <v>BAR0375054400064</v>
      </c>
      <c r="D418" s="69" t="str">
        <f t="shared" si="39"/>
        <v>BAR0375054Event 4</v>
      </c>
      <c r="E418" t="s">
        <v>577</v>
      </c>
      <c r="F418" t="s">
        <v>282</v>
      </c>
      <c r="G418">
        <v>12</v>
      </c>
      <c r="H418" t="s">
        <v>286</v>
      </c>
      <c r="I418">
        <v>75054</v>
      </c>
      <c r="J418">
        <v>300</v>
      </c>
      <c r="K418">
        <v>9999</v>
      </c>
      <c r="L418" s="61" t="s">
        <v>753</v>
      </c>
      <c r="M418">
        <v>20004</v>
      </c>
      <c r="N418" t="s">
        <v>753</v>
      </c>
      <c r="O418" s="61" t="s">
        <v>638</v>
      </c>
      <c r="P418">
        <v>400064</v>
      </c>
      <c r="Q418" t="s">
        <v>638</v>
      </c>
      <c r="R418">
        <v>9999</v>
      </c>
      <c r="S418" t="e">
        <f>VLOOKUP(A418,'Crosswalk NTL Prgrm-Project_JH'!I:T,5,FALSE)</f>
        <v>#N/A</v>
      </c>
      <c r="T418" t="e">
        <f t="shared" si="40"/>
        <v>#N/A</v>
      </c>
      <c r="U418" t="str">
        <f t="shared" si="41"/>
        <v>BAR037505420004</v>
      </c>
      <c r="V418">
        <v>400064</v>
      </c>
    </row>
    <row r="419" spans="1:22" x14ac:dyDescent="0.25">
      <c r="A419" s="61" t="str">
        <f t="shared" si="36"/>
        <v>BAR0375054</v>
      </c>
      <c r="B419" s="61" t="str">
        <f t="shared" si="37"/>
        <v>75054Event 4</v>
      </c>
      <c r="C419" s="69" t="str">
        <f t="shared" si="38"/>
        <v>BAR0375054400066</v>
      </c>
      <c r="D419" s="69" t="str">
        <f t="shared" si="39"/>
        <v>BAR0375054Event 4</v>
      </c>
      <c r="E419" t="s">
        <v>577</v>
      </c>
      <c r="F419" t="s">
        <v>282</v>
      </c>
      <c r="G419">
        <v>12</v>
      </c>
      <c r="H419" t="s">
        <v>286</v>
      </c>
      <c r="I419">
        <v>75054</v>
      </c>
      <c r="J419">
        <v>300</v>
      </c>
      <c r="K419">
        <v>9999</v>
      </c>
      <c r="L419" s="61" t="s">
        <v>753</v>
      </c>
      <c r="M419">
        <v>20004</v>
      </c>
      <c r="N419" t="s">
        <v>753</v>
      </c>
      <c r="O419" s="61" t="s">
        <v>640</v>
      </c>
      <c r="P419">
        <v>400066</v>
      </c>
      <c r="Q419" t="s">
        <v>640</v>
      </c>
      <c r="R419">
        <v>9999</v>
      </c>
      <c r="S419" t="e">
        <f>VLOOKUP(A419,'Crosswalk NTL Prgrm-Project_JH'!I:T,5,FALSE)</f>
        <v>#N/A</v>
      </c>
      <c r="T419" t="e">
        <f t="shared" si="40"/>
        <v>#N/A</v>
      </c>
      <c r="U419" t="str">
        <f t="shared" si="41"/>
        <v>BAR037505420004</v>
      </c>
      <c r="V419">
        <v>400066</v>
      </c>
    </row>
    <row r="420" spans="1:22" x14ac:dyDescent="0.25">
      <c r="A420" s="61" t="str">
        <f t="shared" si="36"/>
        <v>BAR0375054</v>
      </c>
      <c r="B420" s="61" t="str">
        <f t="shared" si="37"/>
        <v>75054Event 4</v>
      </c>
      <c r="C420" s="69" t="str">
        <f t="shared" si="38"/>
        <v>BAR0375054400067</v>
      </c>
      <c r="D420" s="69" t="str">
        <f t="shared" si="39"/>
        <v>BAR0375054Event 4</v>
      </c>
      <c r="E420" t="s">
        <v>577</v>
      </c>
      <c r="F420" t="s">
        <v>282</v>
      </c>
      <c r="G420">
        <v>12</v>
      </c>
      <c r="H420" t="s">
        <v>286</v>
      </c>
      <c r="I420">
        <v>75054</v>
      </c>
      <c r="J420">
        <v>300</v>
      </c>
      <c r="K420">
        <v>9999</v>
      </c>
      <c r="L420" s="61" t="s">
        <v>753</v>
      </c>
      <c r="M420">
        <v>20004</v>
      </c>
      <c r="N420" t="s">
        <v>753</v>
      </c>
      <c r="O420" s="61" t="s">
        <v>641</v>
      </c>
      <c r="P420">
        <v>400067</v>
      </c>
      <c r="Q420" t="s">
        <v>641</v>
      </c>
      <c r="R420">
        <v>9999</v>
      </c>
      <c r="S420" t="e">
        <f>VLOOKUP(A420,'Crosswalk NTL Prgrm-Project_JH'!I:T,5,FALSE)</f>
        <v>#N/A</v>
      </c>
      <c r="T420" t="e">
        <f t="shared" si="40"/>
        <v>#N/A</v>
      </c>
      <c r="U420" t="str">
        <f t="shared" si="41"/>
        <v>BAR037505420004</v>
      </c>
      <c r="V420">
        <v>400067</v>
      </c>
    </row>
    <row r="421" spans="1:22" x14ac:dyDescent="0.25">
      <c r="A421" s="61" t="str">
        <f t="shared" si="36"/>
        <v>BAR0375054</v>
      </c>
      <c r="B421" s="61" t="str">
        <f t="shared" si="37"/>
        <v>75054Event 4</v>
      </c>
      <c r="C421" s="69" t="str">
        <f t="shared" si="38"/>
        <v>BAR0375054400068</v>
      </c>
      <c r="D421" s="69" t="str">
        <f t="shared" si="39"/>
        <v>BAR0375054Event 4</v>
      </c>
      <c r="E421" t="s">
        <v>577</v>
      </c>
      <c r="F421" t="s">
        <v>282</v>
      </c>
      <c r="G421">
        <v>12</v>
      </c>
      <c r="H421" t="s">
        <v>286</v>
      </c>
      <c r="I421">
        <v>75054</v>
      </c>
      <c r="J421">
        <v>300</v>
      </c>
      <c r="K421">
        <v>9999</v>
      </c>
      <c r="L421" s="61" t="s">
        <v>753</v>
      </c>
      <c r="M421">
        <v>20004</v>
      </c>
      <c r="N421" t="s">
        <v>753</v>
      </c>
      <c r="O421" s="61" t="s">
        <v>642</v>
      </c>
      <c r="P421">
        <v>400068</v>
      </c>
      <c r="Q421" t="s">
        <v>642</v>
      </c>
      <c r="R421">
        <v>9999</v>
      </c>
      <c r="S421" t="e">
        <f>VLOOKUP(A421,'Crosswalk NTL Prgrm-Project_JH'!I:T,5,FALSE)</f>
        <v>#N/A</v>
      </c>
      <c r="T421" t="e">
        <f t="shared" si="40"/>
        <v>#N/A</v>
      </c>
      <c r="U421" t="str">
        <f t="shared" si="41"/>
        <v>BAR037505420004</v>
      </c>
      <c r="V421">
        <v>400068</v>
      </c>
    </row>
    <row r="422" spans="1:22" x14ac:dyDescent="0.25">
      <c r="A422" s="61" t="str">
        <f t="shared" si="36"/>
        <v>BAR0375054</v>
      </c>
      <c r="B422" s="61" t="str">
        <f t="shared" si="37"/>
        <v>75054Event 4</v>
      </c>
      <c r="C422" s="69" t="str">
        <f t="shared" si="38"/>
        <v>BAR0375054400070</v>
      </c>
      <c r="D422" s="69" t="str">
        <f t="shared" si="39"/>
        <v>BAR0375054Event 4</v>
      </c>
      <c r="E422" t="s">
        <v>577</v>
      </c>
      <c r="F422" t="s">
        <v>282</v>
      </c>
      <c r="G422">
        <v>12</v>
      </c>
      <c r="H422" t="s">
        <v>286</v>
      </c>
      <c r="I422">
        <v>75054</v>
      </c>
      <c r="J422">
        <v>300</v>
      </c>
      <c r="K422">
        <v>9999</v>
      </c>
      <c r="L422" s="61" t="s">
        <v>753</v>
      </c>
      <c r="M422">
        <v>20004</v>
      </c>
      <c r="N422" t="s">
        <v>753</v>
      </c>
      <c r="O422" s="61" t="s">
        <v>643</v>
      </c>
      <c r="P422">
        <v>400070</v>
      </c>
      <c r="Q422" t="s">
        <v>643</v>
      </c>
      <c r="R422">
        <v>9999</v>
      </c>
      <c r="S422" t="e">
        <f>VLOOKUP(A422,'Crosswalk NTL Prgrm-Project_JH'!I:T,5,FALSE)</f>
        <v>#N/A</v>
      </c>
      <c r="T422" t="e">
        <f t="shared" si="40"/>
        <v>#N/A</v>
      </c>
      <c r="U422" t="str">
        <f t="shared" si="41"/>
        <v>BAR037505420004</v>
      </c>
      <c r="V422">
        <v>400070</v>
      </c>
    </row>
    <row r="423" spans="1:22" x14ac:dyDescent="0.25">
      <c r="A423" s="61" t="str">
        <f t="shared" si="36"/>
        <v>BAR0375054</v>
      </c>
      <c r="B423" s="61" t="str">
        <f t="shared" si="37"/>
        <v>75054Event 4</v>
      </c>
      <c r="C423" s="69" t="str">
        <f t="shared" si="38"/>
        <v>BAR0375054400074</v>
      </c>
      <c r="D423" s="69" t="str">
        <f t="shared" si="39"/>
        <v>BAR0375054Event 4</v>
      </c>
      <c r="E423" t="s">
        <v>577</v>
      </c>
      <c r="F423" t="s">
        <v>282</v>
      </c>
      <c r="G423">
        <v>12</v>
      </c>
      <c r="H423" t="s">
        <v>286</v>
      </c>
      <c r="I423">
        <v>75054</v>
      </c>
      <c r="J423">
        <v>300</v>
      </c>
      <c r="K423">
        <v>9999</v>
      </c>
      <c r="L423" s="61" t="s">
        <v>753</v>
      </c>
      <c r="M423">
        <v>20004</v>
      </c>
      <c r="N423" t="s">
        <v>753</v>
      </c>
      <c r="O423" s="61" t="s">
        <v>647</v>
      </c>
      <c r="P423">
        <v>400074</v>
      </c>
      <c r="Q423" t="s">
        <v>647</v>
      </c>
      <c r="R423">
        <v>9999</v>
      </c>
      <c r="S423" t="e">
        <f>VLOOKUP(A423,'Crosswalk NTL Prgrm-Project_JH'!I:T,5,FALSE)</f>
        <v>#N/A</v>
      </c>
      <c r="T423" t="e">
        <f t="shared" si="40"/>
        <v>#N/A</v>
      </c>
      <c r="U423" t="str">
        <f t="shared" si="41"/>
        <v>BAR037505420004</v>
      </c>
      <c r="V423">
        <v>400074</v>
      </c>
    </row>
    <row r="424" spans="1:22" x14ac:dyDescent="0.25">
      <c r="A424" s="61" t="str">
        <f t="shared" si="36"/>
        <v>BAR0375054</v>
      </c>
      <c r="B424" s="61" t="str">
        <f t="shared" si="37"/>
        <v>75054Event 4</v>
      </c>
      <c r="C424" s="69" t="str">
        <f t="shared" si="38"/>
        <v>BAR0375054400075</v>
      </c>
      <c r="D424" s="69" t="str">
        <f t="shared" si="39"/>
        <v>BAR0375054Event 4</v>
      </c>
      <c r="E424" t="s">
        <v>577</v>
      </c>
      <c r="F424" t="s">
        <v>282</v>
      </c>
      <c r="G424">
        <v>12</v>
      </c>
      <c r="H424" t="s">
        <v>286</v>
      </c>
      <c r="I424">
        <v>75054</v>
      </c>
      <c r="J424">
        <v>300</v>
      </c>
      <c r="K424">
        <v>9999</v>
      </c>
      <c r="L424" s="61" t="s">
        <v>753</v>
      </c>
      <c r="M424">
        <v>20004</v>
      </c>
      <c r="N424" t="s">
        <v>753</v>
      </c>
      <c r="O424" s="61" t="s">
        <v>648</v>
      </c>
      <c r="P424">
        <v>400075</v>
      </c>
      <c r="Q424" t="s">
        <v>648</v>
      </c>
      <c r="R424">
        <v>9999</v>
      </c>
      <c r="S424" t="e">
        <f>VLOOKUP(A424,'Crosswalk NTL Prgrm-Project_JH'!I:T,5,FALSE)</f>
        <v>#N/A</v>
      </c>
      <c r="T424" t="e">
        <f t="shared" si="40"/>
        <v>#N/A</v>
      </c>
      <c r="U424" t="str">
        <f t="shared" si="41"/>
        <v>BAR037505420004</v>
      </c>
      <c r="V424">
        <v>400075</v>
      </c>
    </row>
    <row r="425" spans="1:22" x14ac:dyDescent="0.25">
      <c r="A425" s="61" t="str">
        <f t="shared" si="36"/>
        <v>BAR0375054</v>
      </c>
      <c r="B425" s="61" t="str">
        <f t="shared" si="37"/>
        <v>75054Event 4</v>
      </c>
      <c r="C425" s="69" t="str">
        <f t="shared" si="38"/>
        <v>BAR0375054400076</v>
      </c>
      <c r="D425" s="69" t="str">
        <f t="shared" si="39"/>
        <v>BAR0375054Event 4</v>
      </c>
      <c r="E425" t="s">
        <v>577</v>
      </c>
      <c r="F425" t="s">
        <v>282</v>
      </c>
      <c r="G425">
        <v>12</v>
      </c>
      <c r="H425" t="s">
        <v>286</v>
      </c>
      <c r="I425">
        <v>75054</v>
      </c>
      <c r="J425">
        <v>300</v>
      </c>
      <c r="K425">
        <v>9999</v>
      </c>
      <c r="L425" s="61" t="s">
        <v>753</v>
      </c>
      <c r="M425">
        <v>20004</v>
      </c>
      <c r="N425" t="s">
        <v>753</v>
      </c>
      <c r="O425" s="61" t="s">
        <v>649</v>
      </c>
      <c r="P425">
        <v>400076</v>
      </c>
      <c r="Q425" t="s">
        <v>649</v>
      </c>
      <c r="R425">
        <v>9999</v>
      </c>
      <c r="S425" t="e">
        <f>VLOOKUP(A425,'Crosswalk NTL Prgrm-Project_JH'!I:T,5,FALSE)</f>
        <v>#N/A</v>
      </c>
      <c r="T425" t="e">
        <f t="shared" si="40"/>
        <v>#N/A</v>
      </c>
      <c r="U425" t="str">
        <f t="shared" si="41"/>
        <v>BAR037505420004</v>
      </c>
      <c r="V425">
        <v>400076</v>
      </c>
    </row>
    <row r="426" spans="1:22" x14ac:dyDescent="0.25">
      <c r="A426" s="61" t="str">
        <f t="shared" si="36"/>
        <v>BAR0375054</v>
      </c>
      <c r="B426" s="61" t="str">
        <f t="shared" si="37"/>
        <v>75054Event 4</v>
      </c>
      <c r="C426" s="69" t="str">
        <f t="shared" si="38"/>
        <v>BAR0375054400079</v>
      </c>
      <c r="D426" s="69" t="str">
        <f t="shared" si="39"/>
        <v>BAR0375054Event 4</v>
      </c>
      <c r="E426" t="s">
        <v>577</v>
      </c>
      <c r="F426" t="s">
        <v>282</v>
      </c>
      <c r="G426">
        <v>12</v>
      </c>
      <c r="H426" t="s">
        <v>286</v>
      </c>
      <c r="I426">
        <v>75054</v>
      </c>
      <c r="J426">
        <v>300</v>
      </c>
      <c r="K426">
        <v>9999</v>
      </c>
      <c r="L426" s="61" t="s">
        <v>753</v>
      </c>
      <c r="M426">
        <v>20004</v>
      </c>
      <c r="N426" t="s">
        <v>753</v>
      </c>
      <c r="O426" s="61" t="s">
        <v>651</v>
      </c>
      <c r="P426">
        <v>400079</v>
      </c>
      <c r="Q426" t="s">
        <v>651</v>
      </c>
      <c r="R426">
        <v>9999</v>
      </c>
      <c r="S426" t="e">
        <f>VLOOKUP(A426,'Crosswalk NTL Prgrm-Project_JH'!I:T,5,FALSE)</f>
        <v>#N/A</v>
      </c>
      <c r="T426" t="e">
        <f t="shared" si="40"/>
        <v>#N/A</v>
      </c>
      <c r="U426" t="str">
        <f t="shared" si="41"/>
        <v>BAR037505420004</v>
      </c>
      <c r="V426">
        <v>400079</v>
      </c>
    </row>
    <row r="427" spans="1:22" x14ac:dyDescent="0.25">
      <c r="A427" s="61" t="str">
        <f t="shared" si="36"/>
        <v>BAR0375054</v>
      </c>
      <c r="B427" s="61" t="str">
        <f t="shared" si="37"/>
        <v>75054Event 4</v>
      </c>
      <c r="C427" s="69" t="str">
        <f t="shared" si="38"/>
        <v>BAR0375054400081</v>
      </c>
      <c r="D427" s="69" t="str">
        <f t="shared" si="39"/>
        <v>BAR0375054Event 4</v>
      </c>
      <c r="E427" t="s">
        <v>577</v>
      </c>
      <c r="F427" t="s">
        <v>282</v>
      </c>
      <c r="G427">
        <v>12</v>
      </c>
      <c r="H427" t="s">
        <v>286</v>
      </c>
      <c r="I427">
        <v>75054</v>
      </c>
      <c r="J427">
        <v>300</v>
      </c>
      <c r="K427">
        <v>9999</v>
      </c>
      <c r="L427" s="61" t="s">
        <v>753</v>
      </c>
      <c r="M427">
        <v>20004</v>
      </c>
      <c r="N427" t="s">
        <v>753</v>
      </c>
      <c r="O427" s="61" t="s">
        <v>653</v>
      </c>
      <c r="P427">
        <v>400081</v>
      </c>
      <c r="Q427" t="s">
        <v>653</v>
      </c>
      <c r="R427">
        <v>9999</v>
      </c>
      <c r="S427" t="e">
        <f>VLOOKUP(A427,'Crosswalk NTL Prgrm-Project_JH'!I:T,5,FALSE)</f>
        <v>#N/A</v>
      </c>
      <c r="T427" t="e">
        <f t="shared" si="40"/>
        <v>#N/A</v>
      </c>
      <c r="U427" t="str">
        <f t="shared" si="41"/>
        <v>BAR037505420004</v>
      </c>
      <c r="V427">
        <v>400081</v>
      </c>
    </row>
    <row r="428" spans="1:22" x14ac:dyDescent="0.25">
      <c r="A428" s="61" t="str">
        <f t="shared" si="36"/>
        <v>BAR0375054</v>
      </c>
      <c r="B428" s="61" t="str">
        <f t="shared" si="37"/>
        <v>75054Event 4</v>
      </c>
      <c r="C428" s="69" t="str">
        <f t="shared" si="38"/>
        <v>BAR0375054400083</v>
      </c>
      <c r="D428" s="69" t="str">
        <f t="shared" si="39"/>
        <v>BAR0375054Event 4</v>
      </c>
      <c r="E428" t="s">
        <v>577</v>
      </c>
      <c r="F428" t="s">
        <v>282</v>
      </c>
      <c r="G428">
        <v>12</v>
      </c>
      <c r="H428" t="s">
        <v>286</v>
      </c>
      <c r="I428">
        <v>75054</v>
      </c>
      <c r="J428">
        <v>300</v>
      </c>
      <c r="K428">
        <v>9999</v>
      </c>
      <c r="L428" s="61" t="s">
        <v>753</v>
      </c>
      <c r="M428">
        <v>20004</v>
      </c>
      <c r="N428" t="s">
        <v>753</v>
      </c>
      <c r="O428" s="61" t="s">
        <v>654</v>
      </c>
      <c r="P428">
        <v>400083</v>
      </c>
      <c r="Q428" t="s">
        <v>654</v>
      </c>
      <c r="R428">
        <v>9999</v>
      </c>
      <c r="S428" t="e">
        <f>VLOOKUP(A428,'Crosswalk NTL Prgrm-Project_JH'!I:T,5,FALSE)</f>
        <v>#N/A</v>
      </c>
      <c r="T428" t="e">
        <f t="shared" si="40"/>
        <v>#N/A</v>
      </c>
      <c r="U428" t="str">
        <f t="shared" si="41"/>
        <v>BAR037505420004</v>
      </c>
      <c r="V428">
        <v>400083</v>
      </c>
    </row>
    <row r="429" spans="1:22" x14ac:dyDescent="0.25">
      <c r="A429" s="61" t="str">
        <f t="shared" si="36"/>
        <v>BAR0375054</v>
      </c>
      <c r="B429" s="61" t="str">
        <f t="shared" si="37"/>
        <v>75054Event 4</v>
      </c>
      <c r="C429" s="69" t="str">
        <f t="shared" si="38"/>
        <v>BAR0375054400084</v>
      </c>
      <c r="D429" s="69" t="str">
        <f t="shared" si="39"/>
        <v>BAR0375054Event 4</v>
      </c>
      <c r="E429" t="s">
        <v>577</v>
      </c>
      <c r="F429" t="s">
        <v>282</v>
      </c>
      <c r="G429">
        <v>12</v>
      </c>
      <c r="H429" t="s">
        <v>286</v>
      </c>
      <c r="I429">
        <v>75054</v>
      </c>
      <c r="J429">
        <v>300</v>
      </c>
      <c r="K429">
        <v>9999</v>
      </c>
      <c r="L429" s="61" t="s">
        <v>753</v>
      </c>
      <c r="M429">
        <v>20004</v>
      </c>
      <c r="N429" t="s">
        <v>753</v>
      </c>
      <c r="O429" s="61" t="s">
        <v>655</v>
      </c>
      <c r="P429">
        <v>400084</v>
      </c>
      <c r="Q429" t="s">
        <v>655</v>
      </c>
      <c r="R429">
        <v>9999</v>
      </c>
      <c r="S429" t="e">
        <f>VLOOKUP(A429,'Crosswalk NTL Prgrm-Project_JH'!I:T,5,FALSE)</f>
        <v>#N/A</v>
      </c>
      <c r="T429" t="e">
        <f t="shared" si="40"/>
        <v>#N/A</v>
      </c>
      <c r="U429" t="str">
        <f t="shared" si="41"/>
        <v>BAR037505420004</v>
      </c>
      <c r="V429">
        <v>400084</v>
      </c>
    </row>
    <row r="430" spans="1:22" x14ac:dyDescent="0.25">
      <c r="A430" s="61" t="str">
        <f t="shared" si="36"/>
        <v>BAR0375054</v>
      </c>
      <c r="B430" s="61" t="str">
        <f t="shared" si="37"/>
        <v>75054Event 4</v>
      </c>
      <c r="C430" s="69" t="str">
        <f t="shared" si="38"/>
        <v>BAR0375054400086</v>
      </c>
      <c r="D430" s="69" t="str">
        <f t="shared" si="39"/>
        <v>BAR0375054Event 4</v>
      </c>
      <c r="E430" t="s">
        <v>577</v>
      </c>
      <c r="F430" t="s">
        <v>282</v>
      </c>
      <c r="G430">
        <v>12</v>
      </c>
      <c r="H430" t="s">
        <v>286</v>
      </c>
      <c r="I430">
        <v>75054</v>
      </c>
      <c r="J430">
        <v>300</v>
      </c>
      <c r="K430">
        <v>9999</v>
      </c>
      <c r="L430" s="61" t="s">
        <v>753</v>
      </c>
      <c r="M430">
        <v>20004</v>
      </c>
      <c r="N430" t="s">
        <v>753</v>
      </c>
      <c r="O430" s="61" t="s">
        <v>657</v>
      </c>
      <c r="P430">
        <v>400086</v>
      </c>
      <c r="Q430" t="s">
        <v>657</v>
      </c>
      <c r="R430">
        <v>9999</v>
      </c>
      <c r="S430" t="e">
        <f>VLOOKUP(A430,'Crosswalk NTL Prgrm-Project_JH'!I:T,5,FALSE)</f>
        <v>#N/A</v>
      </c>
      <c r="T430" t="e">
        <f t="shared" si="40"/>
        <v>#N/A</v>
      </c>
      <c r="U430" t="str">
        <f t="shared" si="41"/>
        <v>BAR037505420004</v>
      </c>
      <c r="V430">
        <v>400086</v>
      </c>
    </row>
    <row r="431" spans="1:22" x14ac:dyDescent="0.25">
      <c r="A431" s="61" t="str">
        <f t="shared" si="36"/>
        <v>BAR0375054</v>
      </c>
      <c r="B431" s="61" t="str">
        <f t="shared" si="37"/>
        <v>75054Event 4</v>
      </c>
      <c r="C431" s="69" t="str">
        <f t="shared" si="38"/>
        <v>BAR0375054400087</v>
      </c>
      <c r="D431" s="69" t="str">
        <f t="shared" si="39"/>
        <v>BAR0375054Event 4</v>
      </c>
      <c r="E431" t="s">
        <v>577</v>
      </c>
      <c r="F431" t="s">
        <v>282</v>
      </c>
      <c r="G431">
        <v>12</v>
      </c>
      <c r="H431" t="s">
        <v>286</v>
      </c>
      <c r="I431">
        <v>75054</v>
      </c>
      <c r="J431">
        <v>300</v>
      </c>
      <c r="K431">
        <v>9999</v>
      </c>
      <c r="L431" s="61" t="s">
        <v>753</v>
      </c>
      <c r="M431">
        <v>20004</v>
      </c>
      <c r="N431" t="s">
        <v>753</v>
      </c>
      <c r="O431" s="61" t="s">
        <v>658</v>
      </c>
      <c r="P431">
        <v>400087</v>
      </c>
      <c r="Q431" t="s">
        <v>658</v>
      </c>
      <c r="R431">
        <v>9999</v>
      </c>
      <c r="S431" t="e">
        <f>VLOOKUP(A431,'Crosswalk NTL Prgrm-Project_JH'!I:T,5,FALSE)</f>
        <v>#N/A</v>
      </c>
      <c r="T431" t="e">
        <f t="shared" si="40"/>
        <v>#N/A</v>
      </c>
      <c r="U431" t="str">
        <f t="shared" si="41"/>
        <v>BAR037505420004</v>
      </c>
      <c r="V431">
        <v>400087</v>
      </c>
    </row>
    <row r="432" spans="1:22" x14ac:dyDescent="0.25">
      <c r="A432" s="61" t="str">
        <f t="shared" si="36"/>
        <v>BAR0375054</v>
      </c>
      <c r="B432" s="61" t="str">
        <f t="shared" si="37"/>
        <v>75054Event 4</v>
      </c>
      <c r="C432" s="69" t="str">
        <f t="shared" si="38"/>
        <v>BAR0375054400088</v>
      </c>
      <c r="D432" s="69" t="str">
        <f t="shared" si="39"/>
        <v>BAR0375054Event 4</v>
      </c>
      <c r="E432" t="s">
        <v>577</v>
      </c>
      <c r="F432" t="s">
        <v>282</v>
      </c>
      <c r="G432">
        <v>12</v>
      </c>
      <c r="H432" t="s">
        <v>286</v>
      </c>
      <c r="I432">
        <v>75054</v>
      </c>
      <c r="J432">
        <v>300</v>
      </c>
      <c r="K432">
        <v>9999</v>
      </c>
      <c r="L432" s="61" t="s">
        <v>753</v>
      </c>
      <c r="M432">
        <v>20004</v>
      </c>
      <c r="N432" t="s">
        <v>753</v>
      </c>
      <c r="O432" s="61" t="s">
        <v>659</v>
      </c>
      <c r="P432">
        <v>400088</v>
      </c>
      <c r="Q432" t="s">
        <v>659</v>
      </c>
      <c r="R432">
        <v>9999</v>
      </c>
      <c r="S432" t="e">
        <f>VLOOKUP(A432,'Crosswalk NTL Prgrm-Project_JH'!I:T,5,FALSE)</f>
        <v>#N/A</v>
      </c>
      <c r="T432" t="e">
        <f t="shared" si="40"/>
        <v>#N/A</v>
      </c>
      <c r="U432" t="str">
        <f t="shared" si="41"/>
        <v>BAR037505420004</v>
      </c>
      <c r="V432">
        <v>400088</v>
      </c>
    </row>
    <row r="433" spans="1:22" x14ac:dyDescent="0.25">
      <c r="A433" s="61" t="str">
        <f t="shared" si="36"/>
        <v>BAR0375054</v>
      </c>
      <c r="B433" s="61" t="str">
        <f t="shared" si="37"/>
        <v>75054Event 4</v>
      </c>
      <c r="C433" s="69" t="str">
        <f t="shared" si="38"/>
        <v>BAR0375054400090</v>
      </c>
      <c r="D433" s="69" t="str">
        <f t="shared" si="39"/>
        <v>BAR0375054Event 4</v>
      </c>
      <c r="E433" t="s">
        <v>577</v>
      </c>
      <c r="F433" t="s">
        <v>282</v>
      </c>
      <c r="G433">
        <v>12</v>
      </c>
      <c r="H433" t="s">
        <v>286</v>
      </c>
      <c r="I433">
        <v>75054</v>
      </c>
      <c r="J433">
        <v>300</v>
      </c>
      <c r="K433">
        <v>9999</v>
      </c>
      <c r="L433" s="61" t="s">
        <v>753</v>
      </c>
      <c r="M433">
        <v>20004</v>
      </c>
      <c r="N433" t="s">
        <v>753</v>
      </c>
      <c r="O433" s="61" t="s">
        <v>661</v>
      </c>
      <c r="P433">
        <v>400090</v>
      </c>
      <c r="Q433" t="s">
        <v>661</v>
      </c>
      <c r="R433">
        <v>9999</v>
      </c>
      <c r="S433" t="e">
        <f>VLOOKUP(A433,'Crosswalk NTL Prgrm-Project_JH'!I:T,5,FALSE)</f>
        <v>#N/A</v>
      </c>
      <c r="T433" t="e">
        <f t="shared" si="40"/>
        <v>#N/A</v>
      </c>
      <c r="U433" t="str">
        <f t="shared" si="41"/>
        <v>BAR037505420004</v>
      </c>
      <c r="V433">
        <v>400090</v>
      </c>
    </row>
    <row r="434" spans="1:22" x14ac:dyDescent="0.25">
      <c r="A434" s="61" t="str">
        <f t="shared" si="36"/>
        <v>BAR0375054</v>
      </c>
      <c r="B434" s="61" t="str">
        <f t="shared" si="37"/>
        <v>75054Event 4</v>
      </c>
      <c r="C434" s="69" t="str">
        <f t="shared" si="38"/>
        <v>BAR0375054400091</v>
      </c>
      <c r="D434" s="69" t="str">
        <f t="shared" si="39"/>
        <v>BAR0375054Event 4</v>
      </c>
      <c r="E434" t="s">
        <v>577</v>
      </c>
      <c r="F434" t="s">
        <v>282</v>
      </c>
      <c r="G434">
        <v>12</v>
      </c>
      <c r="H434" t="s">
        <v>286</v>
      </c>
      <c r="I434">
        <v>75054</v>
      </c>
      <c r="J434">
        <v>300</v>
      </c>
      <c r="K434">
        <v>9999</v>
      </c>
      <c r="L434" s="61" t="s">
        <v>753</v>
      </c>
      <c r="M434">
        <v>20004</v>
      </c>
      <c r="N434" t="s">
        <v>753</v>
      </c>
      <c r="O434" s="61" t="s">
        <v>662</v>
      </c>
      <c r="P434">
        <v>400091</v>
      </c>
      <c r="Q434" t="s">
        <v>662</v>
      </c>
      <c r="R434">
        <v>9999</v>
      </c>
      <c r="S434" t="e">
        <f>VLOOKUP(A434,'Crosswalk NTL Prgrm-Project_JH'!I:T,5,FALSE)</f>
        <v>#N/A</v>
      </c>
      <c r="T434" t="e">
        <f t="shared" si="40"/>
        <v>#N/A</v>
      </c>
      <c r="U434" t="str">
        <f t="shared" si="41"/>
        <v>BAR037505420004</v>
      </c>
      <c r="V434">
        <v>400091</v>
      </c>
    </row>
    <row r="435" spans="1:22" x14ac:dyDescent="0.25">
      <c r="A435" s="61" t="str">
        <f t="shared" si="36"/>
        <v>BAR0375054</v>
      </c>
      <c r="B435" s="61" t="str">
        <f t="shared" si="37"/>
        <v>75054Event 4</v>
      </c>
      <c r="C435" s="69" t="str">
        <f t="shared" si="38"/>
        <v>BAR0375054400098</v>
      </c>
      <c r="D435" s="69" t="str">
        <f t="shared" si="39"/>
        <v>BAR0375054Event 4</v>
      </c>
      <c r="E435" t="s">
        <v>577</v>
      </c>
      <c r="F435" t="s">
        <v>282</v>
      </c>
      <c r="G435">
        <v>12</v>
      </c>
      <c r="H435" t="s">
        <v>286</v>
      </c>
      <c r="I435">
        <v>75054</v>
      </c>
      <c r="J435">
        <v>300</v>
      </c>
      <c r="K435">
        <v>9999</v>
      </c>
      <c r="L435" s="61" t="s">
        <v>753</v>
      </c>
      <c r="M435">
        <v>20004</v>
      </c>
      <c r="N435" t="s">
        <v>753</v>
      </c>
      <c r="O435" s="61" t="s">
        <v>664</v>
      </c>
      <c r="P435">
        <v>400098</v>
      </c>
      <c r="Q435" t="s">
        <v>664</v>
      </c>
      <c r="R435">
        <v>9999</v>
      </c>
      <c r="S435" t="e">
        <f>VLOOKUP(A435,'Crosswalk NTL Prgrm-Project_JH'!I:T,5,FALSE)</f>
        <v>#N/A</v>
      </c>
      <c r="T435" t="e">
        <f t="shared" si="40"/>
        <v>#N/A</v>
      </c>
      <c r="U435" t="str">
        <f t="shared" si="41"/>
        <v>BAR037505420004</v>
      </c>
      <c r="V435">
        <v>400098</v>
      </c>
    </row>
    <row r="436" spans="1:22" x14ac:dyDescent="0.25">
      <c r="A436" s="61" t="str">
        <f t="shared" si="36"/>
        <v>BAR0375054</v>
      </c>
      <c r="B436" s="61" t="str">
        <f t="shared" si="37"/>
        <v>75054Event 4</v>
      </c>
      <c r="C436" s="69" t="str">
        <f t="shared" si="38"/>
        <v>BAR0375054400100</v>
      </c>
      <c r="D436" s="69" t="str">
        <f t="shared" si="39"/>
        <v>BAR0375054Event 4</v>
      </c>
      <c r="E436" t="s">
        <v>577</v>
      </c>
      <c r="F436" t="s">
        <v>282</v>
      </c>
      <c r="G436">
        <v>12</v>
      </c>
      <c r="H436" t="s">
        <v>286</v>
      </c>
      <c r="I436">
        <v>75054</v>
      </c>
      <c r="J436">
        <v>300</v>
      </c>
      <c r="K436">
        <v>9999</v>
      </c>
      <c r="L436" s="61" t="s">
        <v>753</v>
      </c>
      <c r="M436">
        <v>20004</v>
      </c>
      <c r="N436" t="s">
        <v>753</v>
      </c>
      <c r="O436" s="61" t="s">
        <v>665</v>
      </c>
      <c r="P436">
        <v>400100</v>
      </c>
      <c r="Q436" t="s">
        <v>665</v>
      </c>
      <c r="R436">
        <v>9999</v>
      </c>
      <c r="S436" t="e">
        <f>VLOOKUP(A436,'Crosswalk NTL Prgrm-Project_JH'!I:T,5,FALSE)</f>
        <v>#N/A</v>
      </c>
      <c r="T436" t="e">
        <f t="shared" si="40"/>
        <v>#N/A</v>
      </c>
      <c r="U436" t="str">
        <f t="shared" si="41"/>
        <v>BAR037505420004</v>
      </c>
      <c r="V436">
        <v>400100</v>
      </c>
    </row>
    <row r="437" spans="1:22" x14ac:dyDescent="0.25">
      <c r="A437" s="61" t="str">
        <f t="shared" si="36"/>
        <v>BAR0375054</v>
      </c>
      <c r="B437" s="61" t="str">
        <f t="shared" si="37"/>
        <v>75054Event 4</v>
      </c>
      <c r="C437" s="69" t="str">
        <f t="shared" si="38"/>
        <v>BAR0375054400101</v>
      </c>
      <c r="D437" s="69" t="str">
        <f t="shared" si="39"/>
        <v>BAR0375054Event 4</v>
      </c>
      <c r="E437" t="s">
        <v>577</v>
      </c>
      <c r="F437" t="s">
        <v>282</v>
      </c>
      <c r="G437">
        <v>12</v>
      </c>
      <c r="H437" t="s">
        <v>286</v>
      </c>
      <c r="I437">
        <v>75054</v>
      </c>
      <c r="J437">
        <v>300</v>
      </c>
      <c r="K437">
        <v>9999</v>
      </c>
      <c r="L437" s="61" t="s">
        <v>753</v>
      </c>
      <c r="M437">
        <v>20004</v>
      </c>
      <c r="N437" t="s">
        <v>753</v>
      </c>
      <c r="O437" s="61" t="s">
        <v>666</v>
      </c>
      <c r="P437">
        <v>400101</v>
      </c>
      <c r="Q437" t="s">
        <v>666</v>
      </c>
      <c r="R437">
        <v>9999</v>
      </c>
      <c r="S437" t="e">
        <f>VLOOKUP(A437,'Crosswalk NTL Prgrm-Project_JH'!I:T,5,FALSE)</f>
        <v>#N/A</v>
      </c>
      <c r="T437" t="e">
        <f t="shared" si="40"/>
        <v>#N/A</v>
      </c>
      <c r="U437" t="str">
        <f t="shared" si="41"/>
        <v>BAR037505420004</v>
      </c>
      <c r="V437">
        <v>400101</v>
      </c>
    </row>
    <row r="438" spans="1:22" x14ac:dyDescent="0.25">
      <c r="A438" s="61" t="str">
        <f t="shared" si="36"/>
        <v>BAR0375054</v>
      </c>
      <c r="B438" s="61" t="str">
        <f t="shared" si="37"/>
        <v>75054Event 4</v>
      </c>
      <c r="C438" s="69" t="str">
        <f t="shared" si="38"/>
        <v>BAR0375054400102</v>
      </c>
      <c r="D438" s="69" t="str">
        <f t="shared" si="39"/>
        <v>BAR0375054Event 4</v>
      </c>
      <c r="E438" t="s">
        <v>577</v>
      </c>
      <c r="F438" t="s">
        <v>282</v>
      </c>
      <c r="G438">
        <v>12</v>
      </c>
      <c r="H438" t="s">
        <v>286</v>
      </c>
      <c r="I438">
        <v>75054</v>
      </c>
      <c r="J438">
        <v>300</v>
      </c>
      <c r="K438">
        <v>9999</v>
      </c>
      <c r="L438" s="61" t="s">
        <v>753</v>
      </c>
      <c r="M438">
        <v>20004</v>
      </c>
      <c r="N438" t="s">
        <v>753</v>
      </c>
      <c r="O438" s="61" t="s">
        <v>667</v>
      </c>
      <c r="P438">
        <v>400102</v>
      </c>
      <c r="Q438" t="s">
        <v>667</v>
      </c>
      <c r="R438">
        <v>9999</v>
      </c>
      <c r="S438" t="e">
        <f>VLOOKUP(A438,'Crosswalk NTL Prgrm-Project_JH'!I:T,5,FALSE)</f>
        <v>#N/A</v>
      </c>
      <c r="T438" t="e">
        <f t="shared" si="40"/>
        <v>#N/A</v>
      </c>
      <c r="U438" t="str">
        <f t="shared" si="41"/>
        <v>BAR037505420004</v>
      </c>
      <c r="V438">
        <v>400102</v>
      </c>
    </row>
    <row r="439" spans="1:22" x14ac:dyDescent="0.25">
      <c r="A439" s="61" t="str">
        <f t="shared" si="36"/>
        <v>BAR0375054</v>
      </c>
      <c r="B439" s="61" t="str">
        <f t="shared" si="37"/>
        <v>75054Event 4</v>
      </c>
      <c r="C439" s="69" t="str">
        <f t="shared" si="38"/>
        <v>BAR0375054400103</v>
      </c>
      <c r="D439" s="69" t="str">
        <f t="shared" si="39"/>
        <v>BAR0375054Event 4</v>
      </c>
      <c r="E439" t="s">
        <v>577</v>
      </c>
      <c r="F439" t="s">
        <v>282</v>
      </c>
      <c r="G439">
        <v>12</v>
      </c>
      <c r="H439" t="s">
        <v>286</v>
      </c>
      <c r="I439">
        <v>75054</v>
      </c>
      <c r="J439">
        <v>300</v>
      </c>
      <c r="K439">
        <v>9999</v>
      </c>
      <c r="L439" s="61" t="s">
        <v>753</v>
      </c>
      <c r="M439">
        <v>20004</v>
      </c>
      <c r="N439" t="s">
        <v>753</v>
      </c>
      <c r="O439" s="61" t="s">
        <v>668</v>
      </c>
      <c r="P439">
        <v>400103</v>
      </c>
      <c r="Q439" t="s">
        <v>668</v>
      </c>
      <c r="R439">
        <v>9999</v>
      </c>
      <c r="S439" t="e">
        <f>VLOOKUP(A439,'Crosswalk NTL Prgrm-Project_JH'!I:T,5,FALSE)</f>
        <v>#N/A</v>
      </c>
      <c r="T439" t="e">
        <f t="shared" si="40"/>
        <v>#N/A</v>
      </c>
      <c r="U439" t="str">
        <f t="shared" si="41"/>
        <v>BAR037505420004</v>
      </c>
      <c r="V439">
        <v>400103</v>
      </c>
    </row>
    <row r="440" spans="1:22" x14ac:dyDescent="0.25">
      <c r="A440" s="61" t="str">
        <f t="shared" si="36"/>
        <v>BAR0375054</v>
      </c>
      <c r="B440" s="61" t="str">
        <f t="shared" si="37"/>
        <v>75054Event 4</v>
      </c>
      <c r="C440" s="69" t="str">
        <f t="shared" si="38"/>
        <v>BAR0375054400104</v>
      </c>
      <c r="D440" s="69" t="str">
        <f t="shared" si="39"/>
        <v>BAR0375054Event 4</v>
      </c>
      <c r="E440" t="s">
        <v>577</v>
      </c>
      <c r="F440" t="s">
        <v>282</v>
      </c>
      <c r="G440">
        <v>12</v>
      </c>
      <c r="H440" t="s">
        <v>286</v>
      </c>
      <c r="I440">
        <v>75054</v>
      </c>
      <c r="J440">
        <v>300</v>
      </c>
      <c r="K440">
        <v>9999</v>
      </c>
      <c r="L440" s="61" t="s">
        <v>753</v>
      </c>
      <c r="M440">
        <v>20004</v>
      </c>
      <c r="N440" t="s">
        <v>753</v>
      </c>
      <c r="O440" s="61" t="s">
        <v>669</v>
      </c>
      <c r="P440">
        <v>400104</v>
      </c>
      <c r="Q440" t="s">
        <v>669</v>
      </c>
      <c r="R440">
        <v>9999</v>
      </c>
      <c r="S440" t="e">
        <f>VLOOKUP(A440,'Crosswalk NTL Prgrm-Project_JH'!I:T,5,FALSE)</f>
        <v>#N/A</v>
      </c>
      <c r="T440" t="e">
        <f t="shared" si="40"/>
        <v>#N/A</v>
      </c>
      <c r="U440" t="str">
        <f t="shared" si="41"/>
        <v>BAR037505420004</v>
      </c>
      <c r="V440">
        <v>400104</v>
      </c>
    </row>
    <row r="441" spans="1:22" x14ac:dyDescent="0.25">
      <c r="A441" s="61" t="str">
        <f t="shared" si="36"/>
        <v>BAR0375054</v>
      </c>
      <c r="B441" s="61" t="str">
        <f t="shared" si="37"/>
        <v>75054Event 4</v>
      </c>
      <c r="C441" s="69" t="str">
        <f t="shared" si="38"/>
        <v>BAR0375054400108</v>
      </c>
      <c r="D441" s="69" t="str">
        <f t="shared" si="39"/>
        <v>BAR0375054Event 4</v>
      </c>
      <c r="E441" t="s">
        <v>577</v>
      </c>
      <c r="F441" t="s">
        <v>282</v>
      </c>
      <c r="G441">
        <v>12</v>
      </c>
      <c r="H441" t="s">
        <v>286</v>
      </c>
      <c r="I441">
        <v>75054</v>
      </c>
      <c r="J441">
        <v>300</v>
      </c>
      <c r="K441">
        <v>9999</v>
      </c>
      <c r="L441" s="61" t="s">
        <v>753</v>
      </c>
      <c r="M441">
        <v>20004</v>
      </c>
      <c r="N441" t="s">
        <v>753</v>
      </c>
      <c r="O441" s="61" t="s">
        <v>671</v>
      </c>
      <c r="P441">
        <v>400108</v>
      </c>
      <c r="Q441" t="s">
        <v>671</v>
      </c>
      <c r="R441">
        <v>9999</v>
      </c>
      <c r="S441" t="e">
        <f>VLOOKUP(A441,'Crosswalk NTL Prgrm-Project_JH'!I:T,5,FALSE)</f>
        <v>#N/A</v>
      </c>
      <c r="T441" t="e">
        <f t="shared" si="40"/>
        <v>#N/A</v>
      </c>
      <c r="U441" t="str">
        <f t="shared" si="41"/>
        <v>BAR037505420004</v>
      </c>
      <c r="V441">
        <v>400108</v>
      </c>
    </row>
    <row r="442" spans="1:22" x14ac:dyDescent="0.25">
      <c r="A442" s="61" t="str">
        <f t="shared" si="36"/>
        <v>BAR0375054</v>
      </c>
      <c r="B442" s="61" t="str">
        <f t="shared" si="37"/>
        <v>75054Event 4</v>
      </c>
      <c r="C442" s="69" t="str">
        <f t="shared" si="38"/>
        <v>BAR0375054400109</v>
      </c>
      <c r="D442" s="69" t="str">
        <f t="shared" si="39"/>
        <v>BAR0375054Event 4</v>
      </c>
      <c r="E442" t="s">
        <v>577</v>
      </c>
      <c r="F442" t="s">
        <v>282</v>
      </c>
      <c r="G442">
        <v>12</v>
      </c>
      <c r="H442" t="s">
        <v>286</v>
      </c>
      <c r="I442">
        <v>75054</v>
      </c>
      <c r="J442">
        <v>300</v>
      </c>
      <c r="K442">
        <v>9999</v>
      </c>
      <c r="L442" s="61" t="s">
        <v>753</v>
      </c>
      <c r="M442">
        <v>20004</v>
      </c>
      <c r="N442" t="s">
        <v>753</v>
      </c>
      <c r="O442" s="61" t="s">
        <v>673</v>
      </c>
      <c r="P442">
        <v>400109</v>
      </c>
      <c r="Q442" t="s">
        <v>673</v>
      </c>
      <c r="R442">
        <v>9999</v>
      </c>
      <c r="S442" t="e">
        <f>VLOOKUP(A442,'Crosswalk NTL Prgrm-Project_JH'!I:T,5,FALSE)</f>
        <v>#N/A</v>
      </c>
      <c r="T442" t="e">
        <f t="shared" si="40"/>
        <v>#N/A</v>
      </c>
      <c r="U442" t="str">
        <f t="shared" si="41"/>
        <v>BAR037505420004</v>
      </c>
      <c r="V442">
        <v>400109</v>
      </c>
    </row>
    <row r="443" spans="1:22" x14ac:dyDescent="0.25">
      <c r="A443" s="61" t="str">
        <f t="shared" si="36"/>
        <v>BAR0375054</v>
      </c>
      <c r="B443" s="61" t="str">
        <f t="shared" si="37"/>
        <v>75054Event 4</v>
      </c>
      <c r="C443" s="69" t="str">
        <f t="shared" si="38"/>
        <v>BAR0375054400110</v>
      </c>
      <c r="D443" s="69" t="str">
        <f t="shared" si="39"/>
        <v>BAR0375054Event 4</v>
      </c>
      <c r="E443" t="s">
        <v>577</v>
      </c>
      <c r="F443" t="s">
        <v>282</v>
      </c>
      <c r="G443">
        <v>12</v>
      </c>
      <c r="H443" t="s">
        <v>286</v>
      </c>
      <c r="I443">
        <v>75054</v>
      </c>
      <c r="J443">
        <v>300</v>
      </c>
      <c r="K443">
        <v>9999</v>
      </c>
      <c r="L443" s="61" t="s">
        <v>753</v>
      </c>
      <c r="M443">
        <v>20004</v>
      </c>
      <c r="N443" t="s">
        <v>753</v>
      </c>
      <c r="O443" s="61" t="s">
        <v>674</v>
      </c>
      <c r="P443">
        <v>400110</v>
      </c>
      <c r="Q443" t="s">
        <v>674</v>
      </c>
      <c r="R443">
        <v>9999</v>
      </c>
      <c r="S443" t="e">
        <f>VLOOKUP(A443,'Crosswalk NTL Prgrm-Project_JH'!I:T,5,FALSE)</f>
        <v>#N/A</v>
      </c>
      <c r="T443" t="e">
        <f t="shared" si="40"/>
        <v>#N/A</v>
      </c>
      <c r="U443" t="str">
        <f t="shared" si="41"/>
        <v>BAR037505420004</v>
      </c>
      <c r="V443">
        <v>400110</v>
      </c>
    </row>
    <row r="444" spans="1:22" x14ac:dyDescent="0.25">
      <c r="A444" s="61" t="str">
        <f t="shared" si="36"/>
        <v>BAR0375054</v>
      </c>
      <c r="B444" s="61" t="str">
        <f t="shared" si="37"/>
        <v>75054Event 4</v>
      </c>
      <c r="C444" s="69" t="str">
        <f t="shared" si="38"/>
        <v>BAR0375054400112</v>
      </c>
      <c r="D444" s="69" t="str">
        <f t="shared" si="39"/>
        <v>BAR0375054Event 4</v>
      </c>
      <c r="E444" t="s">
        <v>577</v>
      </c>
      <c r="F444" t="s">
        <v>282</v>
      </c>
      <c r="G444">
        <v>12</v>
      </c>
      <c r="H444" t="s">
        <v>286</v>
      </c>
      <c r="I444">
        <v>75054</v>
      </c>
      <c r="J444">
        <v>300</v>
      </c>
      <c r="K444">
        <v>9999</v>
      </c>
      <c r="L444" s="61" t="s">
        <v>753</v>
      </c>
      <c r="M444">
        <v>20004</v>
      </c>
      <c r="N444" t="s">
        <v>753</v>
      </c>
      <c r="O444" s="61" t="s">
        <v>675</v>
      </c>
      <c r="P444">
        <v>400112</v>
      </c>
      <c r="Q444" t="s">
        <v>675</v>
      </c>
      <c r="R444">
        <v>9999</v>
      </c>
      <c r="S444" t="e">
        <f>VLOOKUP(A444,'Crosswalk NTL Prgrm-Project_JH'!I:T,5,FALSE)</f>
        <v>#N/A</v>
      </c>
      <c r="T444" t="e">
        <f t="shared" si="40"/>
        <v>#N/A</v>
      </c>
      <c r="U444" t="str">
        <f t="shared" si="41"/>
        <v>BAR037505420004</v>
      </c>
      <c r="V444">
        <v>400112</v>
      </c>
    </row>
    <row r="445" spans="1:22" x14ac:dyDescent="0.25">
      <c r="A445" s="61" t="str">
        <f t="shared" si="36"/>
        <v>BAR0375054</v>
      </c>
      <c r="B445" s="61" t="str">
        <f t="shared" si="37"/>
        <v>75054Event 4</v>
      </c>
      <c r="C445" s="69" t="str">
        <f t="shared" si="38"/>
        <v>BAR0375054400118</v>
      </c>
      <c r="D445" s="69" t="str">
        <f t="shared" si="39"/>
        <v>BAR0375054Event 4</v>
      </c>
      <c r="E445" t="s">
        <v>577</v>
      </c>
      <c r="F445" t="s">
        <v>282</v>
      </c>
      <c r="G445">
        <v>12</v>
      </c>
      <c r="H445" t="s">
        <v>286</v>
      </c>
      <c r="I445">
        <v>75054</v>
      </c>
      <c r="J445">
        <v>300</v>
      </c>
      <c r="K445">
        <v>9999</v>
      </c>
      <c r="L445" s="61" t="s">
        <v>753</v>
      </c>
      <c r="M445">
        <v>20004</v>
      </c>
      <c r="N445" t="s">
        <v>753</v>
      </c>
      <c r="O445" s="61" t="s">
        <v>604</v>
      </c>
      <c r="P445">
        <v>400118</v>
      </c>
      <c r="Q445" t="s">
        <v>604</v>
      </c>
      <c r="R445">
        <v>9999</v>
      </c>
      <c r="S445" t="e">
        <f>VLOOKUP(A445,'Crosswalk NTL Prgrm-Project_JH'!I:T,5,FALSE)</f>
        <v>#N/A</v>
      </c>
      <c r="T445" t="e">
        <f t="shared" si="40"/>
        <v>#N/A</v>
      </c>
      <c r="U445" t="str">
        <f t="shared" si="41"/>
        <v>BAR037505420004</v>
      </c>
      <c r="V445">
        <v>400118</v>
      </c>
    </row>
    <row r="446" spans="1:22" x14ac:dyDescent="0.25">
      <c r="A446" s="61" t="str">
        <f t="shared" si="36"/>
        <v>BAR0375054</v>
      </c>
      <c r="B446" s="61" t="str">
        <f t="shared" si="37"/>
        <v>75054Event 4</v>
      </c>
      <c r="C446" s="69" t="str">
        <f t="shared" si="38"/>
        <v>BAR0375054400120</v>
      </c>
      <c r="D446" s="69" t="str">
        <f t="shared" si="39"/>
        <v>BAR0375054Event 4</v>
      </c>
      <c r="E446" t="s">
        <v>577</v>
      </c>
      <c r="F446" t="s">
        <v>282</v>
      </c>
      <c r="G446">
        <v>12</v>
      </c>
      <c r="H446" t="s">
        <v>286</v>
      </c>
      <c r="I446">
        <v>75054</v>
      </c>
      <c r="J446">
        <v>300</v>
      </c>
      <c r="K446">
        <v>9999</v>
      </c>
      <c r="L446" s="61" t="s">
        <v>753</v>
      </c>
      <c r="M446">
        <v>20004</v>
      </c>
      <c r="N446" t="s">
        <v>753</v>
      </c>
      <c r="O446" s="61" t="s">
        <v>644</v>
      </c>
      <c r="P446">
        <v>400120</v>
      </c>
      <c r="Q446" t="s">
        <v>644</v>
      </c>
      <c r="R446">
        <v>9999</v>
      </c>
      <c r="S446" t="e">
        <f>VLOOKUP(A446,'Crosswalk NTL Prgrm-Project_JH'!I:T,5,FALSE)</f>
        <v>#N/A</v>
      </c>
      <c r="T446" t="e">
        <f t="shared" si="40"/>
        <v>#N/A</v>
      </c>
      <c r="U446" t="str">
        <f t="shared" si="41"/>
        <v>BAR037505420004</v>
      </c>
      <c r="V446">
        <v>400120</v>
      </c>
    </row>
    <row r="447" spans="1:22" x14ac:dyDescent="0.25">
      <c r="A447" s="61" t="str">
        <f t="shared" si="36"/>
        <v>BAR0375054</v>
      </c>
      <c r="B447" s="61" t="str">
        <f t="shared" si="37"/>
        <v>75054Event 4</v>
      </c>
      <c r="C447" s="69" t="str">
        <f t="shared" si="38"/>
        <v>BAR0375054400121</v>
      </c>
      <c r="D447" s="69" t="str">
        <f t="shared" si="39"/>
        <v>BAR0375054Event 4</v>
      </c>
      <c r="E447" t="s">
        <v>577</v>
      </c>
      <c r="F447" t="s">
        <v>282</v>
      </c>
      <c r="G447">
        <v>12</v>
      </c>
      <c r="H447" t="s">
        <v>286</v>
      </c>
      <c r="I447">
        <v>75054</v>
      </c>
      <c r="J447">
        <v>300</v>
      </c>
      <c r="K447">
        <v>9999</v>
      </c>
      <c r="L447" s="61" t="s">
        <v>753</v>
      </c>
      <c r="M447">
        <v>20004</v>
      </c>
      <c r="N447" t="s">
        <v>753</v>
      </c>
      <c r="O447" s="61" t="s">
        <v>650</v>
      </c>
      <c r="P447">
        <v>400121</v>
      </c>
      <c r="Q447" t="s">
        <v>650</v>
      </c>
      <c r="R447">
        <v>9999</v>
      </c>
      <c r="S447" t="e">
        <f>VLOOKUP(A447,'Crosswalk NTL Prgrm-Project_JH'!I:T,5,FALSE)</f>
        <v>#N/A</v>
      </c>
      <c r="T447" t="e">
        <f t="shared" si="40"/>
        <v>#N/A</v>
      </c>
      <c r="U447" t="str">
        <f t="shared" si="41"/>
        <v>BAR037505420004</v>
      </c>
      <c r="V447">
        <v>400121</v>
      </c>
    </row>
    <row r="448" spans="1:22" x14ac:dyDescent="0.25">
      <c r="A448" s="61" t="str">
        <f t="shared" si="36"/>
        <v>BAR0375054</v>
      </c>
      <c r="B448" s="61" t="str">
        <f t="shared" si="37"/>
        <v>75054Event 4</v>
      </c>
      <c r="C448" s="69" t="str">
        <f t="shared" si="38"/>
        <v>BAR0375054400123</v>
      </c>
      <c r="D448" s="69" t="str">
        <f t="shared" si="39"/>
        <v>BAR0375054Event 4</v>
      </c>
      <c r="E448" t="s">
        <v>577</v>
      </c>
      <c r="F448" t="s">
        <v>282</v>
      </c>
      <c r="G448">
        <v>12</v>
      </c>
      <c r="H448" t="s">
        <v>286</v>
      </c>
      <c r="I448">
        <v>75054</v>
      </c>
      <c r="J448">
        <v>300</v>
      </c>
      <c r="K448">
        <v>9999</v>
      </c>
      <c r="L448" s="61" t="s">
        <v>753</v>
      </c>
      <c r="M448">
        <v>20004</v>
      </c>
      <c r="N448" t="s">
        <v>753</v>
      </c>
      <c r="O448" s="61" t="s">
        <v>630</v>
      </c>
      <c r="P448">
        <v>400123</v>
      </c>
      <c r="Q448" t="s">
        <v>630</v>
      </c>
      <c r="R448">
        <v>9999</v>
      </c>
      <c r="S448" t="e">
        <f>VLOOKUP(A448,'Crosswalk NTL Prgrm-Project_JH'!I:T,5,FALSE)</f>
        <v>#N/A</v>
      </c>
      <c r="T448" t="e">
        <f t="shared" si="40"/>
        <v>#N/A</v>
      </c>
      <c r="U448" t="str">
        <f t="shared" si="41"/>
        <v>BAR037505420004</v>
      </c>
      <c r="V448">
        <v>400123</v>
      </c>
    </row>
    <row r="449" spans="1:22" x14ac:dyDescent="0.25">
      <c r="A449" s="61" t="str">
        <f t="shared" si="36"/>
        <v>BAR0375054</v>
      </c>
      <c r="B449" s="61" t="str">
        <f t="shared" si="37"/>
        <v>75054Event 5</v>
      </c>
      <c r="C449" s="69" t="str">
        <f t="shared" si="38"/>
        <v>BAR0375054400004</v>
      </c>
      <c r="D449" s="69" t="str">
        <f t="shared" si="39"/>
        <v>BAR0375054Event 5</v>
      </c>
      <c r="E449" t="s">
        <v>577</v>
      </c>
      <c r="F449" t="s">
        <v>282</v>
      </c>
      <c r="G449">
        <v>12</v>
      </c>
      <c r="H449" t="s">
        <v>286</v>
      </c>
      <c r="I449">
        <v>75054</v>
      </c>
      <c r="J449">
        <v>300</v>
      </c>
      <c r="K449">
        <v>9999</v>
      </c>
      <c r="L449" s="61" t="s">
        <v>754</v>
      </c>
      <c r="M449">
        <v>20005</v>
      </c>
      <c r="N449" t="s">
        <v>754</v>
      </c>
      <c r="O449" s="61" t="s">
        <v>596</v>
      </c>
      <c r="P449">
        <v>400004</v>
      </c>
      <c r="Q449" t="s">
        <v>596</v>
      </c>
      <c r="R449">
        <v>9999</v>
      </c>
      <c r="S449" t="e">
        <f>VLOOKUP(A449,'Crosswalk NTL Prgrm-Project_JH'!I:T,5,FALSE)</f>
        <v>#N/A</v>
      </c>
      <c r="T449" t="e">
        <f t="shared" si="40"/>
        <v>#N/A</v>
      </c>
      <c r="U449" t="str">
        <f t="shared" si="41"/>
        <v>BAR037505420005</v>
      </c>
      <c r="V449">
        <v>400004</v>
      </c>
    </row>
    <row r="450" spans="1:22" x14ac:dyDescent="0.25">
      <c r="A450" s="61" t="str">
        <f t="shared" si="36"/>
        <v>BAR0375054</v>
      </c>
      <c r="B450" s="61" t="str">
        <f t="shared" si="37"/>
        <v>75054Event 5</v>
      </c>
      <c r="C450" s="69" t="str">
        <f t="shared" si="38"/>
        <v>BAR0375054400008</v>
      </c>
      <c r="D450" s="69" t="str">
        <f t="shared" si="39"/>
        <v>BAR0375054Event 5</v>
      </c>
      <c r="E450" t="s">
        <v>577</v>
      </c>
      <c r="F450" t="s">
        <v>282</v>
      </c>
      <c r="G450">
        <v>12</v>
      </c>
      <c r="H450" t="s">
        <v>286</v>
      </c>
      <c r="I450">
        <v>75054</v>
      </c>
      <c r="J450">
        <v>300</v>
      </c>
      <c r="K450">
        <v>9999</v>
      </c>
      <c r="L450" s="61" t="s">
        <v>754</v>
      </c>
      <c r="M450">
        <v>20005</v>
      </c>
      <c r="N450" t="s">
        <v>754</v>
      </c>
      <c r="O450" s="61" t="s">
        <v>598</v>
      </c>
      <c r="P450">
        <v>400008</v>
      </c>
      <c r="Q450" t="s">
        <v>598</v>
      </c>
      <c r="R450">
        <v>9999</v>
      </c>
      <c r="S450" t="e">
        <f>VLOOKUP(A450,'Crosswalk NTL Prgrm-Project_JH'!I:T,5,FALSE)</f>
        <v>#N/A</v>
      </c>
      <c r="T450" t="e">
        <f t="shared" si="40"/>
        <v>#N/A</v>
      </c>
      <c r="U450" t="str">
        <f t="shared" si="41"/>
        <v>BAR037505420005</v>
      </c>
      <c r="V450">
        <v>400008</v>
      </c>
    </row>
    <row r="451" spans="1:22" x14ac:dyDescent="0.25">
      <c r="A451" s="61" t="str">
        <f t="shared" ref="A451:A514" si="42">F451&amp;I451</f>
        <v>BAR0375054</v>
      </c>
      <c r="B451" s="61" t="str">
        <f t="shared" ref="B451:B514" si="43">I451&amp;N451</f>
        <v>75054Event 5</v>
      </c>
      <c r="C451" s="69" t="str">
        <f t="shared" ref="C451:C514" si="44">F451&amp;I451&amp;P451</f>
        <v>BAR0375054400010</v>
      </c>
      <c r="D451" s="69" t="str">
        <f t="shared" ref="D451:D514" si="45">F451&amp;I451&amp;L451</f>
        <v>BAR0375054Event 5</v>
      </c>
      <c r="E451" t="s">
        <v>577</v>
      </c>
      <c r="F451" t="s">
        <v>282</v>
      </c>
      <c r="G451">
        <v>12</v>
      </c>
      <c r="H451" t="s">
        <v>286</v>
      </c>
      <c r="I451">
        <v>75054</v>
      </c>
      <c r="J451">
        <v>300</v>
      </c>
      <c r="K451">
        <v>9999</v>
      </c>
      <c r="L451" s="61" t="s">
        <v>754</v>
      </c>
      <c r="M451">
        <v>20005</v>
      </c>
      <c r="N451" t="s">
        <v>754</v>
      </c>
      <c r="O451" s="61" t="s">
        <v>599</v>
      </c>
      <c r="P451">
        <v>400010</v>
      </c>
      <c r="Q451" t="s">
        <v>599</v>
      </c>
      <c r="R451">
        <v>9999</v>
      </c>
      <c r="S451" t="e">
        <f>VLOOKUP(A451,'Crosswalk NTL Prgrm-Project_JH'!I:T,5,FALSE)</f>
        <v>#N/A</v>
      </c>
      <c r="T451" t="e">
        <f t="shared" ref="T451:T514" si="46">S451=M451</f>
        <v>#N/A</v>
      </c>
      <c r="U451" t="str">
        <f t="shared" ref="U451:U514" si="47">F451&amp;I451&amp;M451</f>
        <v>BAR037505420005</v>
      </c>
      <c r="V451">
        <v>400010</v>
      </c>
    </row>
    <row r="452" spans="1:22" x14ac:dyDescent="0.25">
      <c r="A452" s="61" t="str">
        <f t="shared" si="42"/>
        <v>BAR0375054</v>
      </c>
      <c r="B452" s="61" t="str">
        <f t="shared" si="43"/>
        <v>75054Event 5</v>
      </c>
      <c r="C452" s="69" t="str">
        <f t="shared" si="44"/>
        <v>BAR0375054400012</v>
      </c>
      <c r="D452" s="69" t="str">
        <f t="shared" si="45"/>
        <v>BAR0375054Event 5</v>
      </c>
      <c r="E452" t="s">
        <v>577</v>
      </c>
      <c r="F452" t="s">
        <v>282</v>
      </c>
      <c r="G452">
        <v>12</v>
      </c>
      <c r="H452" t="s">
        <v>286</v>
      </c>
      <c r="I452">
        <v>75054</v>
      </c>
      <c r="J452">
        <v>300</v>
      </c>
      <c r="K452">
        <v>9999</v>
      </c>
      <c r="L452" s="61" t="s">
        <v>754</v>
      </c>
      <c r="M452">
        <v>20005</v>
      </c>
      <c r="N452" t="s">
        <v>754</v>
      </c>
      <c r="O452" s="61" t="s">
        <v>600</v>
      </c>
      <c r="P452">
        <v>400012</v>
      </c>
      <c r="Q452" t="s">
        <v>600</v>
      </c>
      <c r="R452">
        <v>9999</v>
      </c>
      <c r="S452" t="e">
        <f>VLOOKUP(A452,'Crosswalk NTL Prgrm-Project_JH'!I:T,5,FALSE)</f>
        <v>#N/A</v>
      </c>
      <c r="T452" t="e">
        <f t="shared" si="46"/>
        <v>#N/A</v>
      </c>
      <c r="U452" t="str">
        <f t="shared" si="47"/>
        <v>BAR037505420005</v>
      </c>
      <c r="V452">
        <v>400012</v>
      </c>
    </row>
    <row r="453" spans="1:22" x14ac:dyDescent="0.25">
      <c r="A453" s="61" t="str">
        <f t="shared" si="42"/>
        <v>BAR0375054</v>
      </c>
      <c r="B453" s="61" t="str">
        <f t="shared" si="43"/>
        <v>75054Event 5</v>
      </c>
      <c r="C453" s="69" t="str">
        <f t="shared" si="44"/>
        <v>BAR0375054400015</v>
      </c>
      <c r="D453" s="69" t="str">
        <f t="shared" si="45"/>
        <v>BAR0375054Event 5</v>
      </c>
      <c r="E453" t="s">
        <v>577</v>
      </c>
      <c r="F453" t="s">
        <v>282</v>
      </c>
      <c r="G453">
        <v>12</v>
      </c>
      <c r="H453" t="s">
        <v>286</v>
      </c>
      <c r="I453">
        <v>75054</v>
      </c>
      <c r="J453">
        <v>300</v>
      </c>
      <c r="K453">
        <v>9999</v>
      </c>
      <c r="L453" s="61" t="s">
        <v>754</v>
      </c>
      <c r="M453">
        <v>20005</v>
      </c>
      <c r="N453" t="s">
        <v>754</v>
      </c>
      <c r="O453" s="61" t="s">
        <v>603</v>
      </c>
      <c r="P453">
        <v>400015</v>
      </c>
      <c r="Q453" t="s">
        <v>603</v>
      </c>
      <c r="R453">
        <v>9999</v>
      </c>
      <c r="S453" t="e">
        <f>VLOOKUP(A453,'Crosswalk NTL Prgrm-Project_JH'!I:T,5,FALSE)</f>
        <v>#N/A</v>
      </c>
      <c r="T453" t="e">
        <f t="shared" si="46"/>
        <v>#N/A</v>
      </c>
      <c r="U453" t="str">
        <f t="shared" si="47"/>
        <v>BAR037505420005</v>
      </c>
      <c r="V453">
        <v>400015</v>
      </c>
    </row>
    <row r="454" spans="1:22" x14ac:dyDescent="0.25">
      <c r="A454" s="61" t="str">
        <f t="shared" si="42"/>
        <v>BAR0375054</v>
      </c>
      <c r="B454" s="61" t="str">
        <f t="shared" si="43"/>
        <v>75054Event 5</v>
      </c>
      <c r="C454" s="69" t="str">
        <f t="shared" si="44"/>
        <v>BAR0375054400017</v>
      </c>
      <c r="D454" s="69" t="str">
        <f t="shared" si="45"/>
        <v>BAR0375054Event 5</v>
      </c>
      <c r="E454" t="s">
        <v>577</v>
      </c>
      <c r="F454" t="s">
        <v>282</v>
      </c>
      <c r="G454">
        <v>12</v>
      </c>
      <c r="H454" t="s">
        <v>286</v>
      </c>
      <c r="I454">
        <v>75054</v>
      </c>
      <c r="J454">
        <v>300</v>
      </c>
      <c r="K454">
        <v>9999</v>
      </c>
      <c r="L454" s="61" t="s">
        <v>754</v>
      </c>
      <c r="M454">
        <v>20005</v>
      </c>
      <c r="N454" t="s">
        <v>754</v>
      </c>
      <c r="O454" s="61" t="s">
        <v>606</v>
      </c>
      <c r="P454">
        <v>400017</v>
      </c>
      <c r="Q454" t="s">
        <v>606</v>
      </c>
      <c r="R454">
        <v>9999</v>
      </c>
      <c r="S454" t="e">
        <f>VLOOKUP(A454,'Crosswalk NTL Prgrm-Project_JH'!I:T,5,FALSE)</f>
        <v>#N/A</v>
      </c>
      <c r="T454" t="e">
        <f t="shared" si="46"/>
        <v>#N/A</v>
      </c>
      <c r="U454" t="str">
        <f t="shared" si="47"/>
        <v>BAR037505420005</v>
      </c>
      <c r="V454">
        <v>400017</v>
      </c>
    </row>
    <row r="455" spans="1:22" x14ac:dyDescent="0.25">
      <c r="A455" s="61" t="str">
        <f t="shared" si="42"/>
        <v>BAR0375054</v>
      </c>
      <c r="B455" s="61" t="str">
        <f t="shared" si="43"/>
        <v>75054Event 5</v>
      </c>
      <c r="C455" s="69" t="str">
        <f t="shared" si="44"/>
        <v>BAR0375054400018</v>
      </c>
      <c r="D455" s="69" t="str">
        <f t="shared" si="45"/>
        <v>BAR0375054Event 5</v>
      </c>
      <c r="E455" t="s">
        <v>577</v>
      </c>
      <c r="F455" t="s">
        <v>282</v>
      </c>
      <c r="G455">
        <v>12</v>
      </c>
      <c r="H455" t="s">
        <v>286</v>
      </c>
      <c r="I455">
        <v>75054</v>
      </c>
      <c r="J455">
        <v>300</v>
      </c>
      <c r="K455">
        <v>9999</v>
      </c>
      <c r="L455" s="61" t="s">
        <v>754</v>
      </c>
      <c r="M455">
        <v>20005</v>
      </c>
      <c r="N455" t="s">
        <v>754</v>
      </c>
      <c r="O455" s="61" t="s">
        <v>607</v>
      </c>
      <c r="P455">
        <v>400018</v>
      </c>
      <c r="Q455" t="s">
        <v>607</v>
      </c>
      <c r="R455">
        <v>9999</v>
      </c>
      <c r="S455" t="e">
        <f>VLOOKUP(A455,'Crosswalk NTL Prgrm-Project_JH'!I:T,5,FALSE)</f>
        <v>#N/A</v>
      </c>
      <c r="T455" t="e">
        <f t="shared" si="46"/>
        <v>#N/A</v>
      </c>
      <c r="U455" t="str">
        <f t="shared" si="47"/>
        <v>BAR037505420005</v>
      </c>
      <c r="V455">
        <v>400018</v>
      </c>
    </row>
    <row r="456" spans="1:22" x14ac:dyDescent="0.25">
      <c r="A456" s="61" t="str">
        <f t="shared" si="42"/>
        <v>BAR0375054</v>
      </c>
      <c r="B456" s="61" t="str">
        <f t="shared" si="43"/>
        <v>75054Event 5</v>
      </c>
      <c r="C456" s="69" t="str">
        <f t="shared" si="44"/>
        <v>BAR0375054400020</v>
      </c>
      <c r="D456" s="69" t="str">
        <f t="shared" si="45"/>
        <v>BAR0375054Event 5</v>
      </c>
      <c r="E456" t="s">
        <v>577</v>
      </c>
      <c r="F456" t="s">
        <v>282</v>
      </c>
      <c r="G456">
        <v>12</v>
      </c>
      <c r="H456" t="s">
        <v>286</v>
      </c>
      <c r="I456">
        <v>75054</v>
      </c>
      <c r="J456">
        <v>300</v>
      </c>
      <c r="K456">
        <v>9999</v>
      </c>
      <c r="L456" s="61" t="s">
        <v>754</v>
      </c>
      <c r="M456">
        <v>20005</v>
      </c>
      <c r="N456" t="s">
        <v>754</v>
      </c>
      <c r="O456" s="61" t="s">
        <v>609</v>
      </c>
      <c r="P456">
        <v>400020</v>
      </c>
      <c r="Q456" t="s">
        <v>609</v>
      </c>
      <c r="R456">
        <v>9999</v>
      </c>
      <c r="S456" t="e">
        <f>VLOOKUP(A456,'Crosswalk NTL Prgrm-Project_JH'!I:T,5,FALSE)</f>
        <v>#N/A</v>
      </c>
      <c r="T456" t="e">
        <f t="shared" si="46"/>
        <v>#N/A</v>
      </c>
      <c r="U456" t="str">
        <f t="shared" si="47"/>
        <v>BAR037505420005</v>
      </c>
      <c r="V456">
        <v>400020</v>
      </c>
    </row>
    <row r="457" spans="1:22" x14ac:dyDescent="0.25">
      <c r="A457" s="61" t="str">
        <f t="shared" si="42"/>
        <v>BAR0375054</v>
      </c>
      <c r="B457" s="61" t="str">
        <f t="shared" si="43"/>
        <v>75054Event 5</v>
      </c>
      <c r="C457" s="69" t="str">
        <f t="shared" si="44"/>
        <v>BAR0375054400023</v>
      </c>
      <c r="D457" s="69" t="str">
        <f t="shared" si="45"/>
        <v>BAR0375054Event 5</v>
      </c>
      <c r="E457" t="s">
        <v>577</v>
      </c>
      <c r="F457" t="s">
        <v>282</v>
      </c>
      <c r="G457">
        <v>12</v>
      </c>
      <c r="H457" t="s">
        <v>286</v>
      </c>
      <c r="I457">
        <v>75054</v>
      </c>
      <c r="J457">
        <v>300</v>
      </c>
      <c r="K457">
        <v>9999</v>
      </c>
      <c r="L457" s="61" t="s">
        <v>754</v>
      </c>
      <c r="M457">
        <v>20005</v>
      </c>
      <c r="N457" t="s">
        <v>754</v>
      </c>
      <c r="O457" s="61" t="s">
        <v>612</v>
      </c>
      <c r="P457">
        <v>400023</v>
      </c>
      <c r="Q457" t="s">
        <v>612</v>
      </c>
      <c r="R457">
        <v>9999</v>
      </c>
      <c r="S457" t="e">
        <f>VLOOKUP(A457,'Crosswalk NTL Prgrm-Project_JH'!I:T,5,FALSE)</f>
        <v>#N/A</v>
      </c>
      <c r="T457" t="e">
        <f t="shared" si="46"/>
        <v>#N/A</v>
      </c>
      <c r="U457" t="str">
        <f t="shared" si="47"/>
        <v>BAR037505420005</v>
      </c>
      <c r="V457">
        <v>400023</v>
      </c>
    </row>
    <row r="458" spans="1:22" x14ac:dyDescent="0.25">
      <c r="A458" s="61" t="str">
        <f t="shared" si="42"/>
        <v>BAR0375054</v>
      </c>
      <c r="B458" s="61" t="str">
        <f t="shared" si="43"/>
        <v>75054Event 5</v>
      </c>
      <c r="C458" s="69" t="str">
        <f t="shared" si="44"/>
        <v>BAR0375054400024</v>
      </c>
      <c r="D458" s="69" t="str">
        <f t="shared" si="45"/>
        <v>BAR0375054Event 5</v>
      </c>
      <c r="E458" t="s">
        <v>577</v>
      </c>
      <c r="F458" t="s">
        <v>282</v>
      </c>
      <c r="G458">
        <v>12</v>
      </c>
      <c r="H458" t="s">
        <v>286</v>
      </c>
      <c r="I458">
        <v>75054</v>
      </c>
      <c r="J458">
        <v>300</v>
      </c>
      <c r="K458">
        <v>9999</v>
      </c>
      <c r="L458" s="61" t="s">
        <v>754</v>
      </c>
      <c r="M458">
        <v>20005</v>
      </c>
      <c r="N458" t="s">
        <v>754</v>
      </c>
      <c r="O458" s="61" t="s">
        <v>613</v>
      </c>
      <c r="P458">
        <v>400024</v>
      </c>
      <c r="Q458" t="s">
        <v>613</v>
      </c>
      <c r="R458">
        <v>9999</v>
      </c>
      <c r="S458" t="e">
        <f>VLOOKUP(A458,'Crosswalk NTL Prgrm-Project_JH'!I:T,5,FALSE)</f>
        <v>#N/A</v>
      </c>
      <c r="T458" t="e">
        <f t="shared" si="46"/>
        <v>#N/A</v>
      </c>
      <c r="U458" t="str">
        <f t="shared" si="47"/>
        <v>BAR037505420005</v>
      </c>
      <c r="V458">
        <v>400024</v>
      </c>
    </row>
    <row r="459" spans="1:22" x14ac:dyDescent="0.25">
      <c r="A459" s="61" t="str">
        <f t="shared" si="42"/>
        <v>BAR0375054</v>
      </c>
      <c r="B459" s="61" t="str">
        <f t="shared" si="43"/>
        <v>75054Event 5</v>
      </c>
      <c r="C459" s="69" t="str">
        <f t="shared" si="44"/>
        <v>BAR0375054400025</v>
      </c>
      <c r="D459" s="69" t="str">
        <f t="shared" si="45"/>
        <v>BAR0375054Event 5</v>
      </c>
      <c r="E459" t="s">
        <v>577</v>
      </c>
      <c r="F459" t="s">
        <v>282</v>
      </c>
      <c r="G459">
        <v>12</v>
      </c>
      <c r="H459" t="s">
        <v>286</v>
      </c>
      <c r="I459">
        <v>75054</v>
      </c>
      <c r="J459">
        <v>300</v>
      </c>
      <c r="K459">
        <v>9999</v>
      </c>
      <c r="L459" s="61" t="s">
        <v>754</v>
      </c>
      <c r="M459">
        <v>20005</v>
      </c>
      <c r="N459" t="s">
        <v>754</v>
      </c>
      <c r="O459" s="61" t="s">
        <v>614</v>
      </c>
      <c r="P459">
        <v>400025</v>
      </c>
      <c r="Q459" t="s">
        <v>614</v>
      </c>
      <c r="R459">
        <v>9999</v>
      </c>
      <c r="S459" t="e">
        <f>VLOOKUP(A459,'Crosswalk NTL Prgrm-Project_JH'!I:T,5,FALSE)</f>
        <v>#N/A</v>
      </c>
      <c r="T459" t="e">
        <f t="shared" si="46"/>
        <v>#N/A</v>
      </c>
      <c r="U459" t="str">
        <f t="shared" si="47"/>
        <v>BAR037505420005</v>
      </c>
      <c r="V459">
        <v>400025</v>
      </c>
    </row>
    <row r="460" spans="1:22" x14ac:dyDescent="0.25">
      <c r="A460" s="61" t="str">
        <f t="shared" si="42"/>
        <v>BAR0375054</v>
      </c>
      <c r="B460" s="61" t="str">
        <f t="shared" si="43"/>
        <v>75054Event 5</v>
      </c>
      <c r="C460" s="69" t="str">
        <f t="shared" si="44"/>
        <v>BAR0375054400027</v>
      </c>
      <c r="D460" s="69" t="str">
        <f t="shared" si="45"/>
        <v>BAR0375054Event 5</v>
      </c>
      <c r="E460" t="s">
        <v>577</v>
      </c>
      <c r="F460" t="s">
        <v>282</v>
      </c>
      <c r="G460">
        <v>12</v>
      </c>
      <c r="H460" t="s">
        <v>286</v>
      </c>
      <c r="I460">
        <v>75054</v>
      </c>
      <c r="J460">
        <v>300</v>
      </c>
      <c r="K460">
        <v>9999</v>
      </c>
      <c r="L460" s="61" t="s">
        <v>754</v>
      </c>
      <c r="M460">
        <v>20005</v>
      </c>
      <c r="N460" t="s">
        <v>754</v>
      </c>
      <c r="O460" s="61" t="s">
        <v>615</v>
      </c>
      <c r="P460">
        <v>400027</v>
      </c>
      <c r="Q460" t="s">
        <v>615</v>
      </c>
      <c r="R460">
        <v>9999</v>
      </c>
      <c r="S460" t="e">
        <f>VLOOKUP(A460,'Crosswalk NTL Prgrm-Project_JH'!I:T,5,FALSE)</f>
        <v>#N/A</v>
      </c>
      <c r="T460" t="e">
        <f t="shared" si="46"/>
        <v>#N/A</v>
      </c>
      <c r="U460" t="str">
        <f t="shared" si="47"/>
        <v>BAR037505420005</v>
      </c>
      <c r="V460">
        <v>400027</v>
      </c>
    </row>
    <row r="461" spans="1:22" x14ac:dyDescent="0.25">
      <c r="A461" s="61" t="str">
        <f t="shared" si="42"/>
        <v>BAR0375054</v>
      </c>
      <c r="B461" s="61" t="str">
        <f t="shared" si="43"/>
        <v>75054Event 5</v>
      </c>
      <c r="C461" s="69" t="str">
        <f t="shared" si="44"/>
        <v>BAR0375054400028</v>
      </c>
      <c r="D461" s="69" t="str">
        <f t="shared" si="45"/>
        <v>BAR0375054Event 5</v>
      </c>
      <c r="E461" t="s">
        <v>577</v>
      </c>
      <c r="F461" t="s">
        <v>282</v>
      </c>
      <c r="G461">
        <v>12</v>
      </c>
      <c r="H461" t="s">
        <v>286</v>
      </c>
      <c r="I461">
        <v>75054</v>
      </c>
      <c r="J461">
        <v>300</v>
      </c>
      <c r="K461">
        <v>9999</v>
      </c>
      <c r="L461" s="61" t="s">
        <v>754</v>
      </c>
      <c r="M461">
        <v>20005</v>
      </c>
      <c r="N461" t="s">
        <v>754</v>
      </c>
      <c r="O461" s="61" t="s">
        <v>616</v>
      </c>
      <c r="P461">
        <v>400028</v>
      </c>
      <c r="Q461" t="s">
        <v>616</v>
      </c>
      <c r="R461">
        <v>9999</v>
      </c>
      <c r="S461" t="e">
        <f>VLOOKUP(A461,'Crosswalk NTL Prgrm-Project_JH'!I:T,5,FALSE)</f>
        <v>#N/A</v>
      </c>
      <c r="T461" t="e">
        <f t="shared" si="46"/>
        <v>#N/A</v>
      </c>
      <c r="U461" t="str">
        <f t="shared" si="47"/>
        <v>BAR037505420005</v>
      </c>
      <c r="V461">
        <v>400028</v>
      </c>
    </row>
    <row r="462" spans="1:22" x14ac:dyDescent="0.25">
      <c r="A462" s="61" t="str">
        <f t="shared" si="42"/>
        <v>BAR0375054</v>
      </c>
      <c r="B462" s="61" t="str">
        <f t="shared" si="43"/>
        <v>75054Event 5</v>
      </c>
      <c r="C462" s="69" t="str">
        <f t="shared" si="44"/>
        <v>BAR0375054400033</v>
      </c>
      <c r="D462" s="69" t="str">
        <f t="shared" si="45"/>
        <v>BAR0375054Event 5</v>
      </c>
      <c r="E462" t="s">
        <v>577</v>
      </c>
      <c r="F462" t="s">
        <v>282</v>
      </c>
      <c r="G462">
        <v>12</v>
      </c>
      <c r="H462" t="s">
        <v>286</v>
      </c>
      <c r="I462">
        <v>75054</v>
      </c>
      <c r="J462">
        <v>300</v>
      </c>
      <c r="K462">
        <v>9999</v>
      </c>
      <c r="L462" s="61" t="s">
        <v>754</v>
      </c>
      <c r="M462">
        <v>20005</v>
      </c>
      <c r="N462" t="s">
        <v>754</v>
      </c>
      <c r="O462" s="61" t="s">
        <v>620</v>
      </c>
      <c r="P462">
        <v>400033</v>
      </c>
      <c r="Q462" t="s">
        <v>620</v>
      </c>
      <c r="R462">
        <v>9999</v>
      </c>
      <c r="S462" t="e">
        <f>VLOOKUP(A462,'Crosswalk NTL Prgrm-Project_JH'!I:T,5,FALSE)</f>
        <v>#N/A</v>
      </c>
      <c r="T462" t="e">
        <f t="shared" si="46"/>
        <v>#N/A</v>
      </c>
      <c r="U462" t="str">
        <f t="shared" si="47"/>
        <v>BAR037505420005</v>
      </c>
      <c r="V462">
        <v>400033</v>
      </c>
    </row>
    <row r="463" spans="1:22" x14ac:dyDescent="0.25">
      <c r="A463" s="61" t="str">
        <f t="shared" si="42"/>
        <v>BAR0375054</v>
      </c>
      <c r="B463" s="61" t="str">
        <f t="shared" si="43"/>
        <v>75054Event 5</v>
      </c>
      <c r="C463" s="69" t="str">
        <f t="shared" si="44"/>
        <v>BAR0375054400034</v>
      </c>
      <c r="D463" s="69" t="str">
        <f t="shared" si="45"/>
        <v>BAR0375054Event 5</v>
      </c>
      <c r="E463" t="s">
        <v>577</v>
      </c>
      <c r="F463" t="s">
        <v>282</v>
      </c>
      <c r="G463">
        <v>12</v>
      </c>
      <c r="H463" t="s">
        <v>286</v>
      </c>
      <c r="I463">
        <v>75054</v>
      </c>
      <c r="J463">
        <v>300</v>
      </c>
      <c r="K463">
        <v>9999</v>
      </c>
      <c r="L463" s="61" t="s">
        <v>754</v>
      </c>
      <c r="M463">
        <v>20005</v>
      </c>
      <c r="N463" t="s">
        <v>754</v>
      </c>
      <c r="O463" s="61" t="s">
        <v>621</v>
      </c>
      <c r="P463">
        <v>400034</v>
      </c>
      <c r="Q463" t="s">
        <v>621</v>
      </c>
      <c r="R463">
        <v>9999</v>
      </c>
      <c r="S463" t="e">
        <f>VLOOKUP(A463,'Crosswalk NTL Prgrm-Project_JH'!I:T,5,FALSE)</f>
        <v>#N/A</v>
      </c>
      <c r="T463" t="e">
        <f t="shared" si="46"/>
        <v>#N/A</v>
      </c>
      <c r="U463" t="str">
        <f t="shared" si="47"/>
        <v>BAR037505420005</v>
      </c>
      <c r="V463">
        <v>400034</v>
      </c>
    </row>
    <row r="464" spans="1:22" x14ac:dyDescent="0.25">
      <c r="A464" s="61" t="str">
        <f t="shared" si="42"/>
        <v>BAR0375054</v>
      </c>
      <c r="B464" s="61" t="str">
        <f t="shared" si="43"/>
        <v>75054Event 5</v>
      </c>
      <c r="C464" s="69" t="str">
        <f t="shared" si="44"/>
        <v>BAR0375054400035</v>
      </c>
      <c r="D464" s="69" t="str">
        <f t="shared" si="45"/>
        <v>BAR0375054Event 5</v>
      </c>
      <c r="E464" t="s">
        <v>577</v>
      </c>
      <c r="F464" t="s">
        <v>282</v>
      </c>
      <c r="G464">
        <v>12</v>
      </c>
      <c r="H464" t="s">
        <v>286</v>
      </c>
      <c r="I464">
        <v>75054</v>
      </c>
      <c r="J464">
        <v>300</v>
      </c>
      <c r="K464">
        <v>9999</v>
      </c>
      <c r="L464" s="61" t="s">
        <v>754</v>
      </c>
      <c r="M464">
        <v>20005</v>
      </c>
      <c r="N464" t="s">
        <v>754</v>
      </c>
      <c r="O464" s="61" t="s">
        <v>622</v>
      </c>
      <c r="P464">
        <v>400035</v>
      </c>
      <c r="Q464" t="s">
        <v>622</v>
      </c>
      <c r="R464">
        <v>9999</v>
      </c>
      <c r="S464" t="e">
        <f>VLOOKUP(A464,'Crosswalk NTL Prgrm-Project_JH'!I:T,5,FALSE)</f>
        <v>#N/A</v>
      </c>
      <c r="T464" t="e">
        <f t="shared" si="46"/>
        <v>#N/A</v>
      </c>
      <c r="U464" t="str">
        <f t="shared" si="47"/>
        <v>BAR037505420005</v>
      </c>
      <c r="V464">
        <v>400035</v>
      </c>
    </row>
    <row r="465" spans="1:22" x14ac:dyDescent="0.25">
      <c r="A465" s="61" t="str">
        <f t="shared" si="42"/>
        <v>BAR0375054</v>
      </c>
      <c r="B465" s="61" t="str">
        <f t="shared" si="43"/>
        <v>75054Event 5</v>
      </c>
      <c r="C465" s="69" t="str">
        <f t="shared" si="44"/>
        <v>BAR0375054400037</v>
      </c>
      <c r="D465" s="69" t="str">
        <f t="shared" si="45"/>
        <v>BAR0375054Event 5</v>
      </c>
      <c r="E465" t="s">
        <v>577</v>
      </c>
      <c r="F465" t="s">
        <v>282</v>
      </c>
      <c r="G465">
        <v>12</v>
      </c>
      <c r="H465" t="s">
        <v>286</v>
      </c>
      <c r="I465">
        <v>75054</v>
      </c>
      <c r="J465">
        <v>300</v>
      </c>
      <c r="K465">
        <v>9999</v>
      </c>
      <c r="L465" s="61" t="s">
        <v>754</v>
      </c>
      <c r="M465">
        <v>20005</v>
      </c>
      <c r="N465" t="s">
        <v>754</v>
      </c>
      <c r="O465" s="61" t="s">
        <v>625</v>
      </c>
      <c r="P465">
        <v>400037</v>
      </c>
      <c r="Q465" t="s">
        <v>625</v>
      </c>
      <c r="R465">
        <v>9999</v>
      </c>
      <c r="S465" t="e">
        <f>VLOOKUP(A465,'Crosswalk NTL Prgrm-Project_JH'!I:T,5,FALSE)</f>
        <v>#N/A</v>
      </c>
      <c r="T465" t="e">
        <f t="shared" si="46"/>
        <v>#N/A</v>
      </c>
      <c r="U465" t="str">
        <f t="shared" si="47"/>
        <v>BAR037505420005</v>
      </c>
      <c r="V465">
        <v>400037</v>
      </c>
    </row>
    <row r="466" spans="1:22" x14ac:dyDescent="0.25">
      <c r="A466" s="61" t="str">
        <f t="shared" si="42"/>
        <v>BAR0375054</v>
      </c>
      <c r="B466" s="61" t="str">
        <f t="shared" si="43"/>
        <v>75054Event 5</v>
      </c>
      <c r="C466" s="69" t="str">
        <f t="shared" si="44"/>
        <v>BAR0375054400041</v>
      </c>
      <c r="D466" s="69" t="str">
        <f t="shared" si="45"/>
        <v>BAR0375054Event 5</v>
      </c>
      <c r="E466" t="s">
        <v>577</v>
      </c>
      <c r="F466" t="s">
        <v>282</v>
      </c>
      <c r="G466">
        <v>12</v>
      </c>
      <c r="H466" t="s">
        <v>286</v>
      </c>
      <c r="I466">
        <v>75054</v>
      </c>
      <c r="J466">
        <v>300</v>
      </c>
      <c r="K466">
        <v>9999</v>
      </c>
      <c r="L466" s="61" t="s">
        <v>754</v>
      </c>
      <c r="M466">
        <v>20005</v>
      </c>
      <c r="N466" t="s">
        <v>754</v>
      </c>
      <c r="O466" s="61" t="s">
        <v>627</v>
      </c>
      <c r="P466">
        <v>400041</v>
      </c>
      <c r="Q466" t="s">
        <v>627</v>
      </c>
      <c r="R466">
        <v>9999</v>
      </c>
      <c r="S466" t="e">
        <f>VLOOKUP(A466,'Crosswalk NTL Prgrm-Project_JH'!I:T,5,FALSE)</f>
        <v>#N/A</v>
      </c>
      <c r="T466" t="e">
        <f t="shared" si="46"/>
        <v>#N/A</v>
      </c>
      <c r="U466" t="str">
        <f t="shared" si="47"/>
        <v>BAR037505420005</v>
      </c>
      <c r="V466">
        <v>400041</v>
      </c>
    </row>
    <row r="467" spans="1:22" x14ac:dyDescent="0.25">
      <c r="A467" s="61" t="str">
        <f t="shared" si="42"/>
        <v>BAR0375054</v>
      </c>
      <c r="B467" s="61" t="str">
        <f t="shared" si="43"/>
        <v>75054Event 5</v>
      </c>
      <c r="C467" s="69" t="str">
        <f t="shared" si="44"/>
        <v>BAR0375054400042</v>
      </c>
      <c r="D467" s="69" t="str">
        <f t="shared" si="45"/>
        <v>BAR0375054Event 5</v>
      </c>
      <c r="E467" t="s">
        <v>577</v>
      </c>
      <c r="F467" t="s">
        <v>282</v>
      </c>
      <c r="G467">
        <v>12</v>
      </c>
      <c r="H467" t="s">
        <v>286</v>
      </c>
      <c r="I467">
        <v>75054</v>
      </c>
      <c r="J467">
        <v>300</v>
      </c>
      <c r="K467">
        <v>9999</v>
      </c>
      <c r="L467" s="61" t="s">
        <v>754</v>
      </c>
      <c r="M467">
        <v>20005</v>
      </c>
      <c r="N467" t="s">
        <v>754</v>
      </c>
      <c r="O467" s="61" t="s">
        <v>631</v>
      </c>
      <c r="P467">
        <v>400042</v>
      </c>
      <c r="Q467" t="s">
        <v>631</v>
      </c>
      <c r="R467">
        <v>9999</v>
      </c>
      <c r="S467" t="e">
        <f>VLOOKUP(A467,'Crosswalk NTL Prgrm-Project_JH'!I:T,5,FALSE)</f>
        <v>#N/A</v>
      </c>
      <c r="T467" t="e">
        <f t="shared" si="46"/>
        <v>#N/A</v>
      </c>
      <c r="U467" t="str">
        <f t="shared" si="47"/>
        <v>BAR037505420005</v>
      </c>
      <c r="V467">
        <v>400042</v>
      </c>
    </row>
    <row r="468" spans="1:22" x14ac:dyDescent="0.25">
      <c r="A468" s="61" t="str">
        <f t="shared" si="42"/>
        <v>BAR0375054</v>
      </c>
      <c r="B468" s="61" t="str">
        <f t="shared" si="43"/>
        <v>75054Event 5</v>
      </c>
      <c r="C468" s="69" t="str">
        <f t="shared" si="44"/>
        <v>BAR0375054400043</v>
      </c>
      <c r="D468" s="69" t="str">
        <f t="shared" si="45"/>
        <v>BAR0375054Event 5</v>
      </c>
      <c r="E468" t="s">
        <v>577</v>
      </c>
      <c r="F468" t="s">
        <v>282</v>
      </c>
      <c r="G468">
        <v>12</v>
      </c>
      <c r="H468" t="s">
        <v>286</v>
      </c>
      <c r="I468">
        <v>75054</v>
      </c>
      <c r="J468">
        <v>300</v>
      </c>
      <c r="K468">
        <v>9999</v>
      </c>
      <c r="L468" s="61" t="s">
        <v>754</v>
      </c>
      <c r="M468">
        <v>20005</v>
      </c>
      <c r="N468" t="s">
        <v>754</v>
      </c>
      <c r="O468" s="61" t="s">
        <v>628</v>
      </c>
      <c r="P468">
        <v>400043</v>
      </c>
      <c r="Q468" t="s">
        <v>628</v>
      </c>
      <c r="R468">
        <v>9999</v>
      </c>
      <c r="S468" t="e">
        <f>VLOOKUP(A468,'Crosswalk NTL Prgrm-Project_JH'!I:T,5,FALSE)</f>
        <v>#N/A</v>
      </c>
      <c r="T468" t="e">
        <f t="shared" si="46"/>
        <v>#N/A</v>
      </c>
      <c r="U468" t="str">
        <f t="shared" si="47"/>
        <v>BAR037505420005</v>
      </c>
      <c r="V468">
        <v>400043</v>
      </c>
    </row>
    <row r="469" spans="1:22" x14ac:dyDescent="0.25">
      <c r="A469" s="61" t="str">
        <f t="shared" si="42"/>
        <v>BAR0375054</v>
      </c>
      <c r="B469" s="61" t="str">
        <f t="shared" si="43"/>
        <v>75054Event 5</v>
      </c>
      <c r="C469" s="69" t="str">
        <f t="shared" si="44"/>
        <v>BAR0375054400045</v>
      </c>
      <c r="D469" s="69" t="str">
        <f t="shared" si="45"/>
        <v>BAR0375054Event 5</v>
      </c>
      <c r="E469" t="s">
        <v>577</v>
      </c>
      <c r="F469" t="s">
        <v>282</v>
      </c>
      <c r="G469">
        <v>12</v>
      </c>
      <c r="H469" t="s">
        <v>286</v>
      </c>
      <c r="I469">
        <v>75054</v>
      </c>
      <c r="J469">
        <v>300</v>
      </c>
      <c r="K469">
        <v>9999</v>
      </c>
      <c r="L469" s="61" t="s">
        <v>754</v>
      </c>
      <c r="M469">
        <v>20005</v>
      </c>
      <c r="N469" t="s">
        <v>754</v>
      </c>
      <c r="O469" s="61" t="s">
        <v>632</v>
      </c>
      <c r="P469">
        <v>400045</v>
      </c>
      <c r="Q469" t="s">
        <v>632</v>
      </c>
      <c r="R469">
        <v>9999</v>
      </c>
      <c r="S469" t="e">
        <f>VLOOKUP(A469,'Crosswalk NTL Prgrm-Project_JH'!I:T,5,FALSE)</f>
        <v>#N/A</v>
      </c>
      <c r="T469" t="e">
        <f t="shared" si="46"/>
        <v>#N/A</v>
      </c>
      <c r="U469" t="str">
        <f t="shared" si="47"/>
        <v>BAR037505420005</v>
      </c>
      <c r="V469">
        <v>400045</v>
      </c>
    </row>
    <row r="470" spans="1:22" x14ac:dyDescent="0.25">
      <c r="A470" s="61" t="str">
        <f t="shared" si="42"/>
        <v>BAR0375054</v>
      </c>
      <c r="B470" s="61" t="str">
        <f t="shared" si="43"/>
        <v>75054Event 5</v>
      </c>
      <c r="C470" s="69" t="str">
        <f t="shared" si="44"/>
        <v>BAR0375054400059</v>
      </c>
      <c r="D470" s="69" t="str">
        <f t="shared" si="45"/>
        <v>BAR0375054Event 5</v>
      </c>
      <c r="E470" t="s">
        <v>577</v>
      </c>
      <c r="F470" t="s">
        <v>282</v>
      </c>
      <c r="G470">
        <v>12</v>
      </c>
      <c r="H470" t="s">
        <v>286</v>
      </c>
      <c r="I470">
        <v>75054</v>
      </c>
      <c r="J470">
        <v>300</v>
      </c>
      <c r="K470">
        <v>9999</v>
      </c>
      <c r="L470" s="61" t="s">
        <v>754</v>
      </c>
      <c r="M470">
        <v>20005</v>
      </c>
      <c r="N470" t="s">
        <v>754</v>
      </c>
      <c r="O470" s="61" t="s">
        <v>633</v>
      </c>
      <c r="P470">
        <v>400059</v>
      </c>
      <c r="Q470" t="s">
        <v>633</v>
      </c>
      <c r="R470">
        <v>9999</v>
      </c>
      <c r="S470" t="e">
        <f>VLOOKUP(A470,'Crosswalk NTL Prgrm-Project_JH'!I:T,5,FALSE)</f>
        <v>#N/A</v>
      </c>
      <c r="T470" t="e">
        <f t="shared" si="46"/>
        <v>#N/A</v>
      </c>
      <c r="U470" t="str">
        <f t="shared" si="47"/>
        <v>BAR037505420005</v>
      </c>
      <c r="V470">
        <v>400059</v>
      </c>
    </row>
    <row r="471" spans="1:22" x14ac:dyDescent="0.25">
      <c r="A471" s="61" t="str">
        <f t="shared" si="42"/>
        <v>BAR0375054</v>
      </c>
      <c r="B471" s="61" t="str">
        <f t="shared" si="43"/>
        <v>75054Event 5</v>
      </c>
      <c r="C471" s="69" t="str">
        <f t="shared" si="44"/>
        <v>BAR0375054400061</v>
      </c>
      <c r="D471" s="69" t="str">
        <f t="shared" si="45"/>
        <v>BAR0375054Event 5</v>
      </c>
      <c r="E471" t="s">
        <v>577</v>
      </c>
      <c r="F471" t="s">
        <v>282</v>
      </c>
      <c r="G471">
        <v>12</v>
      </c>
      <c r="H471" t="s">
        <v>286</v>
      </c>
      <c r="I471">
        <v>75054</v>
      </c>
      <c r="J471">
        <v>300</v>
      </c>
      <c r="K471">
        <v>9999</v>
      </c>
      <c r="L471" s="61" t="s">
        <v>754</v>
      </c>
      <c r="M471">
        <v>20005</v>
      </c>
      <c r="N471" t="s">
        <v>754</v>
      </c>
      <c r="O471" s="61" t="s">
        <v>635</v>
      </c>
      <c r="P471">
        <v>400061</v>
      </c>
      <c r="Q471" t="s">
        <v>635</v>
      </c>
      <c r="R471">
        <v>9999</v>
      </c>
      <c r="S471" t="e">
        <f>VLOOKUP(A471,'Crosswalk NTL Prgrm-Project_JH'!I:T,5,FALSE)</f>
        <v>#N/A</v>
      </c>
      <c r="T471" t="e">
        <f t="shared" si="46"/>
        <v>#N/A</v>
      </c>
      <c r="U471" t="str">
        <f t="shared" si="47"/>
        <v>BAR037505420005</v>
      </c>
      <c r="V471">
        <v>400061</v>
      </c>
    </row>
    <row r="472" spans="1:22" x14ac:dyDescent="0.25">
      <c r="A472" s="61" t="str">
        <f t="shared" si="42"/>
        <v>BAR0375054</v>
      </c>
      <c r="B472" s="61" t="str">
        <f t="shared" si="43"/>
        <v>75054Event 5</v>
      </c>
      <c r="C472" s="69" t="str">
        <f t="shared" si="44"/>
        <v>BAR0375054400062</v>
      </c>
      <c r="D472" s="69" t="str">
        <f t="shared" si="45"/>
        <v>BAR0375054Event 5</v>
      </c>
      <c r="E472" t="s">
        <v>577</v>
      </c>
      <c r="F472" t="s">
        <v>282</v>
      </c>
      <c r="G472">
        <v>12</v>
      </c>
      <c r="H472" t="s">
        <v>286</v>
      </c>
      <c r="I472">
        <v>75054</v>
      </c>
      <c r="J472">
        <v>300</v>
      </c>
      <c r="K472">
        <v>9999</v>
      </c>
      <c r="L472" s="61" t="s">
        <v>754</v>
      </c>
      <c r="M472">
        <v>20005</v>
      </c>
      <c r="N472" t="s">
        <v>754</v>
      </c>
      <c r="O472" s="61" t="s">
        <v>636</v>
      </c>
      <c r="P472">
        <v>400062</v>
      </c>
      <c r="Q472" t="s">
        <v>636</v>
      </c>
      <c r="R472">
        <v>9999</v>
      </c>
      <c r="S472" t="e">
        <f>VLOOKUP(A472,'Crosswalk NTL Prgrm-Project_JH'!I:T,5,FALSE)</f>
        <v>#N/A</v>
      </c>
      <c r="T472" t="e">
        <f t="shared" si="46"/>
        <v>#N/A</v>
      </c>
      <c r="U472" t="str">
        <f t="shared" si="47"/>
        <v>BAR037505420005</v>
      </c>
      <c r="V472">
        <v>400062</v>
      </c>
    </row>
    <row r="473" spans="1:22" x14ac:dyDescent="0.25">
      <c r="A473" s="61" t="str">
        <f t="shared" si="42"/>
        <v>BAR0375054</v>
      </c>
      <c r="B473" s="61" t="str">
        <f t="shared" si="43"/>
        <v>75054Event 5</v>
      </c>
      <c r="C473" s="69" t="str">
        <f t="shared" si="44"/>
        <v>BAR0375054400063</v>
      </c>
      <c r="D473" s="69" t="str">
        <f t="shared" si="45"/>
        <v>BAR0375054Event 5</v>
      </c>
      <c r="E473" t="s">
        <v>577</v>
      </c>
      <c r="F473" t="s">
        <v>282</v>
      </c>
      <c r="G473">
        <v>12</v>
      </c>
      <c r="H473" t="s">
        <v>286</v>
      </c>
      <c r="I473">
        <v>75054</v>
      </c>
      <c r="J473">
        <v>300</v>
      </c>
      <c r="K473">
        <v>9999</v>
      </c>
      <c r="L473" s="61" t="s">
        <v>754</v>
      </c>
      <c r="M473">
        <v>20005</v>
      </c>
      <c r="N473" t="s">
        <v>754</v>
      </c>
      <c r="O473" s="61" t="s">
        <v>637</v>
      </c>
      <c r="P473">
        <v>400063</v>
      </c>
      <c r="Q473" t="s">
        <v>637</v>
      </c>
      <c r="R473">
        <v>9999</v>
      </c>
      <c r="S473" t="e">
        <f>VLOOKUP(A473,'Crosswalk NTL Prgrm-Project_JH'!I:T,5,FALSE)</f>
        <v>#N/A</v>
      </c>
      <c r="T473" t="e">
        <f t="shared" si="46"/>
        <v>#N/A</v>
      </c>
      <c r="U473" t="str">
        <f t="shared" si="47"/>
        <v>BAR037505420005</v>
      </c>
      <c r="V473">
        <v>400063</v>
      </c>
    </row>
    <row r="474" spans="1:22" x14ac:dyDescent="0.25">
      <c r="A474" s="61" t="str">
        <f t="shared" si="42"/>
        <v>BAR0375054</v>
      </c>
      <c r="B474" s="61" t="str">
        <f t="shared" si="43"/>
        <v>75054Event 5</v>
      </c>
      <c r="C474" s="69" t="str">
        <f t="shared" si="44"/>
        <v>BAR0375054400064</v>
      </c>
      <c r="D474" s="69" t="str">
        <f t="shared" si="45"/>
        <v>BAR0375054Event 5</v>
      </c>
      <c r="E474" t="s">
        <v>577</v>
      </c>
      <c r="F474" t="s">
        <v>282</v>
      </c>
      <c r="G474">
        <v>12</v>
      </c>
      <c r="H474" t="s">
        <v>286</v>
      </c>
      <c r="I474">
        <v>75054</v>
      </c>
      <c r="J474">
        <v>300</v>
      </c>
      <c r="K474">
        <v>9999</v>
      </c>
      <c r="L474" s="61" t="s">
        <v>754</v>
      </c>
      <c r="M474">
        <v>20005</v>
      </c>
      <c r="N474" t="s">
        <v>754</v>
      </c>
      <c r="O474" s="61" t="s">
        <v>638</v>
      </c>
      <c r="P474">
        <v>400064</v>
      </c>
      <c r="Q474" t="s">
        <v>638</v>
      </c>
      <c r="R474">
        <v>9999</v>
      </c>
      <c r="S474" t="e">
        <f>VLOOKUP(A474,'Crosswalk NTL Prgrm-Project_JH'!I:T,5,FALSE)</f>
        <v>#N/A</v>
      </c>
      <c r="T474" t="e">
        <f t="shared" si="46"/>
        <v>#N/A</v>
      </c>
      <c r="U474" t="str">
        <f t="shared" si="47"/>
        <v>BAR037505420005</v>
      </c>
      <c r="V474">
        <v>400064</v>
      </c>
    </row>
    <row r="475" spans="1:22" x14ac:dyDescent="0.25">
      <c r="A475" s="61" t="str">
        <f t="shared" si="42"/>
        <v>BAR0375054</v>
      </c>
      <c r="B475" s="61" t="str">
        <f t="shared" si="43"/>
        <v>75054Event 5</v>
      </c>
      <c r="C475" s="69" t="str">
        <f t="shared" si="44"/>
        <v>BAR0375054400066</v>
      </c>
      <c r="D475" s="69" t="str">
        <f t="shared" si="45"/>
        <v>BAR0375054Event 5</v>
      </c>
      <c r="E475" t="s">
        <v>577</v>
      </c>
      <c r="F475" t="s">
        <v>282</v>
      </c>
      <c r="G475">
        <v>12</v>
      </c>
      <c r="H475" t="s">
        <v>286</v>
      </c>
      <c r="I475">
        <v>75054</v>
      </c>
      <c r="J475">
        <v>300</v>
      </c>
      <c r="K475">
        <v>9999</v>
      </c>
      <c r="L475" s="61" t="s">
        <v>754</v>
      </c>
      <c r="M475">
        <v>20005</v>
      </c>
      <c r="N475" t="s">
        <v>754</v>
      </c>
      <c r="O475" s="61" t="s">
        <v>640</v>
      </c>
      <c r="P475">
        <v>400066</v>
      </c>
      <c r="Q475" t="s">
        <v>640</v>
      </c>
      <c r="R475">
        <v>9999</v>
      </c>
      <c r="S475" t="e">
        <f>VLOOKUP(A475,'Crosswalk NTL Prgrm-Project_JH'!I:T,5,FALSE)</f>
        <v>#N/A</v>
      </c>
      <c r="T475" t="e">
        <f t="shared" si="46"/>
        <v>#N/A</v>
      </c>
      <c r="U475" t="str">
        <f t="shared" si="47"/>
        <v>BAR037505420005</v>
      </c>
      <c r="V475">
        <v>400066</v>
      </c>
    </row>
    <row r="476" spans="1:22" x14ac:dyDescent="0.25">
      <c r="A476" s="61" t="str">
        <f t="shared" si="42"/>
        <v>BAR0375054</v>
      </c>
      <c r="B476" s="61" t="str">
        <f t="shared" si="43"/>
        <v>75054Event 5</v>
      </c>
      <c r="C476" s="69" t="str">
        <f t="shared" si="44"/>
        <v>BAR0375054400067</v>
      </c>
      <c r="D476" s="69" t="str">
        <f t="shared" si="45"/>
        <v>BAR0375054Event 5</v>
      </c>
      <c r="E476" t="s">
        <v>577</v>
      </c>
      <c r="F476" t="s">
        <v>282</v>
      </c>
      <c r="G476">
        <v>12</v>
      </c>
      <c r="H476" t="s">
        <v>286</v>
      </c>
      <c r="I476">
        <v>75054</v>
      </c>
      <c r="J476">
        <v>300</v>
      </c>
      <c r="K476">
        <v>9999</v>
      </c>
      <c r="L476" s="61" t="s">
        <v>754</v>
      </c>
      <c r="M476">
        <v>20005</v>
      </c>
      <c r="N476" t="s">
        <v>754</v>
      </c>
      <c r="O476" s="61" t="s">
        <v>641</v>
      </c>
      <c r="P476">
        <v>400067</v>
      </c>
      <c r="Q476" t="s">
        <v>641</v>
      </c>
      <c r="R476">
        <v>9999</v>
      </c>
      <c r="S476" t="e">
        <f>VLOOKUP(A476,'Crosswalk NTL Prgrm-Project_JH'!I:T,5,FALSE)</f>
        <v>#N/A</v>
      </c>
      <c r="T476" t="e">
        <f t="shared" si="46"/>
        <v>#N/A</v>
      </c>
      <c r="U476" t="str">
        <f t="shared" si="47"/>
        <v>BAR037505420005</v>
      </c>
      <c r="V476">
        <v>400067</v>
      </c>
    </row>
    <row r="477" spans="1:22" x14ac:dyDescent="0.25">
      <c r="A477" s="61" t="str">
        <f t="shared" si="42"/>
        <v>BAR0375054</v>
      </c>
      <c r="B477" s="61" t="str">
        <f t="shared" si="43"/>
        <v>75054Event 5</v>
      </c>
      <c r="C477" s="69" t="str">
        <f t="shared" si="44"/>
        <v>BAR0375054400070</v>
      </c>
      <c r="D477" s="69" t="str">
        <f t="shared" si="45"/>
        <v>BAR0375054Event 5</v>
      </c>
      <c r="E477" t="s">
        <v>577</v>
      </c>
      <c r="F477" t="s">
        <v>282</v>
      </c>
      <c r="G477">
        <v>12</v>
      </c>
      <c r="H477" t="s">
        <v>286</v>
      </c>
      <c r="I477">
        <v>75054</v>
      </c>
      <c r="J477">
        <v>300</v>
      </c>
      <c r="K477">
        <v>9999</v>
      </c>
      <c r="L477" s="61" t="s">
        <v>754</v>
      </c>
      <c r="M477">
        <v>20005</v>
      </c>
      <c r="N477" t="s">
        <v>754</v>
      </c>
      <c r="O477" s="61" t="s">
        <v>643</v>
      </c>
      <c r="P477">
        <v>400070</v>
      </c>
      <c r="Q477" t="s">
        <v>643</v>
      </c>
      <c r="R477">
        <v>9999</v>
      </c>
      <c r="S477" t="e">
        <f>VLOOKUP(A477,'Crosswalk NTL Prgrm-Project_JH'!I:T,5,FALSE)</f>
        <v>#N/A</v>
      </c>
      <c r="T477" t="e">
        <f t="shared" si="46"/>
        <v>#N/A</v>
      </c>
      <c r="U477" t="str">
        <f t="shared" si="47"/>
        <v>BAR037505420005</v>
      </c>
      <c r="V477">
        <v>400070</v>
      </c>
    </row>
    <row r="478" spans="1:22" x14ac:dyDescent="0.25">
      <c r="A478" s="61" t="str">
        <f t="shared" si="42"/>
        <v>BAR0375054</v>
      </c>
      <c r="B478" s="61" t="str">
        <f t="shared" si="43"/>
        <v>75054Event 5</v>
      </c>
      <c r="C478" s="69" t="str">
        <f t="shared" si="44"/>
        <v>BAR0375054400075</v>
      </c>
      <c r="D478" s="69" t="str">
        <f t="shared" si="45"/>
        <v>BAR0375054Event 5</v>
      </c>
      <c r="E478" t="s">
        <v>577</v>
      </c>
      <c r="F478" t="s">
        <v>282</v>
      </c>
      <c r="G478">
        <v>12</v>
      </c>
      <c r="H478" t="s">
        <v>286</v>
      </c>
      <c r="I478">
        <v>75054</v>
      </c>
      <c r="J478">
        <v>300</v>
      </c>
      <c r="K478">
        <v>9999</v>
      </c>
      <c r="L478" s="61" t="s">
        <v>754</v>
      </c>
      <c r="M478">
        <v>20005</v>
      </c>
      <c r="N478" t="s">
        <v>754</v>
      </c>
      <c r="O478" s="61" t="s">
        <v>648</v>
      </c>
      <c r="P478">
        <v>400075</v>
      </c>
      <c r="Q478" t="s">
        <v>648</v>
      </c>
      <c r="R478">
        <v>9999</v>
      </c>
      <c r="S478" t="e">
        <f>VLOOKUP(A478,'Crosswalk NTL Prgrm-Project_JH'!I:T,5,FALSE)</f>
        <v>#N/A</v>
      </c>
      <c r="T478" t="e">
        <f t="shared" si="46"/>
        <v>#N/A</v>
      </c>
      <c r="U478" t="str">
        <f t="shared" si="47"/>
        <v>BAR037505420005</v>
      </c>
      <c r="V478">
        <v>400075</v>
      </c>
    </row>
    <row r="479" spans="1:22" x14ac:dyDescent="0.25">
      <c r="A479" s="61" t="str">
        <f t="shared" si="42"/>
        <v>BAR0375054</v>
      </c>
      <c r="B479" s="61" t="str">
        <f t="shared" si="43"/>
        <v>75054Event 5</v>
      </c>
      <c r="C479" s="69" t="str">
        <f t="shared" si="44"/>
        <v>BAR0375054400076</v>
      </c>
      <c r="D479" s="69" t="str">
        <f t="shared" si="45"/>
        <v>BAR0375054Event 5</v>
      </c>
      <c r="E479" t="s">
        <v>577</v>
      </c>
      <c r="F479" t="s">
        <v>282</v>
      </c>
      <c r="G479">
        <v>12</v>
      </c>
      <c r="H479" t="s">
        <v>286</v>
      </c>
      <c r="I479">
        <v>75054</v>
      </c>
      <c r="J479">
        <v>300</v>
      </c>
      <c r="K479">
        <v>9999</v>
      </c>
      <c r="L479" s="61" t="s">
        <v>754</v>
      </c>
      <c r="M479">
        <v>20005</v>
      </c>
      <c r="N479" t="s">
        <v>754</v>
      </c>
      <c r="O479" s="61" t="s">
        <v>649</v>
      </c>
      <c r="P479">
        <v>400076</v>
      </c>
      <c r="Q479" t="s">
        <v>649</v>
      </c>
      <c r="R479">
        <v>9999</v>
      </c>
      <c r="S479" t="e">
        <f>VLOOKUP(A479,'Crosswalk NTL Prgrm-Project_JH'!I:T,5,FALSE)</f>
        <v>#N/A</v>
      </c>
      <c r="T479" t="e">
        <f t="shared" si="46"/>
        <v>#N/A</v>
      </c>
      <c r="U479" t="str">
        <f t="shared" si="47"/>
        <v>BAR037505420005</v>
      </c>
      <c r="V479">
        <v>400076</v>
      </c>
    </row>
    <row r="480" spans="1:22" x14ac:dyDescent="0.25">
      <c r="A480" s="61" t="str">
        <f t="shared" si="42"/>
        <v>BAR0375054</v>
      </c>
      <c r="B480" s="61" t="str">
        <f t="shared" si="43"/>
        <v>75054Event 5</v>
      </c>
      <c r="C480" s="69" t="str">
        <f t="shared" si="44"/>
        <v>BAR0375054400081</v>
      </c>
      <c r="D480" s="69" t="str">
        <f t="shared" si="45"/>
        <v>BAR0375054Event 5</v>
      </c>
      <c r="E480" t="s">
        <v>577</v>
      </c>
      <c r="F480" t="s">
        <v>282</v>
      </c>
      <c r="G480">
        <v>12</v>
      </c>
      <c r="H480" t="s">
        <v>286</v>
      </c>
      <c r="I480">
        <v>75054</v>
      </c>
      <c r="J480">
        <v>300</v>
      </c>
      <c r="K480">
        <v>9999</v>
      </c>
      <c r="L480" s="61" t="s">
        <v>754</v>
      </c>
      <c r="M480">
        <v>20005</v>
      </c>
      <c r="N480" t="s">
        <v>754</v>
      </c>
      <c r="O480" s="61" t="s">
        <v>653</v>
      </c>
      <c r="P480">
        <v>400081</v>
      </c>
      <c r="Q480" t="s">
        <v>653</v>
      </c>
      <c r="R480">
        <v>9999</v>
      </c>
      <c r="S480" t="e">
        <f>VLOOKUP(A480,'Crosswalk NTL Prgrm-Project_JH'!I:T,5,FALSE)</f>
        <v>#N/A</v>
      </c>
      <c r="T480" t="e">
        <f t="shared" si="46"/>
        <v>#N/A</v>
      </c>
      <c r="U480" t="str">
        <f t="shared" si="47"/>
        <v>BAR037505420005</v>
      </c>
      <c r="V480">
        <v>400081</v>
      </c>
    </row>
    <row r="481" spans="1:22" x14ac:dyDescent="0.25">
      <c r="A481" s="61" t="str">
        <f t="shared" si="42"/>
        <v>BAR0375054</v>
      </c>
      <c r="B481" s="61" t="str">
        <f t="shared" si="43"/>
        <v>75054Event 5</v>
      </c>
      <c r="C481" s="69" t="str">
        <f t="shared" si="44"/>
        <v>BAR0375054400083</v>
      </c>
      <c r="D481" s="69" t="str">
        <f t="shared" si="45"/>
        <v>BAR0375054Event 5</v>
      </c>
      <c r="E481" t="s">
        <v>577</v>
      </c>
      <c r="F481" t="s">
        <v>282</v>
      </c>
      <c r="G481">
        <v>12</v>
      </c>
      <c r="H481" t="s">
        <v>286</v>
      </c>
      <c r="I481">
        <v>75054</v>
      </c>
      <c r="J481">
        <v>300</v>
      </c>
      <c r="K481">
        <v>9999</v>
      </c>
      <c r="L481" s="61" t="s">
        <v>754</v>
      </c>
      <c r="M481">
        <v>20005</v>
      </c>
      <c r="N481" t="s">
        <v>754</v>
      </c>
      <c r="O481" s="61" t="s">
        <v>654</v>
      </c>
      <c r="P481">
        <v>400083</v>
      </c>
      <c r="Q481" t="s">
        <v>654</v>
      </c>
      <c r="R481">
        <v>9999</v>
      </c>
      <c r="S481" t="e">
        <f>VLOOKUP(A481,'Crosswalk NTL Prgrm-Project_JH'!I:T,5,FALSE)</f>
        <v>#N/A</v>
      </c>
      <c r="T481" t="e">
        <f t="shared" si="46"/>
        <v>#N/A</v>
      </c>
      <c r="U481" t="str">
        <f t="shared" si="47"/>
        <v>BAR037505420005</v>
      </c>
      <c r="V481">
        <v>400083</v>
      </c>
    </row>
    <row r="482" spans="1:22" x14ac:dyDescent="0.25">
      <c r="A482" s="61" t="str">
        <f t="shared" si="42"/>
        <v>BAR0375054</v>
      </c>
      <c r="B482" s="61" t="str">
        <f t="shared" si="43"/>
        <v>75054Event 5</v>
      </c>
      <c r="C482" s="69" t="str">
        <f t="shared" si="44"/>
        <v>BAR0375054400084</v>
      </c>
      <c r="D482" s="69" t="str">
        <f t="shared" si="45"/>
        <v>BAR0375054Event 5</v>
      </c>
      <c r="E482" t="s">
        <v>577</v>
      </c>
      <c r="F482" t="s">
        <v>282</v>
      </c>
      <c r="G482">
        <v>12</v>
      </c>
      <c r="H482" t="s">
        <v>286</v>
      </c>
      <c r="I482">
        <v>75054</v>
      </c>
      <c r="J482">
        <v>300</v>
      </c>
      <c r="K482">
        <v>9999</v>
      </c>
      <c r="L482" s="61" t="s">
        <v>754</v>
      </c>
      <c r="M482">
        <v>20005</v>
      </c>
      <c r="N482" t="s">
        <v>754</v>
      </c>
      <c r="O482" s="61" t="s">
        <v>655</v>
      </c>
      <c r="P482">
        <v>400084</v>
      </c>
      <c r="Q482" t="s">
        <v>655</v>
      </c>
      <c r="R482">
        <v>9999</v>
      </c>
      <c r="S482" t="e">
        <f>VLOOKUP(A482,'Crosswalk NTL Prgrm-Project_JH'!I:T,5,FALSE)</f>
        <v>#N/A</v>
      </c>
      <c r="T482" t="e">
        <f t="shared" si="46"/>
        <v>#N/A</v>
      </c>
      <c r="U482" t="str">
        <f t="shared" si="47"/>
        <v>BAR037505420005</v>
      </c>
      <c r="V482">
        <v>400084</v>
      </c>
    </row>
    <row r="483" spans="1:22" x14ac:dyDescent="0.25">
      <c r="A483" s="61" t="str">
        <f t="shared" si="42"/>
        <v>BAR0375054</v>
      </c>
      <c r="B483" s="61" t="str">
        <f t="shared" si="43"/>
        <v>75054Event 5</v>
      </c>
      <c r="C483" s="69" t="str">
        <f t="shared" si="44"/>
        <v>BAR0375054400087</v>
      </c>
      <c r="D483" s="69" t="str">
        <f t="shared" si="45"/>
        <v>BAR0375054Event 5</v>
      </c>
      <c r="E483" t="s">
        <v>577</v>
      </c>
      <c r="F483" t="s">
        <v>282</v>
      </c>
      <c r="G483">
        <v>12</v>
      </c>
      <c r="H483" t="s">
        <v>286</v>
      </c>
      <c r="I483">
        <v>75054</v>
      </c>
      <c r="J483">
        <v>300</v>
      </c>
      <c r="K483">
        <v>9999</v>
      </c>
      <c r="L483" s="61" t="s">
        <v>754</v>
      </c>
      <c r="M483">
        <v>20005</v>
      </c>
      <c r="N483" t="s">
        <v>754</v>
      </c>
      <c r="O483" s="61" t="s">
        <v>658</v>
      </c>
      <c r="P483">
        <v>400087</v>
      </c>
      <c r="Q483" t="s">
        <v>658</v>
      </c>
      <c r="R483">
        <v>9999</v>
      </c>
      <c r="S483" t="e">
        <f>VLOOKUP(A483,'Crosswalk NTL Prgrm-Project_JH'!I:T,5,FALSE)</f>
        <v>#N/A</v>
      </c>
      <c r="T483" t="e">
        <f t="shared" si="46"/>
        <v>#N/A</v>
      </c>
      <c r="U483" t="str">
        <f t="shared" si="47"/>
        <v>BAR037505420005</v>
      </c>
      <c r="V483">
        <v>400087</v>
      </c>
    </row>
    <row r="484" spans="1:22" x14ac:dyDescent="0.25">
      <c r="A484" s="61" t="str">
        <f t="shared" si="42"/>
        <v>BAR0375054</v>
      </c>
      <c r="B484" s="61" t="str">
        <f t="shared" si="43"/>
        <v>75054Event 5</v>
      </c>
      <c r="C484" s="69" t="str">
        <f t="shared" si="44"/>
        <v>BAR0375054400088</v>
      </c>
      <c r="D484" s="69" t="str">
        <f t="shared" si="45"/>
        <v>BAR0375054Event 5</v>
      </c>
      <c r="E484" t="s">
        <v>577</v>
      </c>
      <c r="F484" t="s">
        <v>282</v>
      </c>
      <c r="G484">
        <v>12</v>
      </c>
      <c r="H484" t="s">
        <v>286</v>
      </c>
      <c r="I484">
        <v>75054</v>
      </c>
      <c r="J484">
        <v>300</v>
      </c>
      <c r="K484">
        <v>9999</v>
      </c>
      <c r="L484" s="61" t="s">
        <v>754</v>
      </c>
      <c r="M484">
        <v>20005</v>
      </c>
      <c r="N484" t="s">
        <v>754</v>
      </c>
      <c r="O484" s="61" t="s">
        <v>659</v>
      </c>
      <c r="P484">
        <v>400088</v>
      </c>
      <c r="Q484" t="s">
        <v>659</v>
      </c>
      <c r="R484">
        <v>9999</v>
      </c>
      <c r="S484" t="e">
        <f>VLOOKUP(A484,'Crosswalk NTL Prgrm-Project_JH'!I:T,5,FALSE)</f>
        <v>#N/A</v>
      </c>
      <c r="T484" t="e">
        <f t="shared" si="46"/>
        <v>#N/A</v>
      </c>
      <c r="U484" t="str">
        <f t="shared" si="47"/>
        <v>BAR037505420005</v>
      </c>
      <c r="V484">
        <v>400088</v>
      </c>
    </row>
    <row r="485" spans="1:22" x14ac:dyDescent="0.25">
      <c r="A485" s="61" t="str">
        <f t="shared" si="42"/>
        <v>BAR0375054</v>
      </c>
      <c r="B485" s="61" t="str">
        <f t="shared" si="43"/>
        <v>75054Event 5</v>
      </c>
      <c r="C485" s="69" t="str">
        <f t="shared" si="44"/>
        <v>BAR0375054400091</v>
      </c>
      <c r="D485" s="69" t="str">
        <f t="shared" si="45"/>
        <v>BAR0375054Event 5</v>
      </c>
      <c r="E485" t="s">
        <v>577</v>
      </c>
      <c r="F485" t="s">
        <v>282</v>
      </c>
      <c r="G485">
        <v>12</v>
      </c>
      <c r="H485" t="s">
        <v>286</v>
      </c>
      <c r="I485">
        <v>75054</v>
      </c>
      <c r="J485">
        <v>300</v>
      </c>
      <c r="K485">
        <v>9999</v>
      </c>
      <c r="L485" s="61" t="s">
        <v>754</v>
      </c>
      <c r="M485">
        <v>20005</v>
      </c>
      <c r="N485" t="s">
        <v>754</v>
      </c>
      <c r="O485" s="61" t="s">
        <v>662</v>
      </c>
      <c r="P485">
        <v>400091</v>
      </c>
      <c r="Q485" t="s">
        <v>662</v>
      </c>
      <c r="R485">
        <v>9999</v>
      </c>
      <c r="S485" t="e">
        <f>VLOOKUP(A485,'Crosswalk NTL Prgrm-Project_JH'!I:T,5,FALSE)</f>
        <v>#N/A</v>
      </c>
      <c r="T485" t="e">
        <f t="shared" si="46"/>
        <v>#N/A</v>
      </c>
      <c r="U485" t="str">
        <f t="shared" si="47"/>
        <v>BAR037505420005</v>
      </c>
      <c r="V485">
        <v>400091</v>
      </c>
    </row>
    <row r="486" spans="1:22" x14ac:dyDescent="0.25">
      <c r="A486" s="61" t="str">
        <f t="shared" si="42"/>
        <v>BAR0375054</v>
      </c>
      <c r="B486" s="61" t="str">
        <f t="shared" si="43"/>
        <v>75054Event 5</v>
      </c>
      <c r="C486" s="69" t="str">
        <f t="shared" si="44"/>
        <v>BAR0375054400100</v>
      </c>
      <c r="D486" s="69" t="str">
        <f t="shared" si="45"/>
        <v>BAR0375054Event 5</v>
      </c>
      <c r="E486" t="s">
        <v>577</v>
      </c>
      <c r="F486" t="s">
        <v>282</v>
      </c>
      <c r="G486">
        <v>12</v>
      </c>
      <c r="H486" t="s">
        <v>286</v>
      </c>
      <c r="I486">
        <v>75054</v>
      </c>
      <c r="J486">
        <v>300</v>
      </c>
      <c r="K486">
        <v>9999</v>
      </c>
      <c r="L486" s="61" t="s">
        <v>754</v>
      </c>
      <c r="M486">
        <v>20005</v>
      </c>
      <c r="N486" t="s">
        <v>754</v>
      </c>
      <c r="O486" s="61" t="s">
        <v>665</v>
      </c>
      <c r="P486">
        <v>400100</v>
      </c>
      <c r="Q486" t="s">
        <v>665</v>
      </c>
      <c r="R486">
        <v>9999</v>
      </c>
      <c r="S486" t="e">
        <f>VLOOKUP(A486,'Crosswalk NTL Prgrm-Project_JH'!I:T,5,FALSE)</f>
        <v>#N/A</v>
      </c>
      <c r="T486" t="e">
        <f t="shared" si="46"/>
        <v>#N/A</v>
      </c>
      <c r="U486" t="str">
        <f t="shared" si="47"/>
        <v>BAR037505420005</v>
      </c>
      <c r="V486">
        <v>400100</v>
      </c>
    </row>
    <row r="487" spans="1:22" x14ac:dyDescent="0.25">
      <c r="A487" s="61" t="str">
        <f t="shared" si="42"/>
        <v>BAR0375054</v>
      </c>
      <c r="B487" s="61" t="str">
        <f t="shared" si="43"/>
        <v>75054Event 5</v>
      </c>
      <c r="C487" s="69" t="str">
        <f t="shared" si="44"/>
        <v>BAR0375054400101</v>
      </c>
      <c r="D487" s="69" t="str">
        <f t="shared" si="45"/>
        <v>BAR0375054Event 5</v>
      </c>
      <c r="E487" t="s">
        <v>577</v>
      </c>
      <c r="F487" t="s">
        <v>282</v>
      </c>
      <c r="G487">
        <v>12</v>
      </c>
      <c r="H487" t="s">
        <v>286</v>
      </c>
      <c r="I487">
        <v>75054</v>
      </c>
      <c r="J487">
        <v>300</v>
      </c>
      <c r="K487">
        <v>9999</v>
      </c>
      <c r="L487" s="61" t="s">
        <v>754</v>
      </c>
      <c r="M487">
        <v>20005</v>
      </c>
      <c r="N487" t="s">
        <v>754</v>
      </c>
      <c r="O487" s="61" t="s">
        <v>666</v>
      </c>
      <c r="P487">
        <v>400101</v>
      </c>
      <c r="Q487" t="s">
        <v>666</v>
      </c>
      <c r="R487">
        <v>9999</v>
      </c>
      <c r="S487" t="e">
        <f>VLOOKUP(A487,'Crosswalk NTL Prgrm-Project_JH'!I:T,5,FALSE)</f>
        <v>#N/A</v>
      </c>
      <c r="T487" t="e">
        <f t="shared" si="46"/>
        <v>#N/A</v>
      </c>
      <c r="U487" t="str">
        <f t="shared" si="47"/>
        <v>BAR037505420005</v>
      </c>
      <c r="V487">
        <v>400101</v>
      </c>
    </row>
    <row r="488" spans="1:22" x14ac:dyDescent="0.25">
      <c r="A488" s="61" t="str">
        <f t="shared" si="42"/>
        <v>BAR0375054</v>
      </c>
      <c r="B488" s="61" t="str">
        <f t="shared" si="43"/>
        <v>75054Event 5</v>
      </c>
      <c r="C488" s="69" t="str">
        <f t="shared" si="44"/>
        <v>BAR0375054400102</v>
      </c>
      <c r="D488" s="69" t="str">
        <f t="shared" si="45"/>
        <v>BAR0375054Event 5</v>
      </c>
      <c r="E488" t="s">
        <v>577</v>
      </c>
      <c r="F488" t="s">
        <v>282</v>
      </c>
      <c r="G488">
        <v>12</v>
      </c>
      <c r="H488" t="s">
        <v>286</v>
      </c>
      <c r="I488">
        <v>75054</v>
      </c>
      <c r="J488">
        <v>300</v>
      </c>
      <c r="K488">
        <v>9999</v>
      </c>
      <c r="L488" s="61" t="s">
        <v>754</v>
      </c>
      <c r="M488">
        <v>20005</v>
      </c>
      <c r="N488" t="s">
        <v>754</v>
      </c>
      <c r="O488" s="61" t="s">
        <v>667</v>
      </c>
      <c r="P488">
        <v>400102</v>
      </c>
      <c r="Q488" t="s">
        <v>667</v>
      </c>
      <c r="R488">
        <v>9999</v>
      </c>
      <c r="S488" t="e">
        <f>VLOOKUP(A488,'Crosswalk NTL Prgrm-Project_JH'!I:T,5,FALSE)</f>
        <v>#N/A</v>
      </c>
      <c r="T488" t="e">
        <f t="shared" si="46"/>
        <v>#N/A</v>
      </c>
      <c r="U488" t="str">
        <f t="shared" si="47"/>
        <v>BAR037505420005</v>
      </c>
      <c r="V488">
        <v>400102</v>
      </c>
    </row>
    <row r="489" spans="1:22" x14ac:dyDescent="0.25">
      <c r="A489" s="61" t="str">
        <f t="shared" si="42"/>
        <v>BAR0375054</v>
      </c>
      <c r="B489" s="61" t="str">
        <f t="shared" si="43"/>
        <v>75054Event 5</v>
      </c>
      <c r="C489" s="69" t="str">
        <f t="shared" si="44"/>
        <v>BAR0375054400103</v>
      </c>
      <c r="D489" s="69" t="str">
        <f t="shared" si="45"/>
        <v>BAR0375054Event 5</v>
      </c>
      <c r="E489" t="s">
        <v>577</v>
      </c>
      <c r="F489" t="s">
        <v>282</v>
      </c>
      <c r="G489">
        <v>12</v>
      </c>
      <c r="H489" t="s">
        <v>286</v>
      </c>
      <c r="I489">
        <v>75054</v>
      </c>
      <c r="J489">
        <v>300</v>
      </c>
      <c r="K489">
        <v>9999</v>
      </c>
      <c r="L489" s="61" t="s">
        <v>754</v>
      </c>
      <c r="M489">
        <v>20005</v>
      </c>
      <c r="N489" t="s">
        <v>754</v>
      </c>
      <c r="O489" s="61" t="s">
        <v>668</v>
      </c>
      <c r="P489">
        <v>400103</v>
      </c>
      <c r="Q489" t="s">
        <v>668</v>
      </c>
      <c r="R489">
        <v>9999</v>
      </c>
      <c r="S489" t="e">
        <f>VLOOKUP(A489,'Crosswalk NTL Prgrm-Project_JH'!I:T,5,FALSE)</f>
        <v>#N/A</v>
      </c>
      <c r="T489" t="e">
        <f t="shared" si="46"/>
        <v>#N/A</v>
      </c>
      <c r="U489" t="str">
        <f t="shared" si="47"/>
        <v>BAR037505420005</v>
      </c>
      <c r="V489">
        <v>400103</v>
      </c>
    </row>
    <row r="490" spans="1:22" x14ac:dyDescent="0.25">
      <c r="A490" s="61" t="str">
        <f t="shared" si="42"/>
        <v>BAR0375054</v>
      </c>
      <c r="B490" s="61" t="str">
        <f t="shared" si="43"/>
        <v>75054Event 5</v>
      </c>
      <c r="C490" s="69" t="str">
        <f t="shared" si="44"/>
        <v>BAR0375054400104</v>
      </c>
      <c r="D490" s="69" t="str">
        <f t="shared" si="45"/>
        <v>BAR0375054Event 5</v>
      </c>
      <c r="E490" t="s">
        <v>577</v>
      </c>
      <c r="F490" t="s">
        <v>282</v>
      </c>
      <c r="G490">
        <v>12</v>
      </c>
      <c r="H490" t="s">
        <v>286</v>
      </c>
      <c r="I490">
        <v>75054</v>
      </c>
      <c r="J490">
        <v>300</v>
      </c>
      <c r="K490">
        <v>9999</v>
      </c>
      <c r="L490" s="61" t="s">
        <v>754</v>
      </c>
      <c r="M490">
        <v>20005</v>
      </c>
      <c r="N490" t="s">
        <v>754</v>
      </c>
      <c r="O490" s="61" t="s">
        <v>669</v>
      </c>
      <c r="P490">
        <v>400104</v>
      </c>
      <c r="Q490" t="s">
        <v>669</v>
      </c>
      <c r="R490">
        <v>9999</v>
      </c>
      <c r="S490" t="e">
        <f>VLOOKUP(A490,'Crosswalk NTL Prgrm-Project_JH'!I:T,5,FALSE)</f>
        <v>#N/A</v>
      </c>
      <c r="T490" t="e">
        <f t="shared" si="46"/>
        <v>#N/A</v>
      </c>
      <c r="U490" t="str">
        <f t="shared" si="47"/>
        <v>BAR037505420005</v>
      </c>
      <c r="V490">
        <v>400104</v>
      </c>
    </row>
    <row r="491" spans="1:22" x14ac:dyDescent="0.25">
      <c r="A491" s="61" t="str">
        <f t="shared" si="42"/>
        <v>BAR0375054</v>
      </c>
      <c r="B491" s="61" t="str">
        <f t="shared" si="43"/>
        <v>75054Event 5</v>
      </c>
      <c r="C491" s="69" t="str">
        <f t="shared" si="44"/>
        <v>BAR0375054400108</v>
      </c>
      <c r="D491" s="69" t="str">
        <f t="shared" si="45"/>
        <v>BAR0375054Event 5</v>
      </c>
      <c r="E491" t="s">
        <v>577</v>
      </c>
      <c r="F491" t="s">
        <v>282</v>
      </c>
      <c r="G491">
        <v>12</v>
      </c>
      <c r="H491" t="s">
        <v>286</v>
      </c>
      <c r="I491">
        <v>75054</v>
      </c>
      <c r="J491">
        <v>300</v>
      </c>
      <c r="K491">
        <v>9999</v>
      </c>
      <c r="L491" s="61" t="s">
        <v>754</v>
      </c>
      <c r="M491">
        <v>20005</v>
      </c>
      <c r="N491" t="s">
        <v>754</v>
      </c>
      <c r="O491" s="61" t="s">
        <v>671</v>
      </c>
      <c r="P491">
        <v>400108</v>
      </c>
      <c r="Q491" t="s">
        <v>671</v>
      </c>
      <c r="R491">
        <v>9999</v>
      </c>
      <c r="S491" t="e">
        <f>VLOOKUP(A491,'Crosswalk NTL Prgrm-Project_JH'!I:T,5,FALSE)</f>
        <v>#N/A</v>
      </c>
      <c r="T491" t="e">
        <f t="shared" si="46"/>
        <v>#N/A</v>
      </c>
      <c r="U491" t="str">
        <f t="shared" si="47"/>
        <v>BAR037505420005</v>
      </c>
      <c r="V491">
        <v>400108</v>
      </c>
    </row>
    <row r="492" spans="1:22" x14ac:dyDescent="0.25">
      <c r="A492" s="61" t="str">
        <f t="shared" si="42"/>
        <v>BAR0375054</v>
      </c>
      <c r="B492" s="61" t="str">
        <f t="shared" si="43"/>
        <v>75054Event 5</v>
      </c>
      <c r="C492" s="69" t="str">
        <f t="shared" si="44"/>
        <v>BAR0375054400109</v>
      </c>
      <c r="D492" s="69" t="str">
        <f t="shared" si="45"/>
        <v>BAR0375054Event 5</v>
      </c>
      <c r="E492" t="s">
        <v>577</v>
      </c>
      <c r="F492" t="s">
        <v>282</v>
      </c>
      <c r="G492">
        <v>12</v>
      </c>
      <c r="H492" t="s">
        <v>286</v>
      </c>
      <c r="I492">
        <v>75054</v>
      </c>
      <c r="J492">
        <v>300</v>
      </c>
      <c r="K492">
        <v>9999</v>
      </c>
      <c r="L492" s="61" t="s">
        <v>754</v>
      </c>
      <c r="M492">
        <v>20005</v>
      </c>
      <c r="N492" t="s">
        <v>754</v>
      </c>
      <c r="O492" s="61" t="s">
        <v>673</v>
      </c>
      <c r="P492">
        <v>400109</v>
      </c>
      <c r="Q492" t="s">
        <v>673</v>
      </c>
      <c r="R492">
        <v>9999</v>
      </c>
      <c r="S492" t="e">
        <f>VLOOKUP(A492,'Crosswalk NTL Prgrm-Project_JH'!I:T,5,FALSE)</f>
        <v>#N/A</v>
      </c>
      <c r="T492" t="e">
        <f t="shared" si="46"/>
        <v>#N/A</v>
      </c>
      <c r="U492" t="str">
        <f t="shared" si="47"/>
        <v>BAR037505420005</v>
      </c>
      <c r="V492">
        <v>400109</v>
      </c>
    </row>
    <row r="493" spans="1:22" x14ac:dyDescent="0.25">
      <c r="A493" s="61" t="str">
        <f t="shared" si="42"/>
        <v>BAR0375054</v>
      </c>
      <c r="B493" s="61" t="str">
        <f t="shared" si="43"/>
        <v>75054Event 5</v>
      </c>
      <c r="C493" s="69" t="str">
        <f t="shared" si="44"/>
        <v>BAR0375054400121</v>
      </c>
      <c r="D493" s="69" t="str">
        <f t="shared" si="45"/>
        <v>BAR0375054Event 5</v>
      </c>
      <c r="E493" t="s">
        <v>577</v>
      </c>
      <c r="F493" t="s">
        <v>282</v>
      </c>
      <c r="G493">
        <v>12</v>
      </c>
      <c r="H493" t="s">
        <v>286</v>
      </c>
      <c r="I493">
        <v>75054</v>
      </c>
      <c r="J493">
        <v>300</v>
      </c>
      <c r="K493">
        <v>9999</v>
      </c>
      <c r="L493" s="61" t="s">
        <v>754</v>
      </c>
      <c r="M493">
        <v>20005</v>
      </c>
      <c r="N493" t="s">
        <v>754</v>
      </c>
      <c r="O493" s="61" t="s">
        <v>650</v>
      </c>
      <c r="P493">
        <v>400121</v>
      </c>
      <c r="Q493" t="s">
        <v>650</v>
      </c>
      <c r="R493">
        <v>9999</v>
      </c>
      <c r="S493" t="e">
        <f>VLOOKUP(A493,'Crosswalk NTL Prgrm-Project_JH'!I:T,5,FALSE)</f>
        <v>#N/A</v>
      </c>
      <c r="T493" t="e">
        <f t="shared" si="46"/>
        <v>#N/A</v>
      </c>
      <c r="U493" t="str">
        <f t="shared" si="47"/>
        <v>BAR037505420005</v>
      </c>
      <c r="V493">
        <v>400121</v>
      </c>
    </row>
    <row r="494" spans="1:22" x14ac:dyDescent="0.25">
      <c r="A494" s="61" t="str">
        <f t="shared" si="42"/>
        <v>BAR0375054</v>
      </c>
      <c r="B494" s="61" t="str">
        <f t="shared" si="43"/>
        <v>75054Event 5</v>
      </c>
      <c r="C494" s="69" t="str">
        <f t="shared" si="44"/>
        <v>BAR0375054400123</v>
      </c>
      <c r="D494" s="69" t="str">
        <f t="shared" si="45"/>
        <v>BAR0375054Event 5</v>
      </c>
      <c r="E494" t="s">
        <v>577</v>
      </c>
      <c r="F494" t="s">
        <v>282</v>
      </c>
      <c r="G494">
        <v>12</v>
      </c>
      <c r="H494" t="s">
        <v>286</v>
      </c>
      <c r="I494">
        <v>75054</v>
      </c>
      <c r="J494">
        <v>300</v>
      </c>
      <c r="K494">
        <v>9999</v>
      </c>
      <c r="L494" s="61" t="s">
        <v>754</v>
      </c>
      <c r="M494">
        <v>20005</v>
      </c>
      <c r="N494" t="s">
        <v>754</v>
      </c>
      <c r="O494" s="61" t="s">
        <v>630</v>
      </c>
      <c r="P494">
        <v>400123</v>
      </c>
      <c r="Q494" t="s">
        <v>630</v>
      </c>
      <c r="R494">
        <v>9999</v>
      </c>
      <c r="S494" t="e">
        <f>VLOOKUP(A494,'Crosswalk NTL Prgrm-Project_JH'!I:T,5,FALSE)</f>
        <v>#N/A</v>
      </c>
      <c r="T494" t="e">
        <f t="shared" si="46"/>
        <v>#N/A</v>
      </c>
      <c r="U494" t="str">
        <f t="shared" si="47"/>
        <v>BAR037505420005</v>
      </c>
      <c r="V494">
        <v>400123</v>
      </c>
    </row>
    <row r="495" spans="1:22" x14ac:dyDescent="0.25">
      <c r="A495" s="61" t="str">
        <f t="shared" si="42"/>
        <v>BAR0375054</v>
      </c>
      <c r="B495" s="61" t="str">
        <f t="shared" si="43"/>
        <v>75054Event 6</v>
      </c>
      <c r="C495" s="69" t="str">
        <f t="shared" si="44"/>
        <v>BAR0375054400008</v>
      </c>
      <c r="D495" s="69" t="str">
        <f t="shared" si="45"/>
        <v>BAR0375054Event 6</v>
      </c>
      <c r="E495" t="s">
        <v>577</v>
      </c>
      <c r="F495" t="s">
        <v>282</v>
      </c>
      <c r="G495">
        <v>12</v>
      </c>
      <c r="H495" t="s">
        <v>286</v>
      </c>
      <c r="I495">
        <v>75054</v>
      </c>
      <c r="J495">
        <v>300</v>
      </c>
      <c r="K495">
        <v>9999</v>
      </c>
      <c r="L495" s="61" t="s">
        <v>755</v>
      </c>
      <c r="M495">
        <v>20006</v>
      </c>
      <c r="N495" t="s">
        <v>755</v>
      </c>
      <c r="O495" s="61" t="s">
        <v>598</v>
      </c>
      <c r="P495">
        <v>400008</v>
      </c>
      <c r="Q495" t="s">
        <v>598</v>
      </c>
      <c r="R495">
        <v>9999</v>
      </c>
      <c r="S495" t="e">
        <f>VLOOKUP(A495,'Crosswalk NTL Prgrm-Project_JH'!I:T,5,FALSE)</f>
        <v>#N/A</v>
      </c>
      <c r="T495" t="e">
        <f t="shared" si="46"/>
        <v>#N/A</v>
      </c>
      <c r="U495" t="str">
        <f t="shared" si="47"/>
        <v>BAR037505420006</v>
      </c>
      <c r="V495">
        <v>400008</v>
      </c>
    </row>
    <row r="496" spans="1:22" x14ac:dyDescent="0.25">
      <c r="A496" s="61" t="str">
        <f t="shared" si="42"/>
        <v>BAR0375054</v>
      </c>
      <c r="B496" s="61" t="str">
        <f t="shared" si="43"/>
        <v>75054Event 6</v>
      </c>
      <c r="C496" s="69" t="str">
        <f t="shared" si="44"/>
        <v>BAR0375054400010</v>
      </c>
      <c r="D496" s="69" t="str">
        <f t="shared" si="45"/>
        <v>BAR0375054Event 6</v>
      </c>
      <c r="E496" t="s">
        <v>577</v>
      </c>
      <c r="F496" t="s">
        <v>282</v>
      </c>
      <c r="G496">
        <v>12</v>
      </c>
      <c r="H496" t="s">
        <v>286</v>
      </c>
      <c r="I496">
        <v>75054</v>
      </c>
      <c r="J496">
        <v>300</v>
      </c>
      <c r="K496">
        <v>9999</v>
      </c>
      <c r="L496" s="61" t="s">
        <v>755</v>
      </c>
      <c r="M496">
        <v>20006</v>
      </c>
      <c r="N496" t="s">
        <v>755</v>
      </c>
      <c r="O496" s="61" t="s">
        <v>599</v>
      </c>
      <c r="P496">
        <v>400010</v>
      </c>
      <c r="Q496" t="s">
        <v>599</v>
      </c>
      <c r="R496">
        <v>9999</v>
      </c>
      <c r="S496" t="e">
        <f>VLOOKUP(A496,'Crosswalk NTL Prgrm-Project_JH'!I:T,5,FALSE)</f>
        <v>#N/A</v>
      </c>
      <c r="T496" t="e">
        <f t="shared" si="46"/>
        <v>#N/A</v>
      </c>
      <c r="U496" t="str">
        <f t="shared" si="47"/>
        <v>BAR037505420006</v>
      </c>
      <c r="V496">
        <v>400010</v>
      </c>
    </row>
    <row r="497" spans="1:22" x14ac:dyDescent="0.25">
      <c r="A497" s="61" t="str">
        <f t="shared" si="42"/>
        <v>BAR0375054</v>
      </c>
      <c r="B497" s="61" t="str">
        <f t="shared" si="43"/>
        <v>75054Event 6</v>
      </c>
      <c r="C497" s="69" t="str">
        <f t="shared" si="44"/>
        <v>BAR0375054400012</v>
      </c>
      <c r="D497" s="69" t="str">
        <f t="shared" si="45"/>
        <v>BAR0375054Event 6</v>
      </c>
      <c r="E497" t="s">
        <v>577</v>
      </c>
      <c r="F497" t="s">
        <v>282</v>
      </c>
      <c r="G497">
        <v>12</v>
      </c>
      <c r="H497" t="s">
        <v>286</v>
      </c>
      <c r="I497">
        <v>75054</v>
      </c>
      <c r="J497">
        <v>300</v>
      </c>
      <c r="K497">
        <v>9999</v>
      </c>
      <c r="L497" s="61" t="s">
        <v>755</v>
      </c>
      <c r="M497">
        <v>20006</v>
      </c>
      <c r="N497" t="s">
        <v>755</v>
      </c>
      <c r="O497" s="61" t="s">
        <v>600</v>
      </c>
      <c r="P497">
        <v>400012</v>
      </c>
      <c r="Q497" t="s">
        <v>600</v>
      </c>
      <c r="R497">
        <v>9999</v>
      </c>
      <c r="S497" t="e">
        <f>VLOOKUP(A497,'Crosswalk NTL Prgrm-Project_JH'!I:T,5,FALSE)</f>
        <v>#N/A</v>
      </c>
      <c r="T497" t="e">
        <f t="shared" si="46"/>
        <v>#N/A</v>
      </c>
      <c r="U497" t="str">
        <f t="shared" si="47"/>
        <v>BAR037505420006</v>
      </c>
      <c r="V497">
        <v>400012</v>
      </c>
    </row>
    <row r="498" spans="1:22" x14ac:dyDescent="0.25">
      <c r="A498" s="61" t="str">
        <f t="shared" si="42"/>
        <v>BAR0375054</v>
      </c>
      <c r="B498" s="61" t="str">
        <f t="shared" si="43"/>
        <v>75054Event 6</v>
      </c>
      <c r="C498" s="69" t="str">
        <f t="shared" si="44"/>
        <v>BAR0375054400015</v>
      </c>
      <c r="D498" s="69" t="str">
        <f t="shared" si="45"/>
        <v>BAR0375054Event 6</v>
      </c>
      <c r="E498" t="s">
        <v>577</v>
      </c>
      <c r="F498" t="s">
        <v>282</v>
      </c>
      <c r="G498">
        <v>12</v>
      </c>
      <c r="H498" t="s">
        <v>286</v>
      </c>
      <c r="I498">
        <v>75054</v>
      </c>
      <c r="J498">
        <v>300</v>
      </c>
      <c r="K498">
        <v>9999</v>
      </c>
      <c r="L498" s="61" t="s">
        <v>755</v>
      </c>
      <c r="M498">
        <v>20006</v>
      </c>
      <c r="N498" t="s">
        <v>755</v>
      </c>
      <c r="O498" s="61" t="s">
        <v>603</v>
      </c>
      <c r="P498">
        <v>400015</v>
      </c>
      <c r="Q498" t="s">
        <v>603</v>
      </c>
      <c r="R498">
        <v>9999</v>
      </c>
      <c r="S498" t="e">
        <f>VLOOKUP(A498,'Crosswalk NTL Prgrm-Project_JH'!I:T,5,FALSE)</f>
        <v>#N/A</v>
      </c>
      <c r="T498" t="e">
        <f t="shared" si="46"/>
        <v>#N/A</v>
      </c>
      <c r="U498" t="str">
        <f t="shared" si="47"/>
        <v>BAR037505420006</v>
      </c>
      <c r="V498">
        <v>400015</v>
      </c>
    </row>
    <row r="499" spans="1:22" x14ac:dyDescent="0.25">
      <c r="A499" s="61" t="str">
        <f t="shared" si="42"/>
        <v>BAR0375054</v>
      </c>
      <c r="B499" s="61" t="str">
        <f t="shared" si="43"/>
        <v>75054Event 6</v>
      </c>
      <c r="C499" s="69" t="str">
        <f t="shared" si="44"/>
        <v>BAR0375054400017</v>
      </c>
      <c r="D499" s="69" t="str">
        <f t="shared" si="45"/>
        <v>BAR0375054Event 6</v>
      </c>
      <c r="E499" t="s">
        <v>577</v>
      </c>
      <c r="F499" t="s">
        <v>282</v>
      </c>
      <c r="G499">
        <v>12</v>
      </c>
      <c r="H499" t="s">
        <v>286</v>
      </c>
      <c r="I499">
        <v>75054</v>
      </c>
      <c r="J499">
        <v>300</v>
      </c>
      <c r="K499">
        <v>9999</v>
      </c>
      <c r="L499" s="61" t="s">
        <v>755</v>
      </c>
      <c r="M499">
        <v>20006</v>
      </c>
      <c r="N499" t="s">
        <v>755</v>
      </c>
      <c r="O499" s="61" t="s">
        <v>606</v>
      </c>
      <c r="P499">
        <v>400017</v>
      </c>
      <c r="Q499" t="s">
        <v>606</v>
      </c>
      <c r="R499">
        <v>9999</v>
      </c>
      <c r="S499" t="e">
        <f>VLOOKUP(A499,'Crosswalk NTL Prgrm-Project_JH'!I:T,5,FALSE)</f>
        <v>#N/A</v>
      </c>
      <c r="T499" t="e">
        <f t="shared" si="46"/>
        <v>#N/A</v>
      </c>
      <c r="U499" t="str">
        <f t="shared" si="47"/>
        <v>BAR037505420006</v>
      </c>
      <c r="V499">
        <v>400017</v>
      </c>
    </row>
    <row r="500" spans="1:22" x14ac:dyDescent="0.25">
      <c r="A500" s="61" t="str">
        <f t="shared" si="42"/>
        <v>BAR0375054</v>
      </c>
      <c r="B500" s="61" t="str">
        <f t="shared" si="43"/>
        <v>75054Event 6</v>
      </c>
      <c r="C500" s="69" t="str">
        <f t="shared" si="44"/>
        <v>BAR0375054400018</v>
      </c>
      <c r="D500" s="69" t="str">
        <f t="shared" si="45"/>
        <v>BAR0375054Event 6</v>
      </c>
      <c r="E500" t="s">
        <v>577</v>
      </c>
      <c r="F500" t="s">
        <v>282</v>
      </c>
      <c r="G500">
        <v>12</v>
      </c>
      <c r="H500" t="s">
        <v>286</v>
      </c>
      <c r="I500">
        <v>75054</v>
      </c>
      <c r="J500">
        <v>300</v>
      </c>
      <c r="K500">
        <v>9999</v>
      </c>
      <c r="L500" s="61" t="s">
        <v>755</v>
      </c>
      <c r="M500">
        <v>20006</v>
      </c>
      <c r="N500" t="s">
        <v>755</v>
      </c>
      <c r="O500" s="61" t="s">
        <v>607</v>
      </c>
      <c r="P500">
        <v>400018</v>
      </c>
      <c r="Q500" t="s">
        <v>607</v>
      </c>
      <c r="R500">
        <v>9999</v>
      </c>
      <c r="S500" t="e">
        <f>VLOOKUP(A500,'Crosswalk NTL Prgrm-Project_JH'!I:T,5,FALSE)</f>
        <v>#N/A</v>
      </c>
      <c r="T500" t="e">
        <f t="shared" si="46"/>
        <v>#N/A</v>
      </c>
      <c r="U500" t="str">
        <f t="shared" si="47"/>
        <v>BAR037505420006</v>
      </c>
      <c r="V500">
        <v>400018</v>
      </c>
    </row>
    <row r="501" spans="1:22" x14ac:dyDescent="0.25">
      <c r="A501" s="61" t="str">
        <f t="shared" si="42"/>
        <v>BAR0375054</v>
      </c>
      <c r="B501" s="61" t="str">
        <f t="shared" si="43"/>
        <v>75054Event 6</v>
      </c>
      <c r="C501" s="69" t="str">
        <f t="shared" si="44"/>
        <v>BAR0375054400020</v>
      </c>
      <c r="D501" s="69" t="str">
        <f t="shared" si="45"/>
        <v>BAR0375054Event 6</v>
      </c>
      <c r="E501" t="s">
        <v>577</v>
      </c>
      <c r="F501" t="s">
        <v>282</v>
      </c>
      <c r="G501">
        <v>12</v>
      </c>
      <c r="H501" t="s">
        <v>286</v>
      </c>
      <c r="I501">
        <v>75054</v>
      </c>
      <c r="J501">
        <v>300</v>
      </c>
      <c r="K501">
        <v>9999</v>
      </c>
      <c r="L501" s="61" t="s">
        <v>755</v>
      </c>
      <c r="M501">
        <v>20006</v>
      </c>
      <c r="N501" t="s">
        <v>755</v>
      </c>
      <c r="O501" s="61" t="s">
        <v>609</v>
      </c>
      <c r="P501">
        <v>400020</v>
      </c>
      <c r="Q501" t="s">
        <v>609</v>
      </c>
      <c r="R501">
        <v>9999</v>
      </c>
      <c r="S501" t="e">
        <f>VLOOKUP(A501,'Crosswalk NTL Prgrm-Project_JH'!I:T,5,FALSE)</f>
        <v>#N/A</v>
      </c>
      <c r="T501" t="e">
        <f t="shared" si="46"/>
        <v>#N/A</v>
      </c>
      <c r="U501" t="str">
        <f t="shared" si="47"/>
        <v>BAR037505420006</v>
      </c>
      <c r="V501">
        <v>400020</v>
      </c>
    </row>
    <row r="502" spans="1:22" x14ac:dyDescent="0.25">
      <c r="A502" s="61" t="str">
        <f t="shared" si="42"/>
        <v>BAR0375054</v>
      </c>
      <c r="B502" s="61" t="str">
        <f t="shared" si="43"/>
        <v>75054Event 6</v>
      </c>
      <c r="C502" s="69" t="str">
        <f t="shared" si="44"/>
        <v>BAR0375054400025</v>
      </c>
      <c r="D502" s="69" t="str">
        <f t="shared" si="45"/>
        <v>BAR0375054Event 6</v>
      </c>
      <c r="E502" t="s">
        <v>577</v>
      </c>
      <c r="F502" t="s">
        <v>282</v>
      </c>
      <c r="G502">
        <v>12</v>
      </c>
      <c r="H502" t="s">
        <v>286</v>
      </c>
      <c r="I502">
        <v>75054</v>
      </c>
      <c r="J502">
        <v>300</v>
      </c>
      <c r="K502">
        <v>9999</v>
      </c>
      <c r="L502" s="61" t="s">
        <v>755</v>
      </c>
      <c r="M502">
        <v>20006</v>
      </c>
      <c r="N502" t="s">
        <v>755</v>
      </c>
      <c r="O502" s="61" t="s">
        <v>614</v>
      </c>
      <c r="P502">
        <v>400025</v>
      </c>
      <c r="Q502" t="s">
        <v>614</v>
      </c>
      <c r="R502">
        <v>9999</v>
      </c>
      <c r="S502" t="e">
        <f>VLOOKUP(A502,'Crosswalk NTL Prgrm-Project_JH'!I:T,5,FALSE)</f>
        <v>#N/A</v>
      </c>
      <c r="T502" t="e">
        <f t="shared" si="46"/>
        <v>#N/A</v>
      </c>
      <c r="U502" t="str">
        <f t="shared" si="47"/>
        <v>BAR037505420006</v>
      </c>
      <c r="V502">
        <v>400025</v>
      </c>
    </row>
    <row r="503" spans="1:22" x14ac:dyDescent="0.25">
      <c r="A503" s="61" t="str">
        <f t="shared" si="42"/>
        <v>BAR0375054</v>
      </c>
      <c r="B503" s="61" t="str">
        <f t="shared" si="43"/>
        <v>75054Event 6</v>
      </c>
      <c r="C503" s="69" t="str">
        <f t="shared" si="44"/>
        <v>BAR0375054400027</v>
      </c>
      <c r="D503" s="69" t="str">
        <f t="shared" si="45"/>
        <v>BAR0375054Event 6</v>
      </c>
      <c r="E503" t="s">
        <v>577</v>
      </c>
      <c r="F503" t="s">
        <v>282</v>
      </c>
      <c r="G503">
        <v>12</v>
      </c>
      <c r="H503" t="s">
        <v>286</v>
      </c>
      <c r="I503">
        <v>75054</v>
      </c>
      <c r="J503">
        <v>300</v>
      </c>
      <c r="K503">
        <v>9999</v>
      </c>
      <c r="L503" s="61" t="s">
        <v>755</v>
      </c>
      <c r="M503">
        <v>20006</v>
      </c>
      <c r="N503" t="s">
        <v>755</v>
      </c>
      <c r="O503" s="61" t="s">
        <v>615</v>
      </c>
      <c r="P503">
        <v>400027</v>
      </c>
      <c r="Q503" t="s">
        <v>615</v>
      </c>
      <c r="R503">
        <v>9999</v>
      </c>
      <c r="S503" t="e">
        <f>VLOOKUP(A503,'Crosswalk NTL Prgrm-Project_JH'!I:T,5,FALSE)</f>
        <v>#N/A</v>
      </c>
      <c r="T503" t="e">
        <f t="shared" si="46"/>
        <v>#N/A</v>
      </c>
      <c r="U503" t="str">
        <f t="shared" si="47"/>
        <v>BAR037505420006</v>
      </c>
      <c r="V503">
        <v>400027</v>
      </c>
    </row>
    <row r="504" spans="1:22" x14ac:dyDescent="0.25">
      <c r="A504" s="61" t="str">
        <f t="shared" si="42"/>
        <v>BAR0375054</v>
      </c>
      <c r="B504" s="61" t="str">
        <f t="shared" si="43"/>
        <v>75054Event 6</v>
      </c>
      <c r="C504" s="69" t="str">
        <f t="shared" si="44"/>
        <v>BAR0375054400028</v>
      </c>
      <c r="D504" s="69" t="str">
        <f t="shared" si="45"/>
        <v>BAR0375054Event 6</v>
      </c>
      <c r="E504" t="s">
        <v>577</v>
      </c>
      <c r="F504" t="s">
        <v>282</v>
      </c>
      <c r="G504">
        <v>12</v>
      </c>
      <c r="H504" t="s">
        <v>286</v>
      </c>
      <c r="I504">
        <v>75054</v>
      </c>
      <c r="J504">
        <v>300</v>
      </c>
      <c r="K504">
        <v>9999</v>
      </c>
      <c r="L504" s="61" t="s">
        <v>755</v>
      </c>
      <c r="M504">
        <v>20006</v>
      </c>
      <c r="N504" t="s">
        <v>755</v>
      </c>
      <c r="O504" s="61" t="s">
        <v>616</v>
      </c>
      <c r="P504">
        <v>400028</v>
      </c>
      <c r="Q504" t="s">
        <v>616</v>
      </c>
      <c r="R504">
        <v>9999</v>
      </c>
      <c r="S504" t="e">
        <f>VLOOKUP(A504,'Crosswalk NTL Prgrm-Project_JH'!I:T,5,FALSE)</f>
        <v>#N/A</v>
      </c>
      <c r="T504" t="e">
        <f t="shared" si="46"/>
        <v>#N/A</v>
      </c>
      <c r="U504" t="str">
        <f t="shared" si="47"/>
        <v>BAR037505420006</v>
      </c>
      <c r="V504">
        <v>400028</v>
      </c>
    </row>
    <row r="505" spans="1:22" x14ac:dyDescent="0.25">
      <c r="A505" s="61" t="str">
        <f t="shared" si="42"/>
        <v>BAR0375054</v>
      </c>
      <c r="B505" s="61" t="str">
        <f t="shared" si="43"/>
        <v>75054Event 6</v>
      </c>
      <c r="C505" s="69" t="str">
        <f t="shared" si="44"/>
        <v>BAR0375054400033</v>
      </c>
      <c r="D505" s="69" t="str">
        <f t="shared" si="45"/>
        <v>BAR0375054Event 6</v>
      </c>
      <c r="E505" t="s">
        <v>577</v>
      </c>
      <c r="F505" t="s">
        <v>282</v>
      </c>
      <c r="G505">
        <v>12</v>
      </c>
      <c r="H505" t="s">
        <v>286</v>
      </c>
      <c r="I505">
        <v>75054</v>
      </c>
      <c r="J505">
        <v>300</v>
      </c>
      <c r="K505">
        <v>9999</v>
      </c>
      <c r="L505" s="61" t="s">
        <v>755</v>
      </c>
      <c r="M505">
        <v>20006</v>
      </c>
      <c r="N505" t="s">
        <v>755</v>
      </c>
      <c r="O505" s="61" t="s">
        <v>620</v>
      </c>
      <c r="P505">
        <v>400033</v>
      </c>
      <c r="Q505" t="s">
        <v>620</v>
      </c>
      <c r="R505">
        <v>9999</v>
      </c>
      <c r="S505" t="e">
        <f>VLOOKUP(A505,'Crosswalk NTL Prgrm-Project_JH'!I:T,5,FALSE)</f>
        <v>#N/A</v>
      </c>
      <c r="T505" t="e">
        <f t="shared" si="46"/>
        <v>#N/A</v>
      </c>
      <c r="U505" t="str">
        <f t="shared" si="47"/>
        <v>BAR037505420006</v>
      </c>
      <c r="V505">
        <v>400033</v>
      </c>
    </row>
    <row r="506" spans="1:22" x14ac:dyDescent="0.25">
      <c r="A506" s="61" t="str">
        <f t="shared" si="42"/>
        <v>BAR0375054</v>
      </c>
      <c r="B506" s="61" t="str">
        <f t="shared" si="43"/>
        <v>75054Event 6</v>
      </c>
      <c r="C506" s="69" t="str">
        <f t="shared" si="44"/>
        <v>BAR0375054400034</v>
      </c>
      <c r="D506" s="69" t="str">
        <f t="shared" si="45"/>
        <v>BAR0375054Event 6</v>
      </c>
      <c r="E506" t="s">
        <v>577</v>
      </c>
      <c r="F506" t="s">
        <v>282</v>
      </c>
      <c r="G506">
        <v>12</v>
      </c>
      <c r="H506" t="s">
        <v>286</v>
      </c>
      <c r="I506">
        <v>75054</v>
      </c>
      <c r="J506">
        <v>300</v>
      </c>
      <c r="K506">
        <v>9999</v>
      </c>
      <c r="L506" s="61" t="s">
        <v>755</v>
      </c>
      <c r="M506">
        <v>20006</v>
      </c>
      <c r="N506" t="s">
        <v>755</v>
      </c>
      <c r="O506" s="61" t="s">
        <v>621</v>
      </c>
      <c r="P506">
        <v>400034</v>
      </c>
      <c r="Q506" t="s">
        <v>621</v>
      </c>
      <c r="R506">
        <v>9999</v>
      </c>
      <c r="S506" t="e">
        <f>VLOOKUP(A506,'Crosswalk NTL Prgrm-Project_JH'!I:T,5,FALSE)</f>
        <v>#N/A</v>
      </c>
      <c r="T506" t="e">
        <f t="shared" si="46"/>
        <v>#N/A</v>
      </c>
      <c r="U506" t="str">
        <f t="shared" si="47"/>
        <v>BAR037505420006</v>
      </c>
      <c r="V506">
        <v>400034</v>
      </c>
    </row>
    <row r="507" spans="1:22" x14ac:dyDescent="0.25">
      <c r="A507" s="61" t="str">
        <f t="shared" si="42"/>
        <v>BAR0375054</v>
      </c>
      <c r="B507" s="61" t="str">
        <f t="shared" si="43"/>
        <v>75054Event 6</v>
      </c>
      <c r="C507" s="69" t="str">
        <f t="shared" si="44"/>
        <v>BAR0375054400041</v>
      </c>
      <c r="D507" s="69" t="str">
        <f t="shared" si="45"/>
        <v>BAR0375054Event 6</v>
      </c>
      <c r="E507" t="s">
        <v>577</v>
      </c>
      <c r="F507" t="s">
        <v>282</v>
      </c>
      <c r="G507">
        <v>12</v>
      </c>
      <c r="H507" t="s">
        <v>286</v>
      </c>
      <c r="I507">
        <v>75054</v>
      </c>
      <c r="J507">
        <v>300</v>
      </c>
      <c r="K507">
        <v>9999</v>
      </c>
      <c r="L507" s="61" t="s">
        <v>755</v>
      </c>
      <c r="M507">
        <v>20006</v>
      </c>
      <c r="N507" t="s">
        <v>755</v>
      </c>
      <c r="O507" s="61" t="s">
        <v>627</v>
      </c>
      <c r="P507">
        <v>400041</v>
      </c>
      <c r="Q507" t="s">
        <v>627</v>
      </c>
      <c r="R507">
        <v>9999</v>
      </c>
      <c r="S507" t="e">
        <f>VLOOKUP(A507,'Crosswalk NTL Prgrm-Project_JH'!I:T,5,FALSE)</f>
        <v>#N/A</v>
      </c>
      <c r="T507" t="e">
        <f t="shared" si="46"/>
        <v>#N/A</v>
      </c>
      <c r="U507" t="str">
        <f t="shared" si="47"/>
        <v>BAR037505420006</v>
      </c>
      <c r="V507">
        <v>400041</v>
      </c>
    </row>
    <row r="508" spans="1:22" x14ac:dyDescent="0.25">
      <c r="A508" s="61" t="str">
        <f t="shared" si="42"/>
        <v>BAR0375054</v>
      </c>
      <c r="B508" s="61" t="str">
        <f t="shared" si="43"/>
        <v>75054Event 6</v>
      </c>
      <c r="C508" s="69" t="str">
        <f t="shared" si="44"/>
        <v>BAR0375054400042</v>
      </c>
      <c r="D508" s="69" t="str">
        <f t="shared" si="45"/>
        <v>BAR0375054Event 6</v>
      </c>
      <c r="E508" t="s">
        <v>577</v>
      </c>
      <c r="F508" t="s">
        <v>282</v>
      </c>
      <c r="G508">
        <v>12</v>
      </c>
      <c r="H508" t="s">
        <v>286</v>
      </c>
      <c r="I508">
        <v>75054</v>
      </c>
      <c r="J508">
        <v>300</v>
      </c>
      <c r="K508">
        <v>9999</v>
      </c>
      <c r="L508" s="61" t="s">
        <v>755</v>
      </c>
      <c r="M508">
        <v>20006</v>
      </c>
      <c r="N508" t="s">
        <v>755</v>
      </c>
      <c r="O508" s="61" t="s">
        <v>631</v>
      </c>
      <c r="P508">
        <v>400042</v>
      </c>
      <c r="Q508" t="s">
        <v>631</v>
      </c>
      <c r="R508">
        <v>9999</v>
      </c>
      <c r="S508" t="e">
        <f>VLOOKUP(A508,'Crosswalk NTL Prgrm-Project_JH'!I:T,5,FALSE)</f>
        <v>#N/A</v>
      </c>
      <c r="T508" t="e">
        <f t="shared" si="46"/>
        <v>#N/A</v>
      </c>
      <c r="U508" t="str">
        <f t="shared" si="47"/>
        <v>BAR037505420006</v>
      </c>
      <c r="V508">
        <v>400042</v>
      </c>
    </row>
    <row r="509" spans="1:22" x14ac:dyDescent="0.25">
      <c r="A509" s="61" t="str">
        <f t="shared" si="42"/>
        <v>BAR0375054</v>
      </c>
      <c r="B509" s="61" t="str">
        <f t="shared" si="43"/>
        <v>75054Event 6</v>
      </c>
      <c r="C509" s="69" t="str">
        <f t="shared" si="44"/>
        <v>BAR0375054400043</v>
      </c>
      <c r="D509" s="69" t="str">
        <f t="shared" si="45"/>
        <v>BAR0375054Event 6</v>
      </c>
      <c r="E509" t="s">
        <v>577</v>
      </c>
      <c r="F509" t="s">
        <v>282</v>
      </c>
      <c r="G509">
        <v>12</v>
      </c>
      <c r="H509" t="s">
        <v>286</v>
      </c>
      <c r="I509">
        <v>75054</v>
      </c>
      <c r="J509">
        <v>300</v>
      </c>
      <c r="K509">
        <v>9999</v>
      </c>
      <c r="L509" s="61" t="s">
        <v>755</v>
      </c>
      <c r="M509">
        <v>20006</v>
      </c>
      <c r="N509" t="s">
        <v>755</v>
      </c>
      <c r="O509" s="61" t="s">
        <v>628</v>
      </c>
      <c r="P509">
        <v>400043</v>
      </c>
      <c r="Q509" t="s">
        <v>628</v>
      </c>
      <c r="R509">
        <v>9999</v>
      </c>
      <c r="S509" t="e">
        <f>VLOOKUP(A509,'Crosswalk NTL Prgrm-Project_JH'!I:T,5,FALSE)</f>
        <v>#N/A</v>
      </c>
      <c r="T509" t="e">
        <f t="shared" si="46"/>
        <v>#N/A</v>
      </c>
      <c r="U509" t="str">
        <f t="shared" si="47"/>
        <v>BAR037505420006</v>
      </c>
      <c r="V509">
        <v>400043</v>
      </c>
    </row>
    <row r="510" spans="1:22" x14ac:dyDescent="0.25">
      <c r="A510" s="61" t="str">
        <f t="shared" si="42"/>
        <v>BAR0375054</v>
      </c>
      <c r="B510" s="61" t="str">
        <f t="shared" si="43"/>
        <v>75054Event 6</v>
      </c>
      <c r="C510" s="69" t="str">
        <f t="shared" si="44"/>
        <v>BAR0375054400045</v>
      </c>
      <c r="D510" s="69" t="str">
        <f t="shared" si="45"/>
        <v>BAR0375054Event 6</v>
      </c>
      <c r="E510" t="s">
        <v>577</v>
      </c>
      <c r="F510" t="s">
        <v>282</v>
      </c>
      <c r="G510">
        <v>12</v>
      </c>
      <c r="H510" t="s">
        <v>286</v>
      </c>
      <c r="I510">
        <v>75054</v>
      </c>
      <c r="J510">
        <v>300</v>
      </c>
      <c r="K510">
        <v>9999</v>
      </c>
      <c r="L510" s="61" t="s">
        <v>755</v>
      </c>
      <c r="M510">
        <v>20006</v>
      </c>
      <c r="N510" t="s">
        <v>755</v>
      </c>
      <c r="O510" s="61" t="s">
        <v>632</v>
      </c>
      <c r="P510">
        <v>400045</v>
      </c>
      <c r="Q510" t="s">
        <v>632</v>
      </c>
      <c r="R510">
        <v>9999</v>
      </c>
      <c r="S510" t="e">
        <f>VLOOKUP(A510,'Crosswalk NTL Prgrm-Project_JH'!I:T,5,FALSE)</f>
        <v>#N/A</v>
      </c>
      <c r="T510" t="e">
        <f t="shared" si="46"/>
        <v>#N/A</v>
      </c>
      <c r="U510" t="str">
        <f t="shared" si="47"/>
        <v>BAR037505420006</v>
      </c>
      <c r="V510">
        <v>400045</v>
      </c>
    </row>
    <row r="511" spans="1:22" x14ac:dyDescent="0.25">
      <c r="A511" s="61" t="str">
        <f t="shared" si="42"/>
        <v>BAR0375054</v>
      </c>
      <c r="B511" s="61" t="str">
        <f t="shared" si="43"/>
        <v>75054Event 6</v>
      </c>
      <c r="C511" s="69" t="str">
        <f t="shared" si="44"/>
        <v>BAR0375054400061</v>
      </c>
      <c r="D511" s="69" t="str">
        <f t="shared" si="45"/>
        <v>BAR0375054Event 6</v>
      </c>
      <c r="E511" t="s">
        <v>577</v>
      </c>
      <c r="F511" t="s">
        <v>282</v>
      </c>
      <c r="G511">
        <v>12</v>
      </c>
      <c r="H511" t="s">
        <v>286</v>
      </c>
      <c r="I511">
        <v>75054</v>
      </c>
      <c r="J511">
        <v>300</v>
      </c>
      <c r="K511">
        <v>9999</v>
      </c>
      <c r="L511" s="61" t="s">
        <v>755</v>
      </c>
      <c r="M511">
        <v>20006</v>
      </c>
      <c r="N511" t="s">
        <v>755</v>
      </c>
      <c r="O511" s="61" t="s">
        <v>635</v>
      </c>
      <c r="P511">
        <v>400061</v>
      </c>
      <c r="Q511" t="s">
        <v>635</v>
      </c>
      <c r="R511">
        <v>9999</v>
      </c>
      <c r="S511" t="e">
        <f>VLOOKUP(A511,'Crosswalk NTL Prgrm-Project_JH'!I:T,5,FALSE)</f>
        <v>#N/A</v>
      </c>
      <c r="T511" t="e">
        <f t="shared" si="46"/>
        <v>#N/A</v>
      </c>
      <c r="U511" t="str">
        <f t="shared" si="47"/>
        <v>BAR037505420006</v>
      </c>
      <c r="V511">
        <v>400061</v>
      </c>
    </row>
    <row r="512" spans="1:22" x14ac:dyDescent="0.25">
      <c r="A512" s="61" t="str">
        <f t="shared" si="42"/>
        <v>BAR0375054</v>
      </c>
      <c r="B512" s="61" t="str">
        <f t="shared" si="43"/>
        <v>75054Event 6</v>
      </c>
      <c r="C512" s="69" t="str">
        <f t="shared" si="44"/>
        <v>BAR0375054400062</v>
      </c>
      <c r="D512" s="69" t="str">
        <f t="shared" si="45"/>
        <v>BAR0375054Event 6</v>
      </c>
      <c r="E512" t="s">
        <v>577</v>
      </c>
      <c r="F512" t="s">
        <v>282</v>
      </c>
      <c r="G512">
        <v>12</v>
      </c>
      <c r="H512" t="s">
        <v>286</v>
      </c>
      <c r="I512">
        <v>75054</v>
      </c>
      <c r="J512">
        <v>300</v>
      </c>
      <c r="K512">
        <v>9999</v>
      </c>
      <c r="L512" s="61" t="s">
        <v>755</v>
      </c>
      <c r="M512">
        <v>20006</v>
      </c>
      <c r="N512" t="s">
        <v>755</v>
      </c>
      <c r="O512" s="61" t="s">
        <v>636</v>
      </c>
      <c r="P512">
        <v>400062</v>
      </c>
      <c r="Q512" t="s">
        <v>636</v>
      </c>
      <c r="R512">
        <v>9999</v>
      </c>
      <c r="S512" t="e">
        <f>VLOOKUP(A512,'Crosswalk NTL Prgrm-Project_JH'!I:T,5,FALSE)</f>
        <v>#N/A</v>
      </c>
      <c r="T512" t="e">
        <f t="shared" si="46"/>
        <v>#N/A</v>
      </c>
      <c r="U512" t="str">
        <f t="shared" si="47"/>
        <v>BAR037505420006</v>
      </c>
      <c r="V512">
        <v>400062</v>
      </c>
    </row>
    <row r="513" spans="1:22" x14ac:dyDescent="0.25">
      <c r="A513" s="61" t="str">
        <f t="shared" si="42"/>
        <v>BAR0375054</v>
      </c>
      <c r="B513" s="61" t="str">
        <f t="shared" si="43"/>
        <v>75054Event 6</v>
      </c>
      <c r="C513" s="69" t="str">
        <f t="shared" si="44"/>
        <v>BAR0375054400066</v>
      </c>
      <c r="D513" s="69" t="str">
        <f t="shared" si="45"/>
        <v>BAR0375054Event 6</v>
      </c>
      <c r="E513" t="s">
        <v>577</v>
      </c>
      <c r="F513" t="s">
        <v>282</v>
      </c>
      <c r="G513">
        <v>12</v>
      </c>
      <c r="H513" t="s">
        <v>286</v>
      </c>
      <c r="I513">
        <v>75054</v>
      </c>
      <c r="J513">
        <v>300</v>
      </c>
      <c r="K513">
        <v>9999</v>
      </c>
      <c r="L513" s="61" t="s">
        <v>755</v>
      </c>
      <c r="M513">
        <v>20006</v>
      </c>
      <c r="N513" t="s">
        <v>755</v>
      </c>
      <c r="O513" s="61" t="s">
        <v>640</v>
      </c>
      <c r="P513">
        <v>400066</v>
      </c>
      <c r="Q513" t="s">
        <v>640</v>
      </c>
      <c r="R513">
        <v>9999</v>
      </c>
      <c r="S513" t="e">
        <f>VLOOKUP(A513,'Crosswalk NTL Prgrm-Project_JH'!I:T,5,FALSE)</f>
        <v>#N/A</v>
      </c>
      <c r="T513" t="e">
        <f t="shared" si="46"/>
        <v>#N/A</v>
      </c>
      <c r="U513" t="str">
        <f t="shared" si="47"/>
        <v>BAR037505420006</v>
      </c>
      <c r="V513">
        <v>400066</v>
      </c>
    </row>
    <row r="514" spans="1:22" x14ac:dyDescent="0.25">
      <c r="A514" s="61" t="str">
        <f t="shared" si="42"/>
        <v>BAR0375054</v>
      </c>
      <c r="B514" s="61" t="str">
        <f t="shared" si="43"/>
        <v>75054Event 6</v>
      </c>
      <c r="C514" s="69" t="str">
        <f t="shared" si="44"/>
        <v>BAR0375054400075</v>
      </c>
      <c r="D514" s="69" t="str">
        <f t="shared" si="45"/>
        <v>BAR0375054Event 6</v>
      </c>
      <c r="E514" t="s">
        <v>577</v>
      </c>
      <c r="F514" t="s">
        <v>282</v>
      </c>
      <c r="G514">
        <v>12</v>
      </c>
      <c r="H514" t="s">
        <v>286</v>
      </c>
      <c r="I514">
        <v>75054</v>
      </c>
      <c r="J514">
        <v>300</v>
      </c>
      <c r="K514">
        <v>9999</v>
      </c>
      <c r="L514" s="61" t="s">
        <v>755</v>
      </c>
      <c r="M514">
        <v>20006</v>
      </c>
      <c r="N514" t="s">
        <v>755</v>
      </c>
      <c r="O514" s="61" t="s">
        <v>648</v>
      </c>
      <c r="P514">
        <v>400075</v>
      </c>
      <c r="Q514" t="s">
        <v>648</v>
      </c>
      <c r="R514">
        <v>9999</v>
      </c>
      <c r="S514" t="e">
        <f>VLOOKUP(A514,'Crosswalk NTL Prgrm-Project_JH'!I:T,5,FALSE)</f>
        <v>#N/A</v>
      </c>
      <c r="T514" t="e">
        <f t="shared" si="46"/>
        <v>#N/A</v>
      </c>
      <c r="U514" t="str">
        <f t="shared" si="47"/>
        <v>BAR037505420006</v>
      </c>
      <c r="V514">
        <v>400075</v>
      </c>
    </row>
    <row r="515" spans="1:22" x14ac:dyDescent="0.25">
      <c r="A515" s="61" t="str">
        <f t="shared" ref="A515:A578" si="48">F515&amp;I515</f>
        <v>BAR0375054</v>
      </c>
      <c r="B515" s="61" t="str">
        <f t="shared" ref="B515:B578" si="49">I515&amp;N515</f>
        <v>75054Event 6</v>
      </c>
      <c r="C515" s="69" t="str">
        <f t="shared" ref="C515:C578" si="50">F515&amp;I515&amp;P515</f>
        <v>BAR0375054400076</v>
      </c>
      <c r="D515" s="69" t="str">
        <f t="shared" ref="D515:D578" si="51">F515&amp;I515&amp;L515</f>
        <v>BAR0375054Event 6</v>
      </c>
      <c r="E515" t="s">
        <v>577</v>
      </c>
      <c r="F515" t="s">
        <v>282</v>
      </c>
      <c r="G515">
        <v>12</v>
      </c>
      <c r="H515" t="s">
        <v>286</v>
      </c>
      <c r="I515">
        <v>75054</v>
      </c>
      <c r="J515">
        <v>300</v>
      </c>
      <c r="K515">
        <v>9999</v>
      </c>
      <c r="L515" s="61" t="s">
        <v>755</v>
      </c>
      <c r="M515">
        <v>20006</v>
      </c>
      <c r="N515" t="s">
        <v>755</v>
      </c>
      <c r="O515" s="61" t="s">
        <v>649</v>
      </c>
      <c r="P515">
        <v>400076</v>
      </c>
      <c r="Q515" t="s">
        <v>649</v>
      </c>
      <c r="R515">
        <v>9999</v>
      </c>
      <c r="S515" t="e">
        <f>VLOOKUP(A515,'Crosswalk NTL Prgrm-Project_JH'!I:T,5,FALSE)</f>
        <v>#N/A</v>
      </c>
      <c r="T515" t="e">
        <f t="shared" ref="T515:T578" si="52">S515=M515</f>
        <v>#N/A</v>
      </c>
      <c r="U515" t="str">
        <f t="shared" ref="U515:U578" si="53">F515&amp;I515&amp;M515</f>
        <v>BAR037505420006</v>
      </c>
      <c r="V515">
        <v>400076</v>
      </c>
    </row>
    <row r="516" spans="1:22" x14ac:dyDescent="0.25">
      <c r="A516" s="61" t="str">
        <f t="shared" si="48"/>
        <v>BAR0375054</v>
      </c>
      <c r="B516" s="61" t="str">
        <f t="shared" si="49"/>
        <v>75054Event 6</v>
      </c>
      <c r="C516" s="69" t="str">
        <f t="shared" si="50"/>
        <v>BAR0375054400081</v>
      </c>
      <c r="D516" s="69" t="str">
        <f t="shared" si="51"/>
        <v>BAR0375054Event 6</v>
      </c>
      <c r="E516" t="s">
        <v>577</v>
      </c>
      <c r="F516" t="s">
        <v>282</v>
      </c>
      <c r="G516">
        <v>12</v>
      </c>
      <c r="H516" t="s">
        <v>286</v>
      </c>
      <c r="I516">
        <v>75054</v>
      </c>
      <c r="J516">
        <v>300</v>
      </c>
      <c r="K516">
        <v>9999</v>
      </c>
      <c r="L516" s="61" t="s">
        <v>755</v>
      </c>
      <c r="M516">
        <v>20006</v>
      </c>
      <c r="N516" t="s">
        <v>755</v>
      </c>
      <c r="O516" s="61" t="s">
        <v>653</v>
      </c>
      <c r="P516">
        <v>400081</v>
      </c>
      <c r="Q516" t="s">
        <v>653</v>
      </c>
      <c r="R516">
        <v>9999</v>
      </c>
      <c r="S516" t="e">
        <f>VLOOKUP(A516,'Crosswalk NTL Prgrm-Project_JH'!I:T,5,FALSE)</f>
        <v>#N/A</v>
      </c>
      <c r="T516" t="e">
        <f t="shared" si="52"/>
        <v>#N/A</v>
      </c>
      <c r="U516" t="str">
        <f t="shared" si="53"/>
        <v>BAR037505420006</v>
      </c>
      <c r="V516">
        <v>400081</v>
      </c>
    </row>
    <row r="517" spans="1:22" x14ac:dyDescent="0.25">
      <c r="A517" s="61" t="str">
        <f t="shared" si="48"/>
        <v>BAR0375054</v>
      </c>
      <c r="B517" s="61" t="str">
        <f t="shared" si="49"/>
        <v>75054Event 6</v>
      </c>
      <c r="C517" s="69" t="str">
        <f t="shared" si="50"/>
        <v>BAR0375054400084</v>
      </c>
      <c r="D517" s="69" t="str">
        <f t="shared" si="51"/>
        <v>BAR0375054Event 6</v>
      </c>
      <c r="E517" t="s">
        <v>577</v>
      </c>
      <c r="F517" t="s">
        <v>282</v>
      </c>
      <c r="G517">
        <v>12</v>
      </c>
      <c r="H517" t="s">
        <v>286</v>
      </c>
      <c r="I517">
        <v>75054</v>
      </c>
      <c r="J517">
        <v>300</v>
      </c>
      <c r="K517">
        <v>9999</v>
      </c>
      <c r="L517" s="61" t="s">
        <v>755</v>
      </c>
      <c r="M517">
        <v>20006</v>
      </c>
      <c r="N517" t="s">
        <v>755</v>
      </c>
      <c r="O517" s="61" t="s">
        <v>655</v>
      </c>
      <c r="P517">
        <v>400084</v>
      </c>
      <c r="Q517" t="s">
        <v>655</v>
      </c>
      <c r="R517">
        <v>9999</v>
      </c>
      <c r="S517" t="e">
        <f>VLOOKUP(A517,'Crosswalk NTL Prgrm-Project_JH'!I:T,5,FALSE)</f>
        <v>#N/A</v>
      </c>
      <c r="T517" t="e">
        <f t="shared" si="52"/>
        <v>#N/A</v>
      </c>
      <c r="U517" t="str">
        <f t="shared" si="53"/>
        <v>BAR037505420006</v>
      </c>
      <c r="V517">
        <v>400084</v>
      </c>
    </row>
    <row r="518" spans="1:22" x14ac:dyDescent="0.25">
      <c r="A518" s="61" t="str">
        <f t="shared" si="48"/>
        <v>BAR0375054</v>
      </c>
      <c r="B518" s="61" t="str">
        <f t="shared" si="49"/>
        <v>75054Event 6</v>
      </c>
      <c r="C518" s="69" t="str">
        <f t="shared" si="50"/>
        <v>BAR0375054400087</v>
      </c>
      <c r="D518" s="69" t="str">
        <f t="shared" si="51"/>
        <v>BAR0375054Event 6</v>
      </c>
      <c r="E518" t="s">
        <v>577</v>
      </c>
      <c r="F518" t="s">
        <v>282</v>
      </c>
      <c r="G518">
        <v>12</v>
      </c>
      <c r="H518" t="s">
        <v>286</v>
      </c>
      <c r="I518">
        <v>75054</v>
      </c>
      <c r="J518">
        <v>300</v>
      </c>
      <c r="K518">
        <v>9999</v>
      </c>
      <c r="L518" s="61" t="s">
        <v>755</v>
      </c>
      <c r="M518">
        <v>20006</v>
      </c>
      <c r="N518" t="s">
        <v>755</v>
      </c>
      <c r="O518" s="61" t="s">
        <v>658</v>
      </c>
      <c r="P518">
        <v>400087</v>
      </c>
      <c r="Q518" t="s">
        <v>658</v>
      </c>
      <c r="R518">
        <v>9999</v>
      </c>
      <c r="S518" t="e">
        <f>VLOOKUP(A518,'Crosswalk NTL Prgrm-Project_JH'!I:T,5,FALSE)</f>
        <v>#N/A</v>
      </c>
      <c r="T518" t="e">
        <f t="shared" si="52"/>
        <v>#N/A</v>
      </c>
      <c r="U518" t="str">
        <f t="shared" si="53"/>
        <v>BAR037505420006</v>
      </c>
      <c r="V518">
        <v>400087</v>
      </c>
    </row>
    <row r="519" spans="1:22" x14ac:dyDescent="0.25">
      <c r="A519" s="61" t="str">
        <f t="shared" si="48"/>
        <v>BAR0375054</v>
      </c>
      <c r="B519" s="61" t="str">
        <f t="shared" si="49"/>
        <v>75054Event 6</v>
      </c>
      <c r="C519" s="69" t="str">
        <f t="shared" si="50"/>
        <v>BAR0375054400088</v>
      </c>
      <c r="D519" s="69" t="str">
        <f t="shared" si="51"/>
        <v>BAR0375054Event 6</v>
      </c>
      <c r="E519" t="s">
        <v>577</v>
      </c>
      <c r="F519" t="s">
        <v>282</v>
      </c>
      <c r="G519">
        <v>12</v>
      </c>
      <c r="H519" t="s">
        <v>286</v>
      </c>
      <c r="I519">
        <v>75054</v>
      </c>
      <c r="J519">
        <v>300</v>
      </c>
      <c r="K519">
        <v>9999</v>
      </c>
      <c r="L519" s="61" t="s">
        <v>755</v>
      </c>
      <c r="M519">
        <v>20006</v>
      </c>
      <c r="N519" t="s">
        <v>755</v>
      </c>
      <c r="O519" s="61" t="s">
        <v>659</v>
      </c>
      <c r="P519">
        <v>400088</v>
      </c>
      <c r="Q519" t="s">
        <v>659</v>
      </c>
      <c r="R519">
        <v>9999</v>
      </c>
      <c r="S519" t="e">
        <f>VLOOKUP(A519,'Crosswalk NTL Prgrm-Project_JH'!I:T,5,FALSE)</f>
        <v>#N/A</v>
      </c>
      <c r="T519" t="e">
        <f t="shared" si="52"/>
        <v>#N/A</v>
      </c>
      <c r="U519" t="str">
        <f t="shared" si="53"/>
        <v>BAR037505420006</v>
      </c>
      <c r="V519">
        <v>400088</v>
      </c>
    </row>
    <row r="520" spans="1:22" x14ac:dyDescent="0.25">
      <c r="A520" s="61" t="str">
        <f t="shared" si="48"/>
        <v>BAR0375054</v>
      </c>
      <c r="B520" s="61" t="str">
        <f t="shared" si="49"/>
        <v>75054Event 6</v>
      </c>
      <c r="C520" s="69" t="str">
        <f t="shared" si="50"/>
        <v>BAR0375054400091</v>
      </c>
      <c r="D520" s="69" t="str">
        <f t="shared" si="51"/>
        <v>BAR0375054Event 6</v>
      </c>
      <c r="E520" t="s">
        <v>577</v>
      </c>
      <c r="F520" t="s">
        <v>282</v>
      </c>
      <c r="G520">
        <v>12</v>
      </c>
      <c r="H520" t="s">
        <v>286</v>
      </c>
      <c r="I520">
        <v>75054</v>
      </c>
      <c r="J520">
        <v>300</v>
      </c>
      <c r="K520">
        <v>9999</v>
      </c>
      <c r="L520" s="61" t="s">
        <v>755</v>
      </c>
      <c r="M520">
        <v>20006</v>
      </c>
      <c r="N520" t="s">
        <v>755</v>
      </c>
      <c r="O520" s="61" t="s">
        <v>662</v>
      </c>
      <c r="P520">
        <v>400091</v>
      </c>
      <c r="Q520" t="s">
        <v>662</v>
      </c>
      <c r="R520">
        <v>9999</v>
      </c>
      <c r="S520" t="e">
        <f>VLOOKUP(A520,'Crosswalk NTL Prgrm-Project_JH'!I:T,5,FALSE)</f>
        <v>#N/A</v>
      </c>
      <c r="T520" t="e">
        <f t="shared" si="52"/>
        <v>#N/A</v>
      </c>
      <c r="U520" t="str">
        <f t="shared" si="53"/>
        <v>BAR037505420006</v>
      </c>
      <c r="V520">
        <v>400091</v>
      </c>
    </row>
    <row r="521" spans="1:22" x14ac:dyDescent="0.25">
      <c r="A521" s="61" t="str">
        <f t="shared" si="48"/>
        <v>BAR0375054</v>
      </c>
      <c r="B521" s="61" t="str">
        <f t="shared" si="49"/>
        <v>75054Event 6</v>
      </c>
      <c r="C521" s="69" t="str">
        <f t="shared" si="50"/>
        <v>BAR0375054400100</v>
      </c>
      <c r="D521" s="69" t="str">
        <f t="shared" si="51"/>
        <v>BAR0375054Event 6</v>
      </c>
      <c r="E521" t="s">
        <v>577</v>
      </c>
      <c r="F521" t="s">
        <v>282</v>
      </c>
      <c r="G521">
        <v>12</v>
      </c>
      <c r="H521" t="s">
        <v>286</v>
      </c>
      <c r="I521">
        <v>75054</v>
      </c>
      <c r="J521">
        <v>300</v>
      </c>
      <c r="K521">
        <v>9999</v>
      </c>
      <c r="L521" s="61" t="s">
        <v>755</v>
      </c>
      <c r="M521">
        <v>20006</v>
      </c>
      <c r="N521" t="s">
        <v>755</v>
      </c>
      <c r="O521" s="61" t="s">
        <v>665</v>
      </c>
      <c r="P521">
        <v>400100</v>
      </c>
      <c r="Q521" t="s">
        <v>665</v>
      </c>
      <c r="R521">
        <v>9999</v>
      </c>
      <c r="S521" t="e">
        <f>VLOOKUP(A521,'Crosswalk NTL Prgrm-Project_JH'!I:T,5,FALSE)</f>
        <v>#N/A</v>
      </c>
      <c r="T521" t="e">
        <f t="shared" si="52"/>
        <v>#N/A</v>
      </c>
      <c r="U521" t="str">
        <f t="shared" si="53"/>
        <v>BAR037505420006</v>
      </c>
      <c r="V521">
        <v>400100</v>
      </c>
    </row>
    <row r="522" spans="1:22" x14ac:dyDescent="0.25">
      <c r="A522" s="61" t="str">
        <f t="shared" si="48"/>
        <v>BAR0375054</v>
      </c>
      <c r="B522" s="61" t="str">
        <f t="shared" si="49"/>
        <v>75054Event 6</v>
      </c>
      <c r="C522" s="69" t="str">
        <f t="shared" si="50"/>
        <v>BAR0375054400101</v>
      </c>
      <c r="D522" s="69" t="str">
        <f t="shared" si="51"/>
        <v>BAR0375054Event 6</v>
      </c>
      <c r="E522" t="s">
        <v>577</v>
      </c>
      <c r="F522" t="s">
        <v>282</v>
      </c>
      <c r="G522">
        <v>12</v>
      </c>
      <c r="H522" t="s">
        <v>286</v>
      </c>
      <c r="I522">
        <v>75054</v>
      </c>
      <c r="J522">
        <v>300</v>
      </c>
      <c r="K522">
        <v>9999</v>
      </c>
      <c r="L522" s="61" t="s">
        <v>755</v>
      </c>
      <c r="M522">
        <v>20006</v>
      </c>
      <c r="N522" t="s">
        <v>755</v>
      </c>
      <c r="O522" s="61" t="s">
        <v>666</v>
      </c>
      <c r="P522">
        <v>400101</v>
      </c>
      <c r="Q522" t="s">
        <v>666</v>
      </c>
      <c r="R522">
        <v>9999</v>
      </c>
      <c r="S522" t="e">
        <f>VLOOKUP(A522,'Crosswalk NTL Prgrm-Project_JH'!I:T,5,FALSE)</f>
        <v>#N/A</v>
      </c>
      <c r="T522" t="e">
        <f t="shared" si="52"/>
        <v>#N/A</v>
      </c>
      <c r="U522" t="str">
        <f t="shared" si="53"/>
        <v>BAR037505420006</v>
      </c>
      <c r="V522">
        <v>400101</v>
      </c>
    </row>
    <row r="523" spans="1:22" x14ac:dyDescent="0.25">
      <c r="A523" s="61" t="str">
        <f t="shared" si="48"/>
        <v>BAR0375054</v>
      </c>
      <c r="B523" s="61" t="str">
        <f t="shared" si="49"/>
        <v>75054Event 6</v>
      </c>
      <c r="C523" s="69" t="str">
        <f t="shared" si="50"/>
        <v>BAR0375054400102</v>
      </c>
      <c r="D523" s="69" t="str">
        <f t="shared" si="51"/>
        <v>BAR0375054Event 6</v>
      </c>
      <c r="E523" t="s">
        <v>577</v>
      </c>
      <c r="F523" t="s">
        <v>282</v>
      </c>
      <c r="G523">
        <v>12</v>
      </c>
      <c r="H523" t="s">
        <v>286</v>
      </c>
      <c r="I523">
        <v>75054</v>
      </c>
      <c r="J523">
        <v>300</v>
      </c>
      <c r="K523">
        <v>9999</v>
      </c>
      <c r="L523" s="61" t="s">
        <v>755</v>
      </c>
      <c r="M523">
        <v>20006</v>
      </c>
      <c r="N523" t="s">
        <v>755</v>
      </c>
      <c r="O523" s="61" t="s">
        <v>667</v>
      </c>
      <c r="P523">
        <v>400102</v>
      </c>
      <c r="Q523" t="s">
        <v>667</v>
      </c>
      <c r="R523">
        <v>9999</v>
      </c>
      <c r="S523" t="e">
        <f>VLOOKUP(A523,'Crosswalk NTL Prgrm-Project_JH'!I:T,5,FALSE)</f>
        <v>#N/A</v>
      </c>
      <c r="T523" t="e">
        <f t="shared" si="52"/>
        <v>#N/A</v>
      </c>
      <c r="U523" t="str">
        <f t="shared" si="53"/>
        <v>BAR037505420006</v>
      </c>
      <c r="V523">
        <v>400102</v>
      </c>
    </row>
    <row r="524" spans="1:22" x14ac:dyDescent="0.25">
      <c r="A524" s="61" t="str">
        <f t="shared" si="48"/>
        <v>BAR0375054</v>
      </c>
      <c r="B524" s="61" t="str">
        <f t="shared" si="49"/>
        <v>75054Event 6</v>
      </c>
      <c r="C524" s="69" t="str">
        <f t="shared" si="50"/>
        <v>BAR0375054400103</v>
      </c>
      <c r="D524" s="69" t="str">
        <f t="shared" si="51"/>
        <v>BAR0375054Event 6</v>
      </c>
      <c r="E524" t="s">
        <v>577</v>
      </c>
      <c r="F524" t="s">
        <v>282</v>
      </c>
      <c r="G524">
        <v>12</v>
      </c>
      <c r="H524" t="s">
        <v>286</v>
      </c>
      <c r="I524">
        <v>75054</v>
      </c>
      <c r="J524">
        <v>300</v>
      </c>
      <c r="K524">
        <v>9999</v>
      </c>
      <c r="L524" s="61" t="s">
        <v>755</v>
      </c>
      <c r="M524">
        <v>20006</v>
      </c>
      <c r="N524" t="s">
        <v>755</v>
      </c>
      <c r="O524" s="61" t="s">
        <v>668</v>
      </c>
      <c r="P524">
        <v>400103</v>
      </c>
      <c r="Q524" t="s">
        <v>668</v>
      </c>
      <c r="R524">
        <v>9999</v>
      </c>
      <c r="S524" t="e">
        <f>VLOOKUP(A524,'Crosswalk NTL Prgrm-Project_JH'!I:T,5,FALSE)</f>
        <v>#N/A</v>
      </c>
      <c r="T524" t="e">
        <f t="shared" si="52"/>
        <v>#N/A</v>
      </c>
      <c r="U524" t="str">
        <f t="shared" si="53"/>
        <v>BAR037505420006</v>
      </c>
      <c r="V524">
        <v>400103</v>
      </c>
    </row>
    <row r="525" spans="1:22" x14ac:dyDescent="0.25">
      <c r="A525" s="61" t="str">
        <f t="shared" si="48"/>
        <v>BAR0375054</v>
      </c>
      <c r="B525" s="61" t="str">
        <f t="shared" si="49"/>
        <v>75054Event 6</v>
      </c>
      <c r="C525" s="69" t="str">
        <f t="shared" si="50"/>
        <v>BAR0375054400108</v>
      </c>
      <c r="D525" s="69" t="str">
        <f t="shared" si="51"/>
        <v>BAR0375054Event 6</v>
      </c>
      <c r="E525" t="s">
        <v>577</v>
      </c>
      <c r="F525" t="s">
        <v>282</v>
      </c>
      <c r="G525">
        <v>12</v>
      </c>
      <c r="H525" t="s">
        <v>286</v>
      </c>
      <c r="I525">
        <v>75054</v>
      </c>
      <c r="J525">
        <v>300</v>
      </c>
      <c r="K525">
        <v>9999</v>
      </c>
      <c r="L525" s="61" t="s">
        <v>755</v>
      </c>
      <c r="M525">
        <v>20006</v>
      </c>
      <c r="N525" t="s">
        <v>755</v>
      </c>
      <c r="O525" s="61" t="s">
        <v>671</v>
      </c>
      <c r="P525">
        <v>400108</v>
      </c>
      <c r="Q525" t="s">
        <v>671</v>
      </c>
      <c r="R525">
        <v>9999</v>
      </c>
      <c r="S525" t="e">
        <f>VLOOKUP(A525,'Crosswalk NTL Prgrm-Project_JH'!I:T,5,FALSE)</f>
        <v>#N/A</v>
      </c>
      <c r="T525" t="e">
        <f t="shared" si="52"/>
        <v>#N/A</v>
      </c>
      <c r="U525" t="str">
        <f t="shared" si="53"/>
        <v>BAR037505420006</v>
      </c>
      <c r="V525">
        <v>400108</v>
      </c>
    </row>
    <row r="526" spans="1:22" x14ac:dyDescent="0.25">
      <c r="A526" s="61" t="str">
        <f t="shared" si="48"/>
        <v>BAR0375054</v>
      </c>
      <c r="B526" s="61" t="str">
        <f t="shared" si="49"/>
        <v>75054Event 6</v>
      </c>
      <c r="C526" s="69" t="str">
        <f t="shared" si="50"/>
        <v>BAR0375054400123</v>
      </c>
      <c r="D526" s="69" t="str">
        <f t="shared" si="51"/>
        <v>BAR0375054Event 6</v>
      </c>
      <c r="E526" t="s">
        <v>577</v>
      </c>
      <c r="F526" t="s">
        <v>282</v>
      </c>
      <c r="G526">
        <v>12</v>
      </c>
      <c r="H526" t="s">
        <v>286</v>
      </c>
      <c r="I526">
        <v>75054</v>
      </c>
      <c r="J526">
        <v>300</v>
      </c>
      <c r="K526">
        <v>9999</v>
      </c>
      <c r="L526" s="61" t="s">
        <v>755</v>
      </c>
      <c r="M526">
        <v>20006</v>
      </c>
      <c r="N526" t="s">
        <v>755</v>
      </c>
      <c r="O526" s="61" t="s">
        <v>630</v>
      </c>
      <c r="P526">
        <v>400123</v>
      </c>
      <c r="Q526" t="s">
        <v>630</v>
      </c>
      <c r="R526">
        <v>9999</v>
      </c>
      <c r="S526" t="e">
        <f>VLOOKUP(A526,'Crosswalk NTL Prgrm-Project_JH'!I:T,5,FALSE)</f>
        <v>#N/A</v>
      </c>
      <c r="T526" t="e">
        <f t="shared" si="52"/>
        <v>#N/A</v>
      </c>
      <c r="U526" t="str">
        <f t="shared" si="53"/>
        <v>BAR037505420006</v>
      </c>
      <c r="V526">
        <v>400123</v>
      </c>
    </row>
    <row r="527" spans="1:22" x14ac:dyDescent="0.25">
      <c r="A527" s="61" t="str">
        <f t="shared" si="48"/>
        <v>BAR0375054</v>
      </c>
      <c r="B527" s="61" t="str">
        <f t="shared" si="49"/>
        <v>75054Event 7</v>
      </c>
      <c r="C527" s="69" t="str">
        <f t="shared" si="50"/>
        <v>BAR0375054400015</v>
      </c>
      <c r="D527" s="69" t="str">
        <f t="shared" si="51"/>
        <v>BAR0375054Event 7</v>
      </c>
      <c r="E527" t="s">
        <v>577</v>
      </c>
      <c r="F527" t="s">
        <v>282</v>
      </c>
      <c r="G527">
        <v>12</v>
      </c>
      <c r="H527" t="s">
        <v>286</v>
      </c>
      <c r="I527">
        <v>75054</v>
      </c>
      <c r="J527">
        <v>300</v>
      </c>
      <c r="K527">
        <v>9999</v>
      </c>
      <c r="L527" s="61" t="s">
        <v>756</v>
      </c>
      <c r="M527">
        <v>20007</v>
      </c>
      <c r="N527" t="s">
        <v>756</v>
      </c>
      <c r="O527" s="61" t="s">
        <v>603</v>
      </c>
      <c r="P527">
        <v>400015</v>
      </c>
      <c r="Q527" t="s">
        <v>603</v>
      </c>
      <c r="R527">
        <v>9999</v>
      </c>
      <c r="S527" t="e">
        <f>VLOOKUP(A527,'Crosswalk NTL Prgrm-Project_JH'!I:T,5,FALSE)</f>
        <v>#N/A</v>
      </c>
      <c r="T527" t="e">
        <f t="shared" si="52"/>
        <v>#N/A</v>
      </c>
      <c r="U527" t="str">
        <f t="shared" si="53"/>
        <v>BAR037505420007</v>
      </c>
      <c r="V527">
        <v>400015</v>
      </c>
    </row>
    <row r="528" spans="1:22" x14ac:dyDescent="0.25">
      <c r="A528" s="61" t="str">
        <f t="shared" si="48"/>
        <v>BAR0375054</v>
      </c>
      <c r="B528" s="61" t="str">
        <f t="shared" si="49"/>
        <v>75054Event 7</v>
      </c>
      <c r="C528" s="69" t="str">
        <f t="shared" si="50"/>
        <v>BAR0375054400017</v>
      </c>
      <c r="D528" s="69" t="str">
        <f t="shared" si="51"/>
        <v>BAR0375054Event 7</v>
      </c>
      <c r="E528" t="s">
        <v>577</v>
      </c>
      <c r="F528" t="s">
        <v>282</v>
      </c>
      <c r="G528">
        <v>12</v>
      </c>
      <c r="H528" t="s">
        <v>286</v>
      </c>
      <c r="I528">
        <v>75054</v>
      </c>
      <c r="J528">
        <v>300</v>
      </c>
      <c r="K528">
        <v>9999</v>
      </c>
      <c r="L528" s="61" t="s">
        <v>756</v>
      </c>
      <c r="M528">
        <v>20007</v>
      </c>
      <c r="N528" t="s">
        <v>756</v>
      </c>
      <c r="O528" s="61" t="s">
        <v>606</v>
      </c>
      <c r="P528">
        <v>400017</v>
      </c>
      <c r="Q528" t="s">
        <v>606</v>
      </c>
      <c r="R528">
        <v>9999</v>
      </c>
      <c r="S528" t="e">
        <f>VLOOKUP(A528,'Crosswalk NTL Prgrm-Project_JH'!I:T,5,FALSE)</f>
        <v>#N/A</v>
      </c>
      <c r="T528" t="e">
        <f t="shared" si="52"/>
        <v>#N/A</v>
      </c>
      <c r="U528" t="str">
        <f t="shared" si="53"/>
        <v>BAR037505420007</v>
      </c>
      <c r="V528">
        <v>400017</v>
      </c>
    </row>
    <row r="529" spans="1:22" x14ac:dyDescent="0.25">
      <c r="A529" s="61" t="str">
        <f t="shared" si="48"/>
        <v>BAR0375054</v>
      </c>
      <c r="B529" s="61" t="str">
        <f t="shared" si="49"/>
        <v>75054Event 7</v>
      </c>
      <c r="C529" s="69" t="str">
        <f t="shared" si="50"/>
        <v>BAR0375054400018</v>
      </c>
      <c r="D529" s="69" t="str">
        <f t="shared" si="51"/>
        <v>BAR0375054Event 7</v>
      </c>
      <c r="E529" t="s">
        <v>577</v>
      </c>
      <c r="F529" t="s">
        <v>282</v>
      </c>
      <c r="G529">
        <v>12</v>
      </c>
      <c r="H529" t="s">
        <v>286</v>
      </c>
      <c r="I529">
        <v>75054</v>
      </c>
      <c r="J529">
        <v>300</v>
      </c>
      <c r="K529">
        <v>9999</v>
      </c>
      <c r="L529" s="61" t="s">
        <v>756</v>
      </c>
      <c r="M529">
        <v>20007</v>
      </c>
      <c r="N529" t="s">
        <v>756</v>
      </c>
      <c r="O529" s="61" t="s">
        <v>607</v>
      </c>
      <c r="P529">
        <v>400018</v>
      </c>
      <c r="Q529" t="s">
        <v>607</v>
      </c>
      <c r="R529">
        <v>9999</v>
      </c>
      <c r="S529" t="e">
        <f>VLOOKUP(A529,'Crosswalk NTL Prgrm-Project_JH'!I:T,5,FALSE)</f>
        <v>#N/A</v>
      </c>
      <c r="T529" t="e">
        <f t="shared" si="52"/>
        <v>#N/A</v>
      </c>
      <c r="U529" t="str">
        <f t="shared" si="53"/>
        <v>BAR037505420007</v>
      </c>
      <c r="V529">
        <v>400018</v>
      </c>
    </row>
    <row r="530" spans="1:22" x14ac:dyDescent="0.25">
      <c r="A530" s="61" t="str">
        <f t="shared" si="48"/>
        <v>BAR0375054</v>
      </c>
      <c r="B530" s="61" t="str">
        <f t="shared" si="49"/>
        <v>75054Event 7</v>
      </c>
      <c r="C530" s="69" t="str">
        <f t="shared" si="50"/>
        <v>BAR0375054400020</v>
      </c>
      <c r="D530" s="69" t="str">
        <f t="shared" si="51"/>
        <v>BAR0375054Event 7</v>
      </c>
      <c r="E530" t="s">
        <v>577</v>
      </c>
      <c r="F530" t="s">
        <v>282</v>
      </c>
      <c r="G530">
        <v>12</v>
      </c>
      <c r="H530" t="s">
        <v>286</v>
      </c>
      <c r="I530">
        <v>75054</v>
      </c>
      <c r="J530">
        <v>300</v>
      </c>
      <c r="K530">
        <v>9999</v>
      </c>
      <c r="L530" s="61" t="s">
        <v>756</v>
      </c>
      <c r="M530">
        <v>20007</v>
      </c>
      <c r="N530" t="s">
        <v>756</v>
      </c>
      <c r="O530" s="61" t="s">
        <v>609</v>
      </c>
      <c r="P530">
        <v>400020</v>
      </c>
      <c r="Q530" t="s">
        <v>609</v>
      </c>
      <c r="R530">
        <v>9999</v>
      </c>
      <c r="S530" t="e">
        <f>VLOOKUP(A530,'Crosswalk NTL Prgrm-Project_JH'!I:T,5,FALSE)</f>
        <v>#N/A</v>
      </c>
      <c r="T530" t="e">
        <f t="shared" si="52"/>
        <v>#N/A</v>
      </c>
      <c r="U530" t="str">
        <f t="shared" si="53"/>
        <v>BAR037505420007</v>
      </c>
      <c r="V530">
        <v>400020</v>
      </c>
    </row>
    <row r="531" spans="1:22" x14ac:dyDescent="0.25">
      <c r="A531" s="61" t="str">
        <f t="shared" si="48"/>
        <v>BAR0375054</v>
      </c>
      <c r="B531" s="61" t="str">
        <f t="shared" si="49"/>
        <v>75054Event 7</v>
      </c>
      <c r="C531" s="69" t="str">
        <f t="shared" si="50"/>
        <v>BAR0375054400028</v>
      </c>
      <c r="D531" s="69" t="str">
        <f t="shared" si="51"/>
        <v>BAR0375054Event 7</v>
      </c>
      <c r="E531" t="s">
        <v>577</v>
      </c>
      <c r="F531" t="s">
        <v>282</v>
      </c>
      <c r="G531">
        <v>12</v>
      </c>
      <c r="H531" t="s">
        <v>286</v>
      </c>
      <c r="I531">
        <v>75054</v>
      </c>
      <c r="J531">
        <v>300</v>
      </c>
      <c r="K531">
        <v>9999</v>
      </c>
      <c r="L531" s="61" t="s">
        <v>756</v>
      </c>
      <c r="M531">
        <v>20007</v>
      </c>
      <c r="N531" t="s">
        <v>756</v>
      </c>
      <c r="O531" s="61" t="s">
        <v>616</v>
      </c>
      <c r="P531">
        <v>400028</v>
      </c>
      <c r="Q531" t="s">
        <v>616</v>
      </c>
      <c r="R531">
        <v>9999</v>
      </c>
      <c r="S531" t="e">
        <f>VLOOKUP(A531,'Crosswalk NTL Prgrm-Project_JH'!I:T,5,FALSE)</f>
        <v>#N/A</v>
      </c>
      <c r="T531" t="e">
        <f t="shared" si="52"/>
        <v>#N/A</v>
      </c>
      <c r="U531" t="str">
        <f t="shared" si="53"/>
        <v>BAR037505420007</v>
      </c>
      <c r="V531">
        <v>400028</v>
      </c>
    </row>
    <row r="532" spans="1:22" x14ac:dyDescent="0.25">
      <c r="A532" s="61" t="str">
        <f t="shared" si="48"/>
        <v>BAR0375054</v>
      </c>
      <c r="B532" s="61" t="str">
        <f t="shared" si="49"/>
        <v>75054Event 7</v>
      </c>
      <c r="C532" s="69" t="str">
        <f t="shared" si="50"/>
        <v>BAR0375054400041</v>
      </c>
      <c r="D532" s="69" t="str">
        <f t="shared" si="51"/>
        <v>BAR0375054Event 7</v>
      </c>
      <c r="E532" t="s">
        <v>577</v>
      </c>
      <c r="F532" t="s">
        <v>282</v>
      </c>
      <c r="G532">
        <v>12</v>
      </c>
      <c r="H532" t="s">
        <v>286</v>
      </c>
      <c r="I532">
        <v>75054</v>
      </c>
      <c r="J532">
        <v>300</v>
      </c>
      <c r="K532">
        <v>9999</v>
      </c>
      <c r="L532" s="61" t="s">
        <v>756</v>
      </c>
      <c r="M532">
        <v>20007</v>
      </c>
      <c r="N532" t="s">
        <v>756</v>
      </c>
      <c r="O532" s="61" t="s">
        <v>627</v>
      </c>
      <c r="P532">
        <v>400041</v>
      </c>
      <c r="Q532" t="s">
        <v>627</v>
      </c>
      <c r="R532">
        <v>9999</v>
      </c>
      <c r="S532" t="e">
        <f>VLOOKUP(A532,'Crosswalk NTL Prgrm-Project_JH'!I:T,5,FALSE)</f>
        <v>#N/A</v>
      </c>
      <c r="T532" t="e">
        <f t="shared" si="52"/>
        <v>#N/A</v>
      </c>
      <c r="U532" t="str">
        <f t="shared" si="53"/>
        <v>BAR037505420007</v>
      </c>
      <c r="V532">
        <v>400041</v>
      </c>
    </row>
    <row r="533" spans="1:22" x14ac:dyDescent="0.25">
      <c r="A533" s="61" t="str">
        <f t="shared" si="48"/>
        <v>BAR0375054</v>
      </c>
      <c r="B533" s="61" t="str">
        <f t="shared" si="49"/>
        <v>75054Event 7</v>
      </c>
      <c r="C533" s="69" t="str">
        <f t="shared" si="50"/>
        <v>BAR0375054400043</v>
      </c>
      <c r="D533" s="69" t="str">
        <f t="shared" si="51"/>
        <v>BAR0375054Event 7</v>
      </c>
      <c r="E533" t="s">
        <v>577</v>
      </c>
      <c r="F533" t="s">
        <v>282</v>
      </c>
      <c r="G533">
        <v>12</v>
      </c>
      <c r="H533" t="s">
        <v>286</v>
      </c>
      <c r="I533">
        <v>75054</v>
      </c>
      <c r="J533">
        <v>300</v>
      </c>
      <c r="K533">
        <v>9999</v>
      </c>
      <c r="L533" s="61" t="s">
        <v>756</v>
      </c>
      <c r="M533">
        <v>20007</v>
      </c>
      <c r="N533" t="s">
        <v>756</v>
      </c>
      <c r="O533" s="61" t="s">
        <v>628</v>
      </c>
      <c r="P533">
        <v>400043</v>
      </c>
      <c r="Q533" t="s">
        <v>628</v>
      </c>
      <c r="R533">
        <v>9999</v>
      </c>
      <c r="S533" t="e">
        <f>VLOOKUP(A533,'Crosswalk NTL Prgrm-Project_JH'!I:T,5,FALSE)</f>
        <v>#N/A</v>
      </c>
      <c r="T533" t="e">
        <f t="shared" si="52"/>
        <v>#N/A</v>
      </c>
      <c r="U533" t="str">
        <f t="shared" si="53"/>
        <v>BAR037505420007</v>
      </c>
      <c r="V533">
        <v>400043</v>
      </c>
    </row>
    <row r="534" spans="1:22" x14ac:dyDescent="0.25">
      <c r="A534" s="61" t="str">
        <f t="shared" si="48"/>
        <v>BAR0375054</v>
      </c>
      <c r="B534" s="61" t="str">
        <f t="shared" si="49"/>
        <v>75054Event 7</v>
      </c>
      <c r="C534" s="69" t="str">
        <f t="shared" si="50"/>
        <v>BAR0375054400045</v>
      </c>
      <c r="D534" s="69" t="str">
        <f t="shared" si="51"/>
        <v>BAR0375054Event 7</v>
      </c>
      <c r="E534" t="s">
        <v>577</v>
      </c>
      <c r="F534" t="s">
        <v>282</v>
      </c>
      <c r="G534">
        <v>12</v>
      </c>
      <c r="H534" t="s">
        <v>286</v>
      </c>
      <c r="I534">
        <v>75054</v>
      </c>
      <c r="J534">
        <v>300</v>
      </c>
      <c r="K534">
        <v>9999</v>
      </c>
      <c r="L534" s="61" t="s">
        <v>756</v>
      </c>
      <c r="M534">
        <v>20007</v>
      </c>
      <c r="N534" t="s">
        <v>756</v>
      </c>
      <c r="O534" s="61" t="s">
        <v>632</v>
      </c>
      <c r="P534">
        <v>400045</v>
      </c>
      <c r="Q534" t="s">
        <v>632</v>
      </c>
      <c r="R534">
        <v>9999</v>
      </c>
      <c r="S534" t="e">
        <f>VLOOKUP(A534,'Crosswalk NTL Prgrm-Project_JH'!I:T,5,FALSE)</f>
        <v>#N/A</v>
      </c>
      <c r="T534" t="e">
        <f t="shared" si="52"/>
        <v>#N/A</v>
      </c>
      <c r="U534" t="str">
        <f t="shared" si="53"/>
        <v>BAR037505420007</v>
      </c>
      <c r="V534">
        <v>400045</v>
      </c>
    </row>
    <row r="535" spans="1:22" x14ac:dyDescent="0.25">
      <c r="A535" s="61" t="str">
        <f t="shared" si="48"/>
        <v>BAR0375054</v>
      </c>
      <c r="B535" s="61" t="str">
        <f t="shared" si="49"/>
        <v>75054Event 7</v>
      </c>
      <c r="C535" s="69" t="str">
        <f t="shared" si="50"/>
        <v>BAR0375054400061</v>
      </c>
      <c r="D535" s="69" t="str">
        <f t="shared" si="51"/>
        <v>BAR0375054Event 7</v>
      </c>
      <c r="E535" t="s">
        <v>577</v>
      </c>
      <c r="F535" t="s">
        <v>282</v>
      </c>
      <c r="G535">
        <v>12</v>
      </c>
      <c r="H535" t="s">
        <v>286</v>
      </c>
      <c r="I535">
        <v>75054</v>
      </c>
      <c r="J535">
        <v>300</v>
      </c>
      <c r="K535">
        <v>9999</v>
      </c>
      <c r="L535" s="61" t="s">
        <v>756</v>
      </c>
      <c r="M535">
        <v>20007</v>
      </c>
      <c r="N535" t="s">
        <v>756</v>
      </c>
      <c r="O535" s="61" t="s">
        <v>635</v>
      </c>
      <c r="P535">
        <v>400061</v>
      </c>
      <c r="Q535" t="s">
        <v>635</v>
      </c>
      <c r="R535">
        <v>9999</v>
      </c>
      <c r="S535" t="e">
        <f>VLOOKUP(A535,'Crosswalk NTL Prgrm-Project_JH'!I:T,5,FALSE)</f>
        <v>#N/A</v>
      </c>
      <c r="T535" t="e">
        <f t="shared" si="52"/>
        <v>#N/A</v>
      </c>
      <c r="U535" t="str">
        <f t="shared" si="53"/>
        <v>BAR037505420007</v>
      </c>
      <c r="V535">
        <v>400061</v>
      </c>
    </row>
    <row r="536" spans="1:22" x14ac:dyDescent="0.25">
      <c r="A536" s="61" t="str">
        <f t="shared" si="48"/>
        <v>BAR0375054</v>
      </c>
      <c r="B536" s="61" t="str">
        <f t="shared" si="49"/>
        <v>75054Event 7</v>
      </c>
      <c r="C536" s="69" t="str">
        <f t="shared" si="50"/>
        <v>BAR0375054400062</v>
      </c>
      <c r="D536" s="69" t="str">
        <f t="shared" si="51"/>
        <v>BAR0375054Event 7</v>
      </c>
      <c r="E536" t="s">
        <v>577</v>
      </c>
      <c r="F536" t="s">
        <v>282</v>
      </c>
      <c r="G536">
        <v>12</v>
      </c>
      <c r="H536" t="s">
        <v>286</v>
      </c>
      <c r="I536">
        <v>75054</v>
      </c>
      <c r="J536">
        <v>300</v>
      </c>
      <c r="K536">
        <v>9999</v>
      </c>
      <c r="L536" s="61" t="s">
        <v>756</v>
      </c>
      <c r="M536">
        <v>20007</v>
      </c>
      <c r="N536" t="s">
        <v>756</v>
      </c>
      <c r="O536" s="61" t="s">
        <v>636</v>
      </c>
      <c r="P536">
        <v>400062</v>
      </c>
      <c r="Q536" t="s">
        <v>636</v>
      </c>
      <c r="R536">
        <v>9999</v>
      </c>
      <c r="S536" t="e">
        <f>VLOOKUP(A536,'Crosswalk NTL Prgrm-Project_JH'!I:T,5,FALSE)</f>
        <v>#N/A</v>
      </c>
      <c r="T536" t="e">
        <f t="shared" si="52"/>
        <v>#N/A</v>
      </c>
      <c r="U536" t="str">
        <f t="shared" si="53"/>
        <v>BAR037505420007</v>
      </c>
      <c r="V536">
        <v>400062</v>
      </c>
    </row>
    <row r="537" spans="1:22" x14ac:dyDescent="0.25">
      <c r="A537" s="61" t="str">
        <f t="shared" si="48"/>
        <v>BAR0375054</v>
      </c>
      <c r="B537" s="61" t="str">
        <f t="shared" si="49"/>
        <v>75054Event 7</v>
      </c>
      <c r="C537" s="69" t="str">
        <f t="shared" si="50"/>
        <v>BAR0375054400066</v>
      </c>
      <c r="D537" s="69" t="str">
        <f t="shared" si="51"/>
        <v>BAR0375054Event 7</v>
      </c>
      <c r="E537" t="s">
        <v>577</v>
      </c>
      <c r="F537" t="s">
        <v>282</v>
      </c>
      <c r="G537">
        <v>12</v>
      </c>
      <c r="H537" t="s">
        <v>286</v>
      </c>
      <c r="I537">
        <v>75054</v>
      </c>
      <c r="J537">
        <v>300</v>
      </c>
      <c r="K537">
        <v>9999</v>
      </c>
      <c r="L537" s="61" t="s">
        <v>756</v>
      </c>
      <c r="M537">
        <v>20007</v>
      </c>
      <c r="N537" t="s">
        <v>756</v>
      </c>
      <c r="O537" s="61" t="s">
        <v>640</v>
      </c>
      <c r="P537">
        <v>400066</v>
      </c>
      <c r="Q537" t="s">
        <v>640</v>
      </c>
      <c r="R537">
        <v>9999</v>
      </c>
      <c r="S537" t="e">
        <f>VLOOKUP(A537,'Crosswalk NTL Prgrm-Project_JH'!I:T,5,FALSE)</f>
        <v>#N/A</v>
      </c>
      <c r="T537" t="e">
        <f t="shared" si="52"/>
        <v>#N/A</v>
      </c>
      <c r="U537" t="str">
        <f t="shared" si="53"/>
        <v>BAR037505420007</v>
      </c>
      <c r="V537">
        <v>400066</v>
      </c>
    </row>
    <row r="538" spans="1:22" x14ac:dyDescent="0.25">
      <c r="A538" s="61" t="str">
        <f t="shared" si="48"/>
        <v>BAR0375054</v>
      </c>
      <c r="B538" s="61" t="str">
        <f t="shared" si="49"/>
        <v>75054Event 7</v>
      </c>
      <c r="C538" s="69" t="str">
        <f t="shared" si="50"/>
        <v>BAR0375054400075</v>
      </c>
      <c r="D538" s="69" t="str">
        <f t="shared" si="51"/>
        <v>BAR0375054Event 7</v>
      </c>
      <c r="E538" t="s">
        <v>577</v>
      </c>
      <c r="F538" t="s">
        <v>282</v>
      </c>
      <c r="G538">
        <v>12</v>
      </c>
      <c r="H538" t="s">
        <v>286</v>
      </c>
      <c r="I538">
        <v>75054</v>
      </c>
      <c r="J538">
        <v>300</v>
      </c>
      <c r="K538">
        <v>9999</v>
      </c>
      <c r="L538" s="61" t="s">
        <v>756</v>
      </c>
      <c r="M538">
        <v>20007</v>
      </c>
      <c r="N538" t="s">
        <v>756</v>
      </c>
      <c r="O538" s="61" t="s">
        <v>648</v>
      </c>
      <c r="P538">
        <v>400075</v>
      </c>
      <c r="Q538" t="s">
        <v>648</v>
      </c>
      <c r="R538">
        <v>9999</v>
      </c>
      <c r="S538" t="e">
        <f>VLOOKUP(A538,'Crosswalk NTL Prgrm-Project_JH'!I:T,5,FALSE)</f>
        <v>#N/A</v>
      </c>
      <c r="T538" t="e">
        <f t="shared" si="52"/>
        <v>#N/A</v>
      </c>
      <c r="U538" t="str">
        <f t="shared" si="53"/>
        <v>BAR037505420007</v>
      </c>
      <c r="V538">
        <v>400075</v>
      </c>
    </row>
    <row r="539" spans="1:22" x14ac:dyDescent="0.25">
      <c r="A539" s="61" t="str">
        <f t="shared" si="48"/>
        <v>BAR0375054</v>
      </c>
      <c r="B539" s="61" t="str">
        <f t="shared" si="49"/>
        <v>75054Event 7</v>
      </c>
      <c r="C539" s="69" t="str">
        <f t="shared" si="50"/>
        <v>BAR0375054400081</v>
      </c>
      <c r="D539" s="69" t="str">
        <f t="shared" si="51"/>
        <v>BAR0375054Event 7</v>
      </c>
      <c r="E539" t="s">
        <v>577</v>
      </c>
      <c r="F539" t="s">
        <v>282</v>
      </c>
      <c r="G539">
        <v>12</v>
      </c>
      <c r="H539" t="s">
        <v>286</v>
      </c>
      <c r="I539">
        <v>75054</v>
      </c>
      <c r="J539">
        <v>300</v>
      </c>
      <c r="K539">
        <v>9999</v>
      </c>
      <c r="L539" s="61" t="s">
        <v>756</v>
      </c>
      <c r="M539">
        <v>20007</v>
      </c>
      <c r="N539" t="s">
        <v>756</v>
      </c>
      <c r="O539" s="61" t="s">
        <v>653</v>
      </c>
      <c r="P539">
        <v>400081</v>
      </c>
      <c r="Q539" t="s">
        <v>653</v>
      </c>
      <c r="R539">
        <v>9999</v>
      </c>
      <c r="S539" t="e">
        <f>VLOOKUP(A539,'Crosswalk NTL Prgrm-Project_JH'!I:T,5,FALSE)</f>
        <v>#N/A</v>
      </c>
      <c r="T539" t="e">
        <f t="shared" si="52"/>
        <v>#N/A</v>
      </c>
      <c r="U539" t="str">
        <f t="shared" si="53"/>
        <v>BAR037505420007</v>
      </c>
      <c r="V539">
        <v>400081</v>
      </c>
    </row>
    <row r="540" spans="1:22" x14ac:dyDescent="0.25">
      <c r="A540" s="61" t="str">
        <f t="shared" si="48"/>
        <v>BAR0375054</v>
      </c>
      <c r="B540" s="61" t="str">
        <f t="shared" si="49"/>
        <v>75054Event 7</v>
      </c>
      <c r="C540" s="69" t="str">
        <f t="shared" si="50"/>
        <v>BAR0375054400088</v>
      </c>
      <c r="D540" s="69" t="str">
        <f t="shared" si="51"/>
        <v>BAR0375054Event 7</v>
      </c>
      <c r="E540" t="s">
        <v>577</v>
      </c>
      <c r="F540" t="s">
        <v>282</v>
      </c>
      <c r="G540">
        <v>12</v>
      </c>
      <c r="H540" t="s">
        <v>286</v>
      </c>
      <c r="I540">
        <v>75054</v>
      </c>
      <c r="J540">
        <v>300</v>
      </c>
      <c r="K540">
        <v>9999</v>
      </c>
      <c r="L540" s="61" t="s">
        <v>756</v>
      </c>
      <c r="M540">
        <v>20007</v>
      </c>
      <c r="N540" t="s">
        <v>756</v>
      </c>
      <c r="O540" s="61" t="s">
        <v>659</v>
      </c>
      <c r="P540">
        <v>400088</v>
      </c>
      <c r="Q540" t="s">
        <v>659</v>
      </c>
      <c r="R540">
        <v>9999</v>
      </c>
      <c r="S540" t="e">
        <f>VLOOKUP(A540,'Crosswalk NTL Prgrm-Project_JH'!I:T,5,FALSE)</f>
        <v>#N/A</v>
      </c>
      <c r="T540" t="e">
        <f t="shared" si="52"/>
        <v>#N/A</v>
      </c>
      <c r="U540" t="str">
        <f t="shared" si="53"/>
        <v>BAR037505420007</v>
      </c>
      <c r="V540">
        <v>400088</v>
      </c>
    </row>
    <row r="541" spans="1:22" x14ac:dyDescent="0.25">
      <c r="A541" s="61" t="str">
        <f t="shared" si="48"/>
        <v>BAR0375054</v>
      </c>
      <c r="B541" s="61" t="str">
        <f t="shared" si="49"/>
        <v>75054Event 7</v>
      </c>
      <c r="C541" s="69" t="str">
        <f t="shared" si="50"/>
        <v>BAR0375054400100</v>
      </c>
      <c r="D541" s="69" t="str">
        <f t="shared" si="51"/>
        <v>BAR0375054Event 7</v>
      </c>
      <c r="E541" t="s">
        <v>577</v>
      </c>
      <c r="F541" t="s">
        <v>282</v>
      </c>
      <c r="G541">
        <v>12</v>
      </c>
      <c r="H541" t="s">
        <v>286</v>
      </c>
      <c r="I541">
        <v>75054</v>
      </c>
      <c r="J541">
        <v>300</v>
      </c>
      <c r="K541">
        <v>9999</v>
      </c>
      <c r="L541" s="61" t="s">
        <v>756</v>
      </c>
      <c r="M541">
        <v>20007</v>
      </c>
      <c r="N541" t="s">
        <v>756</v>
      </c>
      <c r="O541" s="61" t="s">
        <v>665</v>
      </c>
      <c r="P541">
        <v>400100</v>
      </c>
      <c r="Q541" t="s">
        <v>665</v>
      </c>
      <c r="R541">
        <v>9999</v>
      </c>
      <c r="S541" t="e">
        <f>VLOOKUP(A541,'Crosswalk NTL Prgrm-Project_JH'!I:T,5,FALSE)</f>
        <v>#N/A</v>
      </c>
      <c r="T541" t="e">
        <f t="shared" si="52"/>
        <v>#N/A</v>
      </c>
      <c r="U541" t="str">
        <f t="shared" si="53"/>
        <v>BAR037505420007</v>
      </c>
      <c r="V541">
        <v>400100</v>
      </c>
    </row>
    <row r="542" spans="1:22" x14ac:dyDescent="0.25">
      <c r="A542" s="61" t="str">
        <f t="shared" si="48"/>
        <v>BAR0375054</v>
      </c>
      <c r="B542" s="61" t="str">
        <f t="shared" si="49"/>
        <v>75054Event 7</v>
      </c>
      <c r="C542" s="69" t="str">
        <f t="shared" si="50"/>
        <v>BAR0375054400102</v>
      </c>
      <c r="D542" s="69" t="str">
        <f t="shared" si="51"/>
        <v>BAR0375054Event 7</v>
      </c>
      <c r="E542" t="s">
        <v>577</v>
      </c>
      <c r="F542" t="s">
        <v>282</v>
      </c>
      <c r="G542">
        <v>12</v>
      </c>
      <c r="H542" t="s">
        <v>286</v>
      </c>
      <c r="I542">
        <v>75054</v>
      </c>
      <c r="J542">
        <v>300</v>
      </c>
      <c r="K542">
        <v>9999</v>
      </c>
      <c r="L542" s="61" t="s">
        <v>756</v>
      </c>
      <c r="M542">
        <v>20007</v>
      </c>
      <c r="N542" t="s">
        <v>756</v>
      </c>
      <c r="O542" s="61" t="s">
        <v>667</v>
      </c>
      <c r="P542">
        <v>400102</v>
      </c>
      <c r="Q542" t="s">
        <v>667</v>
      </c>
      <c r="R542">
        <v>9999</v>
      </c>
      <c r="S542" t="e">
        <f>VLOOKUP(A542,'Crosswalk NTL Prgrm-Project_JH'!I:T,5,FALSE)</f>
        <v>#N/A</v>
      </c>
      <c r="T542" t="e">
        <f t="shared" si="52"/>
        <v>#N/A</v>
      </c>
      <c r="U542" t="str">
        <f t="shared" si="53"/>
        <v>BAR037505420007</v>
      </c>
      <c r="V542">
        <v>400102</v>
      </c>
    </row>
    <row r="543" spans="1:22" x14ac:dyDescent="0.25">
      <c r="A543" s="61" t="str">
        <f t="shared" si="48"/>
        <v>BAR0375054</v>
      </c>
      <c r="B543" s="61" t="str">
        <f t="shared" si="49"/>
        <v>75054Event 7</v>
      </c>
      <c r="C543" s="69" t="str">
        <f t="shared" si="50"/>
        <v>BAR0375054400103</v>
      </c>
      <c r="D543" s="69" t="str">
        <f t="shared" si="51"/>
        <v>BAR0375054Event 7</v>
      </c>
      <c r="E543" t="s">
        <v>577</v>
      </c>
      <c r="F543" t="s">
        <v>282</v>
      </c>
      <c r="G543">
        <v>12</v>
      </c>
      <c r="H543" t="s">
        <v>286</v>
      </c>
      <c r="I543">
        <v>75054</v>
      </c>
      <c r="J543">
        <v>300</v>
      </c>
      <c r="K543">
        <v>9999</v>
      </c>
      <c r="L543" s="61" t="s">
        <v>756</v>
      </c>
      <c r="M543">
        <v>20007</v>
      </c>
      <c r="N543" t="s">
        <v>756</v>
      </c>
      <c r="O543" s="61" t="s">
        <v>668</v>
      </c>
      <c r="P543">
        <v>400103</v>
      </c>
      <c r="Q543" t="s">
        <v>668</v>
      </c>
      <c r="R543">
        <v>9999</v>
      </c>
      <c r="S543" t="e">
        <f>VLOOKUP(A543,'Crosswalk NTL Prgrm-Project_JH'!I:T,5,FALSE)</f>
        <v>#N/A</v>
      </c>
      <c r="T543" t="e">
        <f t="shared" si="52"/>
        <v>#N/A</v>
      </c>
      <c r="U543" t="str">
        <f t="shared" si="53"/>
        <v>BAR037505420007</v>
      </c>
      <c r="V543">
        <v>400103</v>
      </c>
    </row>
    <row r="544" spans="1:22" x14ac:dyDescent="0.25">
      <c r="A544" s="61" t="str">
        <f t="shared" si="48"/>
        <v>BAR0375054</v>
      </c>
      <c r="B544" s="61" t="str">
        <f t="shared" si="49"/>
        <v>75054Event 7</v>
      </c>
      <c r="C544" s="69" t="str">
        <f t="shared" si="50"/>
        <v>BAR0375054400108</v>
      </c>
      <c r="D544" s="69" t="str">
        <f t="shared" si="51"/>
        <v>BAR0375054Event 7</v>
      </c>
      <c r="E544" t="s">
        <v>577</v>
      </c>
      <c r="F544" t="s">
        <v>282</v>
      </c>
      <c r="G544">
        <v>12</v>
      </c>
      <c r="H544" t="s">
        <v>286</v>
      </c>
      <c r="I544">
        <v>75054</v>
      </c>
      <c r="J544">
        <v>300</v>
      </c>
      <c r="K544">
        <v>9999</v>
      </c>
      <c r="L544" s="61" t="s">
        <v>756</v>
      </c>
      <c r="M544">
        <v>20007</v>
      </c>
      <c r="N544" t="s">
        <v>756</v>
      </c>
      <c r="O544" s="61" t="s">
        <v>671</v>
      </c>
      <c r="P544">
        <v>400108</v>
      </c>
      <c r="Q544" t="s">
        <v>671</v>
      </c>
      <c r="R544">
        <v>9999</v>
      </c>
      <c r="S544" t="e">
        <f>VLOOKUP(A544,'Crosswalk NTL Prgrm-Project_JH'!I:T,5,FALSE)</f>
        <v>#N/A</v>
      </c>
      <c r="T544" t="e">
        <f t="shared" si="52"/>
        <v>#N/A</v>
      </c>
      <c r="U544" t="str">
        <f t="shared" si="53"/>
        <v>BAR037505420007</v>
      </c>
      <c r="V544">
        <v>400108</v>
      </c>
    </row>
    <row r="545" spans="1:22" x14ac:dyDescent="0.25">
      <c r="A545" s="61" t="str">
        <f t="shared" si="48"/>
        <v>BAR0375054</v>
      </c>
      <c r="B545" s="61" t="str">
        <f t="shared" si="49"/>
        <v>75054Event 7</v>
      </c>
      <c r="C545" s="69" t="str">
        <f t="shared" si="50"/>
        <v>BAR0375054400123</v>
      </c>
      <c r="D545" s="69" t="str">
        <f t="shared" si="51"/>
        <v>BAR0375054Event 7</v>
      </c>
      <c r="E545" t="s">
        <v>577</v>
      </c>
      <c r="F545" t="s">
        <v>282</v>
      </c>
      <c r="G545">
        <v>12</v>
      </c>
      <c r="H545" t="s">
        <v>286</v>
      </c>
      <c r="I545">
        <v>75054</v>
      </c>
      <c r="J545">
        <v>300</v>
      </c>
      <c r="K545">
        <v>9999</v>
      </c>
      <c r="L545" s="61" t="s">
        <v>756</v>
      </c>
      <c r="M545">
        <v>20007</v>
      </c>
      <c r="N545" t="s">
        <v>756</v>
      </c>
      <c r="O545" s="61" t="s">
        <v>630</v>
      </c>
      <c r="P545">
        <v>400123</v>
      </c>
      <c r="Q545" t="s">
        <v>630</v>
      </c>
      <c r="R545">
        <v>9999</v>
      </c>
      <c r="S545" t="e">
        <f>VLOOKUP(A545,'Crosswalk NTL Prgrm-Project_JH'!I:T,5,FALSE)</f>
        <v>#N/A</v>
      </c>
      <c r="T545" t="e">
        <f t="shared" si="52"/>
        <v>#N/A</v>
      </c>
      <c r="U545" t="str">
        <f t="shared" si="53"/>
        <v>BAR037505420007</v>
      </c>
      <c r="V545">
        <v>400123</v>
      </c>
    </row>
    <row r="546" spans="1:22" x14ac:dyDescent="0.25">
      <c r="A546" s="61" t="str">
        <f t="shared" si="48"/>
        <v>BAR0375054</v>
      </c>
      <c r="B546" s="61" t="str">
        <f t="shared" si="49"/>
        <v>75054Event 8</v>
      </c>
      <c r="C546" s="69" t="str">
        <f t="shared" si="50"/>
        <v>BAR0375054400015</v>
      </c>
      <c r="D546" s="69" t="str">
        <f t="shared" si="51"/>
        <v>BAR0375054Event 8</v>
      </c>
      <c r="E546" t="s">
        <v>577</v>
      </c>
      <c r="F546" t="s">
        <v>282</v>
      </c>
      <c r="G546">
        <v>12</v>
      </c>
      <c r="H546" t="s">
        <v>286</v>
      </c>
      <c r="I546">
        <v>75054</v>
      </c>
      <c r="J546">
        <v>300</v>
      </c>
      <c r="K546">
        <v>9999</v>
      </c>
      <c r="L546" s="61" t="s">
        <v>757</v>
      </c>
      <c r="M546">
        <v>20008</v>
      </c>
      <c r="N546" t="s">
        <v>757</v>
      </c>
      <c r="O546" s="61" t="s">
        <v>603</v>
      </c>
      <c r="P546">
        <v>400015</v>
      </c>
      <c r="Q546" t="s">
        <v>603</v>
      </c>
      <c r="R546">
        <v>9999</v>
      </c>
      <c r="S546" t="e">
        <f>VLOOKUP(A546,'Crosswalk NTL Prgrm-Project_JH'!I:T,5,FALSE)</f>
        <v>#N/A</v>
      </c>
      <c r="T546" t="e">
        <f t="shared" si="52"/>
        <v>#N/A</v>
      </c>
      <c r="U546" t="str">
        <f t="shared" si="53"/>
        <v>BAR037505420008</v>
      </c>
      <c r="V546">
        <v>400015</v>
      </c>
    </row>
    <row r="547" spans="1:22" x14ac:dyDescent="0.25">
      <c r="A547" s="61" t="str">
        <f t="shared" si="48"/>
        <v>BAR0375054</v>
      </c>
      <c r="B547" s="61" t="str">
        <f t="shared" si="49"/>
        <v>75054Event 8</v>
      </c>
      <c r="C547" s="69" t="str">
        <f t="shared" si="50"/>
        <v>BAR0375054400020</v>
      </c>
      <c r="D547" s="69" t="str">
        <f t="shared" si="51"/>
        <v>BAR0375054Event 8</v>
      </c>
      <c r="E547" t="s">
        <v>577</v>
      </c>
      <c r="F547" t="s">
        <v>282</v>
      </c>
      <c r="G547">
        <v>12</v>
      </c>
      <c r="H547" t="s">
        <v>286</v>
      </c>
      <c r="I547">
        <v>75054</v>
      </c>
      <c r="J547">
        <v>300</v>
      </c>
      <c r="K547">
        <v>9999</v>
      </c>
      <c r="L547" s="61" t="s">
        <v>757</v>
      </c>
      <c r="M547">
        <v>20008</v>
      </c>
      <c r="N547" t="s">
        <v>757</v>
      </c>
      <c r="O547" s="61" t="s">
        <v>609</v>
      </c>
      <c r="P547">
        <v>400020</v>
      </c>
      <c r="Q547" t="s">
        <v>609</v>
      </c>
      <c r="R547">
        <v>9999</v>
      </c>
      <c r="S547" t="e">
        <f>VLOOKUP(A547,'Crosswalk NTL Prgrm-Project_JH'!I:T,5,FALSE)</f>
        <v>#N/A</v>
      </c>
      <c r="T547" t="e">
        <f t="shared" si="52"/>
        <v>#N/A</v>
      </c>
      <c r="U547" t="str">
        <f t="shared" si="53"/>
        <v>BAR037505420008</v>
      </c>
      <c r="V547">
        <v>400020</v>
      </c>
    </row>
    <row r="548" spans="1:22" x14ac:dyDescent="0.25">
      <c r="A548" s="61" t="str">
        <f t="shared" si="48"/>
        <v>BAR0375054</v>
      </c>
      <c r="B548" s="61" t="str">
        <f t="shared" si="49"/>
        <v>75054Event 8</v>
      </c>
      <c r="C548" s="69" t="str">
        <f t="shared" si="50"/>
        <v>BAR0375054400061</v>
      </c>
      <c r="D548" s="69" t="str">
        <f t="shared" si="51"/>
        <v>BAR0375054Event 8</v>
      </c>
      <c r="E548" t="s">
        <v>577</v>
      </c>
      <c r="F548" t="s">
        <v>282</v>
      </c>
      <c r="G548">
        <v>12</v>
      </c>
      <c r="H548" t="s">
        <v>286</v>
      </c>
      <c r="I548">
        <v>75054</v>
      </c>
      <c r="J548">
        <v>300</v>
      </c>
      <c r="K548">
        <v>9999</v>
      </c>
      <c r="L548" s="61" t="s">
        <v>757</v>
      </c>
      <c r="M548">
        <v>20008</v>
      </c>
      <c r="N548" t="s">
        <v>757</v>
      </c>
      <c r="O548" s="61" t="s">
        <v>635</v>
      </c>
      <c r="P548">
        <v>400061</v>
      </c>
      <c r="Q548" t="s">
        <v>635</v>
      </c>
      <c r="R548">
        <v>9999</v>
      </c>
      <c r="S548" t="e">
        <f>VLOOKUP(A548,'Crosswalk NTL Prgrm-Project_JH'!I:T,5,FALSE)</f>
        <v>#N/A</v>
      </c>
      <c r="T548" t="e">
        <f t="shared" si="52"/>
        <v>#N/A</v>
      </c>
      <c r="U548" t="str">
        <f t="shared" si="53"/>
        <v>BAR037505420008</v>
      </c>
      <c r="V548">
        <v>400061</v>
      </c>
    </row>
    <row r="549" spans="1:22" x14ac:dyDescent="0.25">
      <c r="A549" s="61" t="str">
        <f t="shared" si="48"/>
        <v>BAR0375054</v>
      </c>
      <c r="B549" s="61" t="str">
        <f t="shared" si="49"/>
        <v>75054Event 8</v>
      </c>
      <c r="C549" s="69" t="str">
        <f t="shared" si="50"/>
        <v>BAR0375054400062</v>
      </c>
      <c r="D549" s="69" t="str">
        <f t="shared" si="51"/>
        <v>BAR0375054Event 8</v>
      </c>
      <c r="E549" t="s">
        <v>577</v>
      </c>
      <c r="F549" t="s">
        <v>282</v>
      </c>
      <c r="G549">
        <v>12</v>
      </c>
      <c r="H549" t="s">
        <v>286</v>
      </c>
      <c r="I549">
        <v>75054</v>
      </c>
      <c r="J549">
        <v>300</v>
      </c>
      <c r="K549">
        <v>9999</v>
      </c>
      <c r="L549" s="61" t="s">
        <v>757</v>
      </c>
      <c r="M549">
        <v>20008</v>
      </c>
      <c r="N549" t="s">
        <v>757</v>
      </c>
      <c r="O549" s="61" t="s">
        <v>636</v>
      </c>
      <c r="P549">
        <v>400062</v>
      </c>
      <c r="Q549" t="s">
        <v>636</v>
      </c>
      <c r="R549">
        <v>9999</v>
      </c>
      <c r="S549" t="e">
        <f>VLOOKUP(A549,'Crosswalk NTL Prgrm-Project_JH'!I:T,5,FALSE)</f>
        <v>#N/A</v>
      </c>
      <c r="T549" t="e">
        <f t="shared" si="52"/>
        <v>#N/A</v>
      </c>
      <c r="U549" t="str">
        <f t="shared" si="53"/>
        <v>BAR037505420008</v>
      </c>
      <c r="V549">
        <v>400062</v>
      </c>
    </row>
    <row r="550" spans="1:22" x14ac:dyDescent="0.25">
      <c r="A550" s="61" t="str">
        <f t="shared" si="48"/>
        <v>BAR0375054</v>
      </c>
      <c r="B550" s="61" t="str">
        <f t="shared" si="49"/>
        <v>75054Event 8</v>
      </c>
      <c r="C550" s="69" t="str">
        <f t="shared" si="50"/>
        <v>BAR0375054400066</v>
      </c>
      <c r="D550" s="69" t="str">
        <f t="shared" si="51"/>
        <v>BAR0375054Event 8</v>
      </c>
      <c r="E550" t="s">
        <v>577</v>
      </c>
      <c r="F550" t="s">
        <v>282</v>
      </c>
      <c r="G550">
        <v>12</v>
      </c>
      <c r="H550" t="s">
        <v>286</v>
      </c>
      <c r="I550">
        <v>75054</v>
      </c>
      <c r="J550">
        <v>300</v>
      </c>
      <c r="K550">
        <v>9999</v>
      </c>
      <c r="L550" s="61" t="s">
        <v>757</v>
      </c>
      <c r="M550">
        <v>20008</v>
      </c>
      <c r="N550" t="s">
        <v>757</v>
      </c>
      <c r="O550" s="61" t="s">
        <v>640</v>
      </c>
      <c r="P550">
        <v>400066</v>
      </c>
      <c r="Q550" t="s">
        <v>640</v>
      </c>
      <c r="R550">
        <v>9999</v>
      </c>
      <c r="S550" t="e">
        <f>VLOOKUP(A550,'Crosswalk NTL Prgrm-Project_JH'!I:T,5,FALSE)</f>
        <v>#N/A</v>
      </c>
      <c r="T550" t="e">
        <f t="shared" si="52"/>
        <v>#N/A</v>
      </c>
      <c r="U550" t="str">
        <f t="shared" si="53"/>
        <v>BAR037505420008</v>
      </c>
      <c r="V550">
        <v>400066</v>
      </c>
    </row>
    <row r="551" spans="1:22" x14ac:dyDescent="0.25">
      <c r="A551" s="61" t="str">
        <f t="shared" si="48"/>
        <v>BAR0375054</v>
      </c>
      <c r="B551" s="61" t="str">
        <f t="shared" si="49"/>
        <v>75054Event 8</v>
      </c>
      <c r="C551" s="69" t="str">
        <f t="shared" si="50"/>
        <v>BAR0375054400081</v>
      </c>
      <c r="D551" s="69" t="str">
        <f t="shared" si="51"/>
        <v>BAR0375054Event 8</v>
      </c>
      <c r="E551" t="s">
        <v>577</v>
      </c>
      <c r="F551" t="s">
        <v>282</v>
      </c>
      <c r="G551">
        <v>12</v>
      </c>
      <c r="H551" t="s">
        <v>286</v>
      </c>
      <c r="I551">
        <v>75054</v>
      </c>
      <c r="J551">
        <v>300</v>
      </c>
      <c r="K551">
        <v>9999</v>
      </c>
      <c r="L551" s="61" t="s">
        <v>757</v>
      </c>
      <c r="M551">
        <v>20008</v>
      </c>
      <c r="N551" t="s">
        <v>757</v>
      </c>
      <c r="O551" s="61" t="s">
        <v>653</v>
      </c>
      <c r="P551">
        <v>400081</v>
      </c>
      <c r="Q551" t="s">
        <v>653</v>
      </c>
      <c r="R551">
        <v>9999</v>
      </c>
      <c r="S551" t="e">
        <f>VLOOKUP(A551,'Crosswalk NTL Prgrm-Project_JH'!I:T,5,FALSE)</f>
        <v>#N/A</v>
      </c>
      <c r="T551" t="e">
        <f t="shared" si="52"/>
        <v>#N/A</v>
      </c>
      <c r="U551" t="str">
        <f t="shared" si="53"/>
        <v>BAR037505420008</v>
      </c>
      <c r="V551">
        <v>400081</v>
      </c>
    </row>
    <row r="552" spans="1:22" x14ac:dyDescent="0.25">
      <c r="A552" s="61" t="str">
        <f t="shared" si="48"/>
        <v>BAR0375054</v>
      </c>
      <c r="B552" s="61" t="str">
        <f t="shared" si="49"/>
        <v>75054Event 8</v>
      </c>
      <c r="C552" s="69" t="str">
        <f t="shared" si="50"/>
        <v>BAR0375054400100</v>
      </c>
      <c r="D552" s="69" t="str">
        <f t="shared" si="51"/>
        <v>BAR0375054Event 8</v>
      </c>
      <c r="E552" t="s">
        <v>577</v>
      </c>
      <c r="F552" t="s">
        <v>282</v>
      </c>
      <c r="G552">
        <v>12</v>
      </c>
      <c r="H552" t="s">
        <v>286</v>
      </c>
      <c r="I552">
        <v>75054</v>
      </c>
      <c r="J552">
        <v>300</v>
      </c>
      <c r="K552">
        <v>9999</v>
      </c>
      <c r="L552" s="61" t="s">
        <v>757</v>
      </c>
      <c r="M552">
        <v>20008</v>
      </c>
      <c r="N552" t="s">
        <v>757</v>
      </c>
      <c r="O552" s="61" t="s">
        <v>665</v>
      </c>
      <c r="P552">
        <v>400100</v>
      </c>
      <c r="Q552" t="s">
        <v>665</v>
      </c>
      <c r="R552">
        <v>9999</v>
      </c>
      <c r="S552" t="e">
        <f>VLOOKUP(A552,'Crosswalk NTL Prgrm-Project_JH'!I:T,5,FALSE)</f>
        <v>#N/A</v>
      </c>
      <c r="T552" t="e">
        <f t="shared" si="52"/>
        <v>#N/A</v>
      </c>
      <c r="U552" t="str">
        <f t="shared" si="53"/>
        <v>BAR037505420008</v>
      </c>
      <c r="V552">
        <v>400100</v>
      </c>
    </row>
    <row r="553" spans="1:22" x14ac:dyDescent="0.25">
      <c r="A553" s="61" t="str">
        <f t="shared" si="48"/>
        <v>BAR0375054</v>
      </c>
      <c r="B553" s="61" t="str">
        <f t="shared" si="49"/>
        <v>75054Event 8</v>
      </c>
      <c r="C553" s="69" t="str">
        <f t="shared" si="50"/>
        <v>BAR0375054400102</v>
      </c>
      <c r="D553" s="69" t="str">
        <f t="shared" si="51"/>
        <v>BAR0375054Event 8</v>
      </c>
      <c r="E553" t="s">
        <v>577</v>
      </c>
      <c r="F553" t="s">
        <v>282</v>
      </c>
      <c r="G553">
        <v>12</v>
      </c>
      <c r="H553" t="s">
        <v>286</v>
      </c>
      <c r="I553">
        <v>75054</v>
      </c>
      <c r="J553">
        <v>300</v>
      </c>
      <c r="K553">
        <v>9999</v>
      </c>
      <c r="L553" s="61" t="s">
        <v>757</v>
      </c>
      <c r="M553">
        <v>20008</v>
      </c>
      <c r="N553" t="s">
        <v>757</v>
      </c>
      <c r="O553" s="61" t="s">
        <v>667</v>
      </c>
      <c r="P553">
        <v>400102</v>
      </c>
      <c r="Q553" t="s">
        <v>667</v>
      </c>
      <c r="R553">
        <v>9999</v>
      </c>
      <c r="S553" t="e">
        <f>VLOOKUP(A553,'Crosswalk NTL Prgrm-Project_JH'!I:T,5,FALSE)</f>
        <v>#N/A</v>
      </c>
      <c r="T553" t="e">
        <f t="shared" si="52"/>
        <v>#N/A</v>
      </c>
      <c r="U553" t="str">
        <f t="shared" si="53"/>
        <v>BAR037505420008</v>
      </c>
      <c r="V553">
        <v>400102</v>
      </c>
    </row>
    <row r="554" spans="1:22" x14ac:dyDescent="0.25">
      <c r="A554" s="61" t="str">
        <f t="shared" si="48"/>
        <v>BAR0375054</v>
      </c>
      <c r="B554" s="61" t="str">
        <f t="shared" si="49"/>
        <v>75054Event 8</v>
      </c>
      <c r="C554" s="69" t="str">
        <f t="shared" si="50"/>
        <v>BAR0375054400103</v>
      </c>
      <c r="D554" s="69" t="str">
        <f t="shared" si="51"/>
        <v>BAR0375054Event 8</v>
      </c>
      <c r="E554" t="s">
        <v>577</v>
      </c>
      <c r="F554" t="s">
        <v>282</v>
      </c>
      <c r="G554">
        <v>12</v>
      </c>
      <c r="H554" t="s">
        <v>286</v>
      </c>
      <c r="I554">
        <v>75054</v>
      </c>
      <c r="J554">
        <v>300</v>
      </c>
      <c r="K554">
        <v>9999</v>
      </c>
      <c r="L554" s="61" t="s">
        <v>757</v>
      </c>
      <c r="M554">
        <v>20008</v>
      </c>
      <c r="N554" t="s">
        <v>757</v>
      </c>
      <c r="O554" s="61" t="s">
        <v>668</v>
      </c>
      <c r="P554">
        <v>400103</v>
      </c>
      <c r="Q554" t="s">
        <v>668</v>
      </c>
      <c r="R554">
        <v>9999</v>
      </c>
      <c r="S554" t="e">
        <f>VLOOKUP(A554,'Crosswalk NTL Prgrm-Project_JH'!I:T,5,FALSE)</f>
        <v>#N/A</v>
      </c>
      <c r="T554" t="e">
        <f t="shared" si="52"/>
        <v>#N/A</v>
      </c>
      <c r="U554" t="str">
        <f t="shared" si="53"/>
        <v>BAR037505420008</v>
      </c>
      <c r="V554">
        <v>400103</v>
      </c>
    </row>
    <row r="555" spans="1:22" x14ac:dyDescent="0.25">
      <c r="A555" s="61" t="str">
        <f t="shared" si="48"/>
        <v>BAR0375054</v>
      </c>
      <c r="B555" s="61" t="str">
        <f t="shared" si="49"/>
        <v>75054Event 8</v>
      </c>
      <c r="C555" s="69" t="str">
        <f t="shared" si="50"/>
        <v>BAR0375054400108</v>
      </c>
      <c r="D555" s="69" t="str">
        <f t="shared" si="51"/>
        <v>BAR0375054Event 8</v>
      </c>
      <c r="E555" t="s">
        <v>577</v>
      </c>
      <c r="F555" t="s">
        <v>282</v>
      </c>
      <c r="G555">
        <v>12</v>
      </c>
      <c r="H555" t="s">
        <v>286</v>
      </c>
      <c r="I555">
        <v>75054</v>
      </c>
      <c r="J555">
        <v>300</v>
      </c>
      <c r="K555">
        <v>9999</v>
      </c>
      <c r="L555" s="61" t="s">
        <v>757</v>
      </c>
      <c r="M555">
        <v>20008</v>
      </c>
      <c r="N555" t="s">
        <v>757</v>
      </c>
      <c r="O555" s="61" t="s">
        <v>671</v>
      </c>
      <c r="P555">
        <v>400108</v>
      </c>
      <c r="Q555" t="s">
        <v>671</v>
      </c>
      <c r="R555">
        <v>9999</v>
      </c>
      <c r="S555" t="e">
        <f>VLOOKUP(A555,'Crosswalk NTL Prgrm-Project_JH'!I:T,5,FALSE)</f>
        <v>#N/A</v>
      </c>
      <c r="T555" t="e">
        <f t="shared" si="52"/>
        <v>#N/A</v>
      </c>
      <c r="U555" t="str">
        <f t="shared" si="53"/>
        <v>BAR037505420008</v>
      </c>
      <c r="V555">
        <v>400108</v>
      </c>
    </row>
    <row r="556" spans="1:22" x14ac:dyDescent="0.25">
      <c r="A556" s="61" t="str">
        <f t="shared" si="48"/>
        <v>BAR0375054</v>
      </c>
      <c r="B556" s="61" t="str">
        <f t="shared" si="49"/>
        <v>75054Event 9</v>
      </c>
      <c r="C556" s="69" t="str">
        <f t="shared" si="50"/>
        <v>BAR0375054400020</v>
      </c>
      <c r="D556" s="69" t="str">
        <f t="shared" si="51"/>
        <v>BAR0375054Event 9</v>
      </c>
      <c r="E556" t="s">
        <v>577</v>
      </c>
      <c r="F556" t="s">
        <v>282</v>
      </c>
      <c r="G556">
        <v>12</v>
      </c>
      <c r="H556" t="s">
        <v>286</v>
      </c>
      <c r="I556">
        <v>75054</v>
      </c>
      <c r="J556">
        <v>300</v>
      </c>
      <c r="K556">
        <v>9999</v>
      </c>
      <c r="L556" s="61" t="s">
        <v>758</v>
      </c>
      <c r="M556">
        <v>20009</v>
      </c>
      <c r="N556" t="s">
        <v>758</v>
      </c>
      <c r="O556" s="61" t="s">
        <v>609</v>
      </c>
      <c r="P556">
        <v>400020</v>
      </c>
      <c r="Q556" t="s">
        <v>609</v>
      </c>
      <c r="R556">
        <v>9999</v>
      </c>
      <c r="S556" t="e">
        <f>VLOOKUP(A556,'Crosswalk NTL Prgrm-Project_JH'!I:T,5,FALSE)</f>
        <v>#N/A</v>
      </c>
      <c r="T556" t="e">
        <f t="shared" si="52"/>
        <v>#N/A</v>
      </c>
      <c r="U556" t="str">
        <f t="shared" si="53"/>
        <v>BAR037505420009</v>
      </c>
      <c r="V556">
        <v>400020</v>
      </c>
    </row>
    <row r="557" spans="1:22" x14ac:dyDescent="0.25">
      <c r="A557" s="61" t="str">
        <f t="shared" si="48"/>
        <v>BAR0375054</v>
      </c>
      <c r="B557" s="61" t="str">
        <f t="shared" si="49"/>
        <v>75054Event 9</v>
      </c>
      <c r="C557" s="69" t="str">
        <f t="shared" si="50"/>
        <v>BAR0375054400066</v>
      </c>
      <c r="D557" s="69" t="str">
        <f t="shared" si="51"/>
        <v>BAR0375054Event 9</v>
      </c>
      <c r="E557" t="s">
        <v>577</v>
      </c>
      <c r="F557" t="s">
        <v>282</v>
      </c>
      <c r="G557">
        <v>12</v>
      </c>
      <c r="H557" t="s">
        <v>286</v>
      </c>
      <c r="I557">
        <v>75054</v>
      </c>
      <c r="J557">
        <v>300</v>
      </c>
      <c r="K557">
        <v>9999</v>
      </c>
      <c r="L557" s="61" t="s">
        <v>758</v>
      </c>
      <c r="M557">
        <v>20009</v>
      </c>
      <c r="N557" t="s">
        <v>758</v>
      </c>
      <c r="O557" s="61" t="s">
        <v>640</v>
      </c>
      <c r="P557">
        <v>400066</v>
      </c>
      <c r="Q557" t="s">
        <v>640</v>
      </c>
      <c r="R557">
        <v>9999</v>
      </c>
      <c r="S557" t="e">
        <f>VLOOKUP(A557,'Crosswalk NTL Prgrm-Project_JH'!I:T,5,FALSE)</f>
        <v>#N/A</v>
      </c>
      <c r="T557" t="e">
        <f t="shared" si="52"/>
        <v>#N/A</v>
      </c>
      <c r="U557" t="str">
        <f t="shared" si="53"/>
        <v>BAR037505420009</v>
      </c>
      <c r="V557">
        <v>400066</v>
      </c>
    </row>
    <row r="558" spans="1:22" x14ac:dyDescent="0.25">
      <c r="A558" s="61" t="str">
        <f t="shared" si="48"/>
        <v>BAR0375054</v>
      </c>
      <c r="B558" s="61" t="str">
        <f t="shared" si="49"/>
        <v>75054Event 9</v>
      </c>
      <c r="C558" s="69" t="str">
        <f t="shared" si="50"/>
        <v>BAR0375054400100</v>
      </c>
      <c r="D558" s="69" t="str">
        <f t="shared" si="51"/>
        <v>BAR0375054Event 9</v>
      </c>
      <c r="E558" t="s">
        <v>577</v>
      </c>
      <c r="F558" t="s">
        <v>282</v>
      </c>
      <c r="G558">
        <v>12</v>
      </c>
      <c r="H558" t="s">
        <v>286</v>
      </c>
      <c r="I558">
        <v>75054</v>
      </c>
      <c r="J558">
        <v>300</v>
      </c>
      <c r="K558">
        <v>9999</v>
      </c>
      <c r="L558" s="61" t="s">
        <v>758</v>
      </c>
      <c r="M558">
        <v>20009</v>
      </c>
      <c r="N558" t="s">
        <v>758</v>
      </c>
      <c r="O558" s="61" t="s">
        <v>665</v>
      </c>
      <c r="P558">
        <v>400100</v>
      </c>
      <c r="Q558" t="s">
        <v>665</v>
      </c>
      <c r="R558">
        <v>9999</v>
      </c>
      <c r="S558" t="e">
        <f>VLOOKUP(A558,'Crosswalk NTL Prgrm-Project_JH'!I:T,5,FALSE)</f>
        <v>#N/A</v>
      </c>
      <c r="T558" t="e">
        <f t="shared" si="52"/>
        <v>#N/A</v>
      </c>
      <c r="U558" t="str">
        <f t="shared" si="53"/>
        <v>BAR037505420009</v>
      </c>
      <c r="V558">
        <v>400100</v>
      </c>
    </row>
    <row r="559" spans="1:22" x14ac:dyDescent="0.25">
      <c r="A559" s="61" t="str">
        <f t="shared" si="48"/>
        <v>BAR0375054</v>
      </c>
      <c r="B559" s="61" t="str">
        <f t="shared" si="49"/>
        <v>75054Event 9</v>
      </c>
      <c r="C559" s="69" t="str">
        <f t="shared" si="50"/>
        <v>BAR0375054400102</v>
      </c>
      <c r="D559" s="69" t="str">
        <f t="shared" si="51"/>
        <v>BAR0375054Event 9</v>
      </c>
      <c r="E559" t="s">
        <v>577</v>
      </c>
      <c r="F559" t="s">
        <v>282</v>
      </c>
      <c r="G559">
        <v>12</v>
      </c>
      <c r="H559" t="s">
        <v>286</v>
      </c>
      <c r="I559">
        <v>75054</v>
      </c>
      <c r="J559">
        <v>300</v>
      </c>
      <c r="K559">
        <v>9999</v>
      </c>
      <c r="L559" s="61" t="s">
        <v>758</v>
      </c>
      <c r="M559">
        <v>20009</v>
      </c>
      <c r="N559" t="s">
        <v>758</v>
      </c>
      <c r="O559" s="61" t="s">
        <v>667</v>
      </c>
      <c r="P559">
        <v>400102</v>
      </c>
      <c r="Q559" t="s">
        <v>667</v>
      </c>
      <c r="R559">
        <v>9999</v>
      </c>
      <c r="S559" t="e">
        <f>VLOOKUP(A559,'Crosswalk NTL Prgrm-Project_JH'!I:T,5,FALSE)</f>
        <v>#N/A</v>
      </c>
      <c r="T559" t="e">
        <f t="shared" si="52"/>
        <v>#N/A</v>
      </c>
      <c r="U559" t="str">
        <f t="shared" si="53"/>
        <v>BAR037505420009</v>
      </c>
      <c r="V559">
        <v>400102</v>
      </c>
    </row>
    <row r="560" spans="1:22" x14ac:dyDescent="0.25">
      <c r="A560" s="61" t="str">
        <f t="shared" si="48"/>
        <v>BAR0375054</v>
      </c>
      <c r="B560" s="61" t="str">
        <f t="shared" si="49"/>
        <v>75054Event 9</v>
      </c>
      <c r="C560" s="69" t="str">
        <f t="shared" si="50"/>
        <v>BAR0375054400103</v>
      </c>
      <c r="D560" s="69" t="str">
        <f t="shared" si="51"/>
        <v>BAR0375054Event 9</v>
      </c>
      <c r="E560" t="s">
        <v>577</v>
      </c>
      <c r="F560" t="s">
        <v>282</v>
      </c>
      <c r="G560">
        <v>12</v>
      </c>
      <c r="H560" t="s">
        <v>286</v>
      </c>
      <c r="I560">
        <v>75054</v>
      </c>
      <c r="J560">
        <v>300</v>
      </c>
      <c r="K560">
        <v>9999</v>
      </c>
      <c r="L560" s="61" t="s">
        <v>758</v>
      </c>
      <c r="M560">
        <v>20009</v>
      </c>
      <c r="N560" t="s">
        <v>758</v>
      </c>
      <c r="O560" s="61" t="s">
        <v>668</v>
      </c>
      <c r="P560">
        <v>400103</v>
      </c>
      <c r="Q560" t="s">
        <v>668</v>
      </c>
      <c r="R560">
        <v>9999</v>
      </c>
      <c r="S560" t="e">
        <f>VLOOKUP(A560,'Crosswalk NTL Prgrm-Project_JH'!I:T,5,FALSE)</f>
        <v>#N/A</v>
      </c>
      <c r="T560" t="e">
        <f t="shared" si="52"/>
        <v>#N/A</v>
      </c>
      <c r="U560" t="str">
        <f t="shared" si="53"/>
        <v>BAR037505420009</v>
      </c>
      <c r="V560">
        <v>400103</v>
      </c>
    </row>
    <row r="561" spans="1:22" x14ac:dyDescent="0.25">
      <c r="A561" s="61" t="str">
        <f t="shared" si="48"/>
        <v>BAR0375054</v>
      </c>
      <c r="B561" s="61" t="str">
        <f t="shared" si="49"/>
        <v>75054Event 10</v>
      </c>
      <c r="C561" s="69" t="str">
        <f t="shared" si="50"/>
        <v>BAR0375054400020</v>
      </c>
      <c r="D561" s="69" t="str">
        <f t="shared" si="51"/>
        <v>BAR0375054Event 10</v>
      </c>
      <c r="E561" t="s">
        <v>577</v>
      </c>
      <c r="F561" t="s">
        <v>282</v>
      </c>
      <c r="G561">
        <v>12</v>
      </c>
      <c r="H561" t="s">
        <v>286</v>
      </c>
      <c r="I561">
        <v>75054</v>
      </c>
      <c r="J561">
        <v>300</v>
      </c>
      <c r="K561">
        <v>9999</v>
      </c>
      <c r="L561" s="61" t="s">
        <v>759</v>
      </c>
      <c r="M561">
        <v>20010</v>
      </c>
      <c r="N561" t="s">
        <v>759</v>
      </c>
      <c r="O561" s="61" t="s">
        <v>609</v>
      </c>
      <c r="P561">
        <v>400020</v>
      </c>
      <c r="Q561" t="s">
        <v>609</v>
      </c>
      <c r="R561">
        <v>9999</v>
      </c>
      <c r="S561" t="e">
        <f>VLOOKUP(A561,'Crosswalk NTL Prgrm-Project_JH'!I:T,5,FALSE)</f>
        <v>#N/A</v>
      </c>
      <c r="T561" t="e">
        <f t="shared" si="52"/>
        <v>#N/A</v>
      </c>
      <c r="U561" t="str">
        <f t="shared" si="53"/>
        <v>BAR037505420010</v>
      </c>
      <c r="V561">
        <v>400020</v>
      </c>
    </row>
    <row r="562" spans="1:22" x14ac:dyDescent="0.25">
      <c r="A562" s="61" t="str">
        <f t="shared" si="48"/>
        <v>BAR0375054</v>
      </c>
      <c r="B562" s="61" t="str">
        <f t="shared" si="49"/>
        <v>75054Co-Sponsorships</v>
      </c>
      <c r="C562" s="69" t="str">
        <f t="shared" si="50"/>
        <v>BAR0375054400002</v>
      </c>
      <c r="D562" s="69" t="str">
        <f t="shared" si="51"/>
        <v>BAR0375054Co-Sponsorships</v>
      </c>
      <c r="E562" t="s">
        <v>577</v>
      </c>
      <c r="F562" t="s">
        <v>282</v>
      </c>
      <c r="G562">
        <v>12</v>
      </c>
      <c r="H562" t="s">
        <v>286</v>
      </c>
      <c r="I562">
        <v>75054</v>
      </c>
      <c r="J562">
        <v>300</v>
      </c>
      <c r="K562">
        <v>9999</v>
      </c>
      <c r="L562" s="61" t="s">
        <v>760</v>
      </c>
      <c r="M562">
        <v>20100</v>
      </c>
      <c r="N562" t="s">
        <v>760</v>
      </c>
      <c r="O562" s="61" t="s">
        <v>595</v>
      </c>
      <c r="P562">
        <v>400002</v>
      </c>
      <c r="Q562" t="s">
        <v>595</v>
      </c>
      <c r="R562">
        <v>9999</v>
      </c>
      <c r="S562" t="e">
        <f>VLOOKUP(A562,'Crosswalk NTL Prgrm-Project_JH'!I:T,5,FALSE)</f>
        <v>#N/A</v>
      </c>
      <c r="T562" t="e">
        <f t="shared" si="52"/>
        <v>#N/A</v>
      </c>
      <c r="U562" t="str">
        <f t="shared" si="53"/>
        <v>BAR037505420100</v>
      </c>
      <c r="V562">
        <v>400002</v>
      </c>
    </row>
    <row r="563" spans="1:22" x14ac:dyDescent="0.25">
      <c r="A563" s="61" t="str">
        <f t="shared" si="48"/>
        <v>BAR0375054</v>
      </c>
      <c r="B563" s="61" t="str">
        <f t="shared" si="49"/>
        <v>75054Co-Sponsorships</v>
      </c>
      <c r="C563" s="69" t="str">
        <f t="shared" si="50"/>
        <v>BAR0375054400004</v>
      </c>
      <c r="D563" s="69" t="str">
        <f t="shared" si="51"/>
        <v>BAR0375054Co-Sponsorships</v>
      </c>
      <c r="E563" t="s">
        <v>577</v>
      </c>
      <c r="F563" t="s">
        <v>282</v>
      </c>
      <c r="G563">
        <v>12</v>
      </c>
      <c r="H563" t="s">
        <v>286</v>
      </c>
      <c r="I563">
        <v>75054</v>
      </c>
      <c r="J563">
        <v>300</v>
      </c>
      <c r="K563">
        <v>9999</v>
      </c>
      <c r="L563" s="61" t="s">
        <v>760</v>
      </c>
      <c r="M563">
        <v>20100</v>
      </c>
      <c r="N563" t="s">
        <v>760</v>
      </c>
      <c r="O563" s="61" t="s">
        <v>596</v>
      </c>
      <c r="P563">
        <v>400004</v>
      </c>
      <c r="Q563" t="s">
        <v>596</v>
      </c>
      <c r="R563">
        <v>9999</v>
      </c>
      <c r="S563" t="e">
        <f>VLOOKUP(A563,'Crosswalk NTL Prgrm-Project_JH'!I:T,5,FALSE)</f>
        <v>#N/A</v>
      </c>
      <c r="T563" t="e">
        <f t="shared" si="52"/>
        <v>#N/A</v>
      </c>
      <c r="U563" t="str">
        <f t="shared" si="53"/>
        <v>BAR037505420100</v>
      </c>
      <c r="V563">
        <v>400004</v>
      </c>
    </row>
    <row r="564" spans="1:22" x14ac:dyDescent="0.25">
      <c r="A564" s="61" t="str">
        <f t="shared" si="48"/>
        <v>BAR0375054</v>
      </c>
      <c r="B564" s="61" t="str">
        <f t="shared" si="49"/>
        <v>75054Co-Sponsorships</v>
      </c>
      <c r="C564" s="69" t="str">
        <f t="shared" si="50"/>
        <v>BAR0375054400005</v>
      </c>
      <c r="D564" s="69" t="str">
        <f t="shared" si="51"/>
        <v>BAR0375054Co-Sponsorships</v>
      </c>
      <c r="E564" t="s">
        <v>577</v>
      </c>
      <c r="F564" t="s">
        <v>282</v>
      </c>
      <c r="G564">
        <v>12</v>
      </c>
      <c r="H564" t="s">
        <v>286</v>
      </c>
      <c r="I564">
        <v>75054</v>
      </c>
      <c r="J564">
        <v>300</v>
      </c>
      <c r="K564">
        <v>9999</v>
      </c>
      <c r="L564" s="61" t="s">
        <v>760</v>
      </c>
      <c r="M564">
        <v>20100</v>
      </c>
      <c r="N564" t="s">
        <v>760</v>
      </c>
      <c r="O564" s="61" t="s">
        <v>597</v>
      </c>
      <c r="P564">
        <v>400005</v>
      </c>
      <c r="Q564" t="s">
        <v>597</v>
      </c>
      <c r="R564">
        <v>9999</v>
      </c>
      <c r="S564" t="e">
        <f>VLOOKUP(A564,'Crosswalk NTL Prgrm-Project_JH'!I:T,5,FALSE)</f>
        <v>#N/A</v>
      </c>
      <c r="T564" t="e">
        <f t="shared" si="52"/>
        <v>#N/A</v>
      </c>
      <c r="U564" t="str">
        <f t="shared" si="53"/>
        <v>BAR037505420100</v>
      </c>
      <c r="V564">
        <v>400005</v>
      </c>
    </row>
    <row r="565" spans="1:22" x14ac:dyDescent="0.25">
      <c r="A565" s="61" t="str">
        <f t="shared" si="48"/>
        <v>BAR0375054</v>
      </c>
      <c r="B565" s="61" t="str">
        <f t="shared" si="49"/>
        <v>75054Co-Sponsorships</v>
      </c>
      <c r="C565" s="69" t="str">
        <f t="shared" si="50"/>
        <v>BAR0375054400008</v>
      </c>
      <c r="D565" s="69" t="str">
        <f t="shared" si="51"/>
        <v>BAR0375054Co-Sponsorships</v>
      </c>
      <c r="E565" t="s">
        <v>577</v>
      </c>
      <c r="F565" t="s">
        <v>282</v>
      </c>
      <c r="G565">
        <v>12</v>
      </c>
      <c r="H565" t="s">
        <v>286</v>
      </c>
      <c r="I565">
        <v>75054</v>
      </c>
      <c r="J565">
        <v>300</v>
      </c>
      <c r="K565">
        <v>9999</v>
      </c>
      <c r="L565" s="61" t="s">
        <v>760</v>
      </c>
      <c r="M565">
        <v>20100</v>
      </c>
      <c r="N565" t="s">
        <v>760</v>
      </c>
      <c r="O565" s="61" t="s">
        <v>598</v>
      </c>
      <c r="P565">
        <v>400008</v>
      </c>
      <c r="Q565" t="s">
        <v>598</v>
      </c>
      <c r="R565">
        <v>9999</v>
      </c>
      <c r="S565" t="e">
        <f>VLOOKUP(A565,'Crosswalk NTL Prgrm-Project_JH'!I:T,5,FALSE)</f>
        <v>#N/A</v>
      </c>
      <c r="T565" t="e">
        <f t="shared" si="52"/>
        <v>#N/A</v>
      </c>
      <c r="U565" t="str">
        <f t="shared" si="53"/>
        <v>BAR037505420100</v>
      </c>
      <c r="V565">
        <v>400008</v>
      </c>
    </row>
    <row r="566" spans="1:22" x14ac:dyDescent="0.25">
      <c r="A566" s="61" t="str">
        <f t="shared" si="48"/>
        <v>BAR0375054</v>
      </c>
      <c r="B566" s="61" t="str">
        <f t="shared" si="49"/>
        <v>75054Co-Sponsorships</v>
      </c>
      <c r="C566" s="69" t="str">
        <f t="shared" si="50"/>
        <v>BAR0375054400010</v>
      </c>
      <c r="D566" s="69" t="str">
        <f t="shared" si="51"/>
        <v>BAR0375054Co-Sponsorships</v>
      </c>
      <c r="E566" t="s">
        <v>577</v>
      </c>
      <c r="F566" t="s">
        <v>282</v>
      </c>
      <c r="G566">
        <v>12</v>
      </c>
      <c r="H566" t="s">
        <v>286</v>
      </c>
      <c r="I566">
        <v>75054</v>
      </c>
      <c r="J566">
        <v>300</v>
      </c>
      <c r="K566">
        <v>9999</v>
      </c>
      <c r="L566" s="61" t="s">
        <v>760</v>
      </c>
      <c r="M566">
        <v>20100</v>
      </c>
      <c r="N566" t="s">
        <v>760</v>
      </c>
      <c r="O566" s="61" t="s">
        <v>599</v>
      </c>
      <c r="P566">
        <v>400010</v>
      </c>
      <c r="Q566" t="s">
        <v>599</v>
      </c>
      <c r="R566">
        <v>9999</v>
      </c>
      <c r="S566" t="e">
        <f>VLOOKUP(A566,'Crosswalk NTL Prgrm-Project_JH'!I:T,5,FALSE)</f>
        <v>#N/A</v>
      </c>
      <c r="T566" t="e">
        <f t="shared" si="52"/>
        <v>#N/A</v>
      </c>
      <c r="U566" t="str">
        <f t="shared" si="53"/>
        <v>BAR037505420100</v>
      </c>
      <c r="V566">
        <v>400010</v>
      </c>
    </row>
    <row r="567" spans="1:22" x14ac:dyDescent="0.25">
      <c r="A567" s="61" t="str">
        <f t="shared" si="48"/>
        <v>BAR0375054</v>
      </c>
      <c r="B567" s="61" t="str">
        <f t="shared" si="49"/>
        <v>75054Co-Sponsorships</v>
      </c>
      <c r="C567" s="69" t="str">
        <f t="shared" si="50"/>
        <v>BAR0375054400012</v>
      </c>
      <c r="D567" s="69" t="str">
        <f t="shared" si="51"/>
        <v>BAR0375054Co-Sponsorships</v>
      </c>
      <c r="E567" t="s">
        <v>577</v>
      </c>
      <c r="F567" t="s">
        <v>282</v>
      </c>
      <c r="G567">
        <v>12</v>
      </c>
      <c r="H567" t="s">
        <v>286</v>
      </c>
      <c r="I567">
        <v>75054</v>
      </c>
      <c r="J567">
        <v>300</v>
      </c>
      <c r="K567">
        <v>9999</v>
      </c>
      <c r="L567" s="61" t="s">
        <v>760</v>
      </c>
      <c r="M567">
        <v>20100</v>
      </c>
      <c r="N567" t="s">
        <v>760</v>
      </c>
      <c r="O567" s="61" t="s">
        <v>600</v>
      </c>
      <c r="P567">
        <v>400012</v>
      </c>
      <c r="Q567" t="s">
        <v>600</v>
      </c>
      <c r="R567">
        <v>9999</v>
      </c>
      <c r="S567" t="e">
        <f>VLOOKUP(A567,'Crosswalk NTL Prgrm-Project_JH'!I:T,5,FALSE)</f>
        <v>#N/A</v>
      </c>
      <c r="T567" t="e">
        <f t="shared" si="52"/>
        <v>#N/A</v>
      </c>
      <c r="U567" t="str">
        <f t="shared" si="53"/>
        <v>BAR037505420100</v>
      </c>
      <c r="V567">
        <v>400012</v>
      </c>
    </row>
    <row r="568" spans="1:22" x14ac:dyDescent="0.25">
      <c r="A568" s="61" t="str">
        <f t="shared" si="48"/>
        <v>BAR0375054</v>
      </c>
      <c r="B568" s="61" t="str">
        <f t="shared" si="49"/>
        <v>75054Co-Sponsorships</v>
      </c>
      <c r="C568" s="69" t="str">
        <f t="shared" si="50"/>
        <v>BAR0375054400013</v>
      </c>
      <c r="D568" s="69" t="str">
        <f t="shared" si="51"/>
        <v>BAR0375054Co-Sponsorships</v>
      </c>
      <c r="E568" t="s">
        <v>577</v>
      </c>
      <c r="F568" t="s">
        <v>282</v>
      </c>
      <c r="G568">
        <v>12</v>
      </c>
      <c r="H568" t="s">
        <v>286</v>
      </c>
      <c r="I568">
        <v>75054</v>
      </c>
      <c r="J568">
        <v>300</v>
      </c>
      <c r="K568">
        <v>9999</v>
      </c>
      <c r="L568" s="61" t="s">
        <v>760</v>
      </c>
      <c r="M568">
        <v>20100</v>
      </c>
      <c r="N568" t="s">
        <v>760</v>
      </c>
      <c r="O568" s="61" t="s">
        <v>601</v>
      </c>
      <c r="P568">
        <v>400013</v>
      </c>
      <c r="Q568" t="s">
        <v>601</v>
      </c>
      <c r="R568">
        <v>9999</v>
      </c>
      <c r="S568" t="e">
        <f>VLOOKUP(A568,'Crosswalk NTL Prgrm-Project_JH'!I:T,5,FALSE)</f>
        <v>#N/A</v>
      </c>
      <c r="T568" t="e">
        <f t="shared" si="52"/>
        <v>#N/A</v>
      </c>
      <c r="U568" t="str">
        <f t="shared" si="53"/>
        <v>BAR037505420100</v>
      </c>
      <c r="V568">
        <v>400013</v>
      </c>
    </row>
    <row r="569" spans="1:22" x14ac:dyDescent="0.25">
      <c r="A569" s="61" t="str">
        <f t="shared" si="48"/>
        <v>BAR0375054</v>
      </c>
      <c r="B569" s="61" t="str">
        <f t="shared" si="49"/>
        <v>75054Co-Sponsorships</v>
      </c>
      <c r="C569" s="69" t="str">
        <f t="shared" si="50"/>
        <v>BAR0375054400014</v>
      </c>
      <c r="D569" s="69" t="str">
        <f t="shared" si="51"/>
        <v>BAR0375054Co-Sponsorships</v>
      </c>
      <c r="E569" t="s">
        <v>577</v>
      </c>
      <c r="F569" t="s">
        <v>282</v>
      </c>
      <c r="G569">
        <v>12</v>
      </c>
      <c r="H569" t="s">
        <v>286</v>
      </c>
      <c r="I569">
        <v>75054</v>
      </c>
      <c r="J569">
        <v>300</v>
      </c>
      <c r="K569">
        <v>9999</v>
      </c>
      <c r="L569" s="61" t="s">
        <v>760</v>
      </c>
      <c r="M569">
        <v>20100</v>
      </c>
      <c r="N569" t="s">
        <v>760</v>
      </c>
      <c r="O569" s="61" t="s">
        <v>602</v>
      </c>
      <c r="P569">
        <v>400014</v>
      </c>
      <c r="Q569" t="s">
        <v>602</v>
      </c>
      <c r="R569">
        <v>9999</v>
      </c>
      <c r="S569" t="e">
        <f>VLOOKUP(A569,'Crosswalk NTL Prgrm-Project_JH'!I:T,5,FALSE)</f>
        <v>#N/A</v>
      </c>
      <c r="T569" t="e">
        <f t="shared" si="52"/>
        <v>#N/A</v>
      </c>
      <c r="U569" t="str">
        <f t="shared" si="53"/>
        <v>BAR037505420100</v>
      </c>
      <c r="V569">
        <v>400014</v>
      </c>
    </row>
    <row r="570" spans="1:22" x14ac:dyDescent="0.25">
      <c r="A570" s="61" t="str">
        <f t="shared" si="48"/>
        <v>BAR0375054</v>
      </c>
      <c r="B570" s="61" t="str">
        <f t="shared" si="49"/>
        <v>75054Co-Sponsorships</v>
      </c>
      <c r="C570" s="69" t="str">
        <f t="shared" si="50"/>
        <v>BAR0375054400015</v>
      </c>
      <c r="D570" s="69" t="str">
        <f t="shared" si="51"/>
        <v>BAR0375054Co-Sponsorships</v>
      </c>
      <c r="E570" t="s">
        <v>577</v>
      </c>
      <c r="F570" t="s">
        <v>282</v>
      </c>
      <c r="G570">
        <v>12</v>
      </c>
      <c r="H570" t="s">
        <v>286</v>
      </c>
      <c r="I570">
        <v>75054</v>
      </c>
      <c r="J570">
        <v>300</v>
      </c>
      <c r="K570">
        <v>9999</v>
      </c>
      <c r="L570" s="61" t="s">
        <v>760</v>
      </c>
      <c r="M570">
        <v>20100</v>
      </c>
      <c r="N570" t="s">
        <v>760</v>
      </c>
      <c r="O570" s="61" t="s">
        <v>603</v>
      </c>
      <c r="P570">
        <v>400015</v>
      </c>
      <c r="Q570" t="s">
        <v>603</v>
      </c>
      <c r="R570">
        <v>9999</v>
      </c>
      <c r="S570" t="e">
        <f>VLOOKUP(A570,'Crosswalk NTL Prgrm-Project_JH'!I:T,5,FALSE)</f>
        <v>#N/A</v>
      </c>
      <c r="T570" t="e">
        <f t="shared" si="52"/>
        <v>#N/A</v>
      </c>
      <c r="U570" t="str">
        <f t="shared" si="53"/>
        <v>BAR037505420100</v>
      </c>
      <c r="V570">
        <v>400015</v>
      </c>
    </row>
    <row r="571" spans="1:22" x14ac:dyDescent="0.25">
      <c r="A571" s="61" t="str">
        <f t="shared" si="48"/>
        <v>BAR0375054</v>
      </c>
      <c r="B571" s="61" t="str">
        <f t="shared" si="49"/>
        <v>75054Co-Sponsorships</v>
      </c>
      <c r="C571" s="69" t="str">
        <f t="shared" si="50"/>
        <v>BAR0375054400016</v>
      </c>
      <c r="D571" s="69" t="str">
        <f t="shared" si="51"/>
        <v>BAR0375054Co-Sponsorships</v>
      </c>
      <c r="E571" t="s">
        <v>577</v>
      </c>
      <c r="F571" t="s">
        <v>282</v>
      </c>
      <c r="G571">
        <v>12</v>
      </c>
      <c r="H571" t="s">
        <v>286</v>
      </c>
      <c r="I571">
        <v>75054</v>
      </c>
      <c r="J571">
        <v>300</v>
      </c>
      <c r="K571">
        <v>9999</v>
      </c>
      <c r="L571" s="61" t="s">
        <v>760</v>
      </c>
      <c r="M571">
        <v>20100</v>
      </c>
      <c r="N571" t="s">
        <v>760</v>
      </c>
      <c r="O571" s="61" t="s">
        <v>605</v>
      </c>
      <c r="P571">
        <v>400016</v>
      </c>
      <c r="Q571" t="s">
        <v>605</v>
      </c>
      <c r="R571">
        <v>9999</v>
      </c>
      <c r="S571" t="e">
        <f>VLOOKUP(A571,'Crosswalk NTL Prgrm-Project_JH'!I:T,5,FALSE)</f>
        <v>#N/A</v>
      </c>
      <c r="T571" t="e">
        <f t="shared" si="52"/>
        <v>#N/A</v>
      </c>
      <c r="U571" t="str">
        <f t="shared" si="53"/>
        <v>BAR037505420100</v>
      </c>
      <c r="V571">
        <v>400016</v>
      </c>
    </row>
    <row r="572" spans="1:22" x14ac:dyDescent="0.25">
      <c r="A572" s="61" t="str">
        <f t="shared" si="48"/>
        <v>BAR0375054</v>
      </c>
      <c r="B572" s="61" t="str">
        <f t="shared" si="49"/>
        <v>75054Co-Sponsorships</v>
      </c>
      <c r="C572" s="69" t="str">
        <f t="shared" si="50"/>
        <v>BAR0375054400017</v>
      </c>
      <c r="D572" s="69" t="str">
        <f t="shared" si="51"/>
        <v>BAR0375054Co-Sponsorships</v>
      </c>
      <c r="E572" t="s">
        <v>577</v>
      </c>
      <c r="F572" t="s">
        <v>282</v>
      </c>
      <c r="G572">
        <v>12</v>
      </c>
      <c r="H572" t="s">
        <v>286</v>
      </c>
      <c r="I572">
        <v>75054</v>
      </c>
      <c r="J572">
        <v>300</v>
      </c>
      <c r="K572">
        <v>9999</v>
      </c>
      <c r="L572" s="61" t="s">
        <v>760</v>
      </c>
      <c r="M572">
        <v>20100</v>
      </c>
      <c r="N572" t="s">
        <v>760</v>
      </c>
      <c r="O572" s="61" t="s">
        <v>606</v>
      </c>
      <c r="P572">
        <v>400017</v>
      </c>
      <c r="Q572" t="s">
        <v>606</v>
      </c>
      <c r="R572">
        <v>9999</v>
      </c>
      <c r="S572" t="e">
        <f>VLOOKUP(A572,'Crosswalk NTL Prgrm-Project_JH'!I:T,5,FALSE)</f>
        <v>#N/A</v>
      </c>
      <c r="T572" t="e">
        <f t="shared" si="52"/>
        <v>#N/A</v>
      </c>
      <c r="U572" t="str">
        <f t="shared" si="53"/>
        <v>BAR037505420100</v>
      </c>
      <c r="V572">
        <v>400017</v>
      </c>
    </row>
    <row r="573" spans="1:22" x14ac:dyDescent="0.25">
      <c r="A573" s="61" t="str">
        <f t="shared" si="48"/>
        <v>BAR0375054</v>
      </c>
      <c r="B573" s="61" t="str">
        <f t="shared" si="49"/>
        <v>75054Co-Sponsorships</v>
      </c>
      <c r="C573" s="69" t="str">
        <f t="shared" si="50"/>
        <v>BAR0375054400018</v>
      </c>
      <c r="D573" s="69" t="str">
        <f t="shared" si="51"/>
        <v>BAR0375054Co-Sponsorships</v>
      </c>
      <c r="E573" t="s">
        <v>577</v>
      </c>
      <c r="F573" t="s">
        <v>282</v>
      </c>
      <c r="G573">
        <v>12</v>
      </c>
      <c r="H573" t="s">
        <v>286</v>
      </c>
      <c r="I573">
        <v>75054</v>
      </c>
      <c r="J573">
        <v>300</v>
      </c>
      <c r="K573">
        <v>9999</v>
      </c>
      <c r="L573" s="61" t="s">
        <v>760</v>
      </c>
      <c r="M573">
        <v>20100</v>
      </c>
      <c r="N573" t="s">
        <v>760</v>
      </c>
      <c r="O573" s="61" t="s">
        <v>607</v>
      </c>
      <c r="P573">
        <v>400018</v>
      </c>
      <c r="Q573" t="s">
        <v>607</v>
      </c>
      <c r="R573">
        <v>9999</v>
      </c>
      <c r="S573" t="e">
        <f>VLOOKUP(A573,'Crosswalk NTL Prgrm-Project_JH'!I:T,5,FALSE)</f>
        <v>#N/A</v>
      </c>
      <c r="T573" t="e">
        <f t="shared" si="52"/>
        <v>#N/A</v>
      </c>
      <c r="U573" t="str">
        <f t="shared" si="53"/>
        <v>BAR037505420100</v>
      </c>
      <c r="V573">
        <v>400018</v>
      </c>
    </row>
    <row r="574" spans="1:22" x14ac:dyDescent="0.25">
      <c r="A574" s="61" t="str">
        <f t="shared" si="48"/>
        <v>BAR0375054</v>
      </c>
      <c r="B574" s="61" t="str">
        <f t="shared" si="49"/>
        <v>75054Co-Sponsorships</v>
      </c>
      <c r="C574" s="69" t="str">
        <f t="shared" si="50"/>
        <v>BAR0375054400019</v>
      </c>
      <c r="D574" s="69" t="str">
        <f t="shared" si="51"/>
        <v>BAR0375054Co-Sponsorships</v>
      </c>
      <c r="E574" t="s">
        <v>577</v>
      </c>
      <c r="F574" t="s">
        <v>282</v>
      </c>
      <c r="G574">
        <v>12</v>
      </c>
      <c r="H574" t="s">
        <v>286</v>
      </c>
      <c r="I574">
        <v>75054</v>
      </c>
      <c r="J574">
        <v>300</v>
      </c>
      <c r="K574">
        <v>9999</v>
      </c>
      <c r="L574" s="61" t="s">
        <v>760</v>
      </c>
      <c r="M574">
        <v>20100</v>
      </c>
      <c r="N574" t="s">
        <v>760</v>
      </c>
      <c r="O574" s="61" t="s">
        <v>608</v>
      </c>
      <c r="P574">
        <v>400019</v>
      </c>
      <c r="Q574" t="s">
        <v>608</v>
      </c>
      <c r="R574">
        <v>9999</v>
      </c>
      <c r="S574" t="e">
        <f>VLOOKUP(A574,'Crosswalk NTL Prgrm-Project_JH'!I:T,5,FALSE)</f>
        <v>#N/A</v>
      </c>
      <c r="T574" t="e">
        <f t="shared" si="52"/>
        <v>#N/A</v>
      </c>
      <c r="U574" t="str">
        <f t="shared" si="53"/>
        <v>BAR037505420100</v>
      </c>
      <c r="V574">
        <v>400019</v>
      </c>
    </row>
    <row r="575" spans="1:22" x14ac:dyDescent="0.25">
      <c r="A575" s="61" t="str">
        <f t="shared" si="48"/>
        <v>BAR0375054</v>
      </c>
      <c r="B575" s="61" t="str">
        <f t="shared" si="49"/>
        <v>75054Co-Sponsorships</v>
      </c>
      <c r="C575" s="69" t="str">
        <f t="shared" si="50"/>
        <v>BAR0375054400020</v>
      </c>
      <c r="D575" s="69" t="str">
        <f t="shared" si="51"/>
        <v>BAR0375054Co-Sponsorships</v>
      </c>
      <c r="E575" t="s">
        <v>577</v>
      </c>
      <c r="F575" t="s">
        <v>282</v>
      </c>
      <c r="G575">
        <v>12</v>
      </c>
      <c r="H575" t="s">
        <v>286</v>
      </c>
      <c r="I575">
        <v>75054</v>
      </c>
      <c r="J575">
        <v>300</v>
      </c>
      <c r="K575">
        <v>9999</v>
      </c>
      <c r="L575" s="61" t="s">
        <v>760</v>
      </c>
      <c r="M575">
        <v>20100</v>
      </c>
      <c r="N575" t="s">
        <v>760</v>
      </c>
      <c r="O575" s="61" t="s">
        <v>609</v>
      </c>
      <c r="P575">
        <v>400020</v>
      </c>
      <c r="Q575" t="s">
        <v>609</v>
      </c>
      <c r="R575">
        <v>9999</v>
      </c>
      <c r="S575" t="e">
        <f>VLOOKUP(A575,'Crosswalk NTL Prgrm-Project_JH'!I:T,5,FALSE)</f>
        <v>#N/A</v>
      </c>
      <c r="T575" t="e">
        <f t="shared" si="52"/>
        <v>#N/A</v>
      </c>
      <c r="U575" t="str">
        <f t="shared" si="53"/>
        <v>BAR037505420100</v>
      </c>
      <c r="V575">
        <v>400020</v>
      </c>
    </row>
    <row r="576" spans="1:22" x14ac:dyDescent="0.25">
      <c r="A576" s="61" t="str">
        <f t="shared" si="48"/>
        <v>BAR0375054</v>
      </c>
      <c r="B576" s="61" t="str">
        <f t="shared" si="49"/>
        <v>75054Co-Sponsorships</v>
      </c>
      <c r="C576" s="69" t="str">
        <f t="shared" si="50"/>
        <v>BAR0375054400021</v>
      </c>
      <c r="D576" s="69" t="str">
        <f t="shared" si="51"/>
        <v>BAR0375054Co-Sponsorships</v>
      </c>
      <c r="E576" t="s">
        <v>577</v>
      </c>
      <c r="F576" t="s">
        <v>282</v>
      </c>
      <c r="G576">
        <v>12</v>
      </c>
      <c r="H576" t="s">
        <v>286</v>
      </c>
      <c r="I576">
        <v>75054</v>
      </c>
      <c r="J576">
        <v>300</v>
      </c>
      <c r="K576">
        <v>9999</v>
      </c>
      <c r="L576" s="61" t="s">
        <v>760</v>
      </c>
      <c r="M576">
        <v>20100</v>
      </c>
      <c r="N576" t="s">
        <v>760</v>
      </c>
      <c r="O576" s="61" t="s">
        <v>610</v>
      </c>
      <c r="P576">
        <v>400021</v>
      </c>
      <c r="Q576" t="s">
        <v>610</v>
      </c>
      <c r="R576">
        <v>9999</v>
      </c>
      <c r="S576" t="e">
        <f>VLOOKUP(A576,'Crosswalk NTL Prgrm-Project_JH'!I:T,5,FALSE)</f>
        <v>#N/A</v>
      </c>
      <c r="T576" t="e">
        <f t="shared" si="52"/>
        <v>#N/A</v>
      </c>
      <c r="U576" t="str">
        <f t="shared" si="53"/>
        <v>BAR037505420100</v>
      </c>
      <c r="V576">
        <v>400021</v>
      </c>
    </row>
    <row r="577" spans="1:22" x14ac:dyDescent="0.25">
      <c r="A577" s="61" t="str">
        <f t="shared" si="48"/>
        <v>BAR0375054</v>
      </c>
      <c r="B577" s="61" t="str">
        <f t="shared" si="49"/>
        <v>75054Co-Sponsorships</v>
      </c>
      <c r="C577" s="69" t="str">
        <f t="shared" si="50"/>
        <v>BAR0375054400022</v>
      </c>
      <c r="D577" s="69" t="str">
        <f t="shared" si="51"/>
        <v>BAR0375054Co-Sponsorships</v>
      </c>
      <c r="E577" t="s">
        <v>577</v>
      </c>
      <c r="F577" t="s">
        <v>282</v>
      </c>
      <c r="G577">
        <v>12</v>
      </c>
      <c r="H577" t="s">
        <v>286</v>
      </c>
      <c r="I577">
        <v>75054</v>
      </c>
      <c r="J577">
        <v>300</v>
      </c>
      <c r="K577">
        <v>9999</v>
      </c>
      <c r="L577" s="61" t="s">
        <v>760</v>
      </c>
      <c r="M577">
        <v>20100</v>
      </c>
      <c r="N577" t="s">
        <v>760</v>
      </c>
      <c r="O577" s="61" t="s">
        <v>611</v>
      </c>
      <c r="P577">
        <v>400022</v>
      </c>
      <c r="Q577" t="s">
        <v>611</v>
      </c>
      <c r="R577">
        <v>9999</v>
      </c>
      <c r="S577" t="e">
        <f>VLOOKUP(A577,'Crosswalk NTL Prgrm-Project_JH'!I:T,5,FALSE)</f>
        <v>#N/A</v>
      </c>
      <c r="T577" t="e">
        <f t="shared" si="52"/>
        <v>#N/A</v>
      </c>
      <c r="U577" t="str">
        <f t="shared" si="53"/>
        <v>BAR037505420100</v>
      </c>
      <c r="V577">
        <v>400022</v>
      </c>
    </row>
    <row r="578" spans="1:22" x14ac:dyDescent="0.25">
      <c r="A578" s="61" t="str">
        <f t="shared" si="48"/>
        <v>BAR0375054</v>
      </c>
      <c r="B578" s="61" t="str">
        <f t="shared" si="49"/>
        <v>75054Co-Sponsorships</v>
      </c>
      <c r="C578" s="69" t="str">
        <f t="shared" si="50"/>
        <v>BAR0375054400023</v>
      </c>
      <c r="D578" s="69" t="str">
        <f t="shared" si="51"/>
        <v>BAR0375054Co-Sponsorships</v>
      </c>
      <c r="E578" t="s">
        <v>577</v>
      </c>
      <c r="F578" t="s">
        <v>282</v>
      </c>
      <c r="G578">
        <v>12</v>
      </c>
      <c r="H578" t="s">
        <v>286</v>
      </c>
      <c r="I578">
        <v>75054</v>
      </c>
      <c r="J578">
        <v>300</v>
      </c>
      <c r="K578">
        <v>9999</v>
      </c>
      <c r="L578" s="61" t="s">
        <v>760</v>
      </c>
      <c r="M578">
        <v>20100</v>
      </c>
      <c r="N578" t="s">
        <v>760</v>
      </c>
      <c r="O578" s="61" t="s">
        <v>612</v>
      </c>
      <c r="P578">
        <v>400023</v>
      </c>
      <c r="Q578" t="s">
        <v>612</v>
      </c>
      <c r="R578">
        <v>9999</v>
      </c>
      <c r="S578" t="e">
        <f>VLOOKUP(A578,'Crosswalk NTL Prgrm-Project_JH'!I:T,5,FALSE)</f>
        <v>#N/A</v>
      </c>
      <c r="T578" t="e">
        <f t="shared" si="52"/>
        <v>#N/A</v>
      </c>
      <c r="U578" t="str">
        <f t="shared" si="53"/>
        <v>BAR037505420100</v>
      </c>
      <c r="V578">
        <v>400023</v>
      </c>
    </row>
    <row r="579" spans="1:22" x14ac:dyDescent="0.25">
      <c r="A579" s="61" t="str">
        <f t="shared" ref="A579:A642" si="54">F579&amp;I579</f>
        <v>BAR0375054</v>
      </c>
      <c r="B579" s="61" t="str">
        <f t="shared" ref="B579:B642" si="55">I579&amp;N579</f>
        <v>75054Co-Sponsorships</v>
      </c>
      <c r="C579" s="69" t="str">
        <f t="shared" ref="C579:C642" si="56">F579&amp;I579&amp;P579</f>
        <v>BAR0375054400024</v>
      </c>
      <c r="D579" s="69" t="str">
        <f t="shared" ref="D579:D642" si="57">F579&amp;I579&amp;L579</f>
        <v>BAR0375054Co-Sponsorships</v>
      </c>
      <c r="E579" t="s">
        <v>577</v>
      </c>
      <c r="F579" t="s">
        <v>282</v>
      </c>
      <c r="G579">
        <v>12</v>
      </c>
      <c r="H579" t="s">
        <v>286</v>
      </c>
      <c r="I579">
        <v>75054</v>
      </c>
      <c r="J579">
        <v>300</v>
      </c>
      <c r="K579">
        <v>9999</v>
      </c>
      <c r="L579" s="61" t="s">
        <v>760</v>
      </c>
      <c r="M579">
        <v>20100</v>
      </c>
      <c r="N579" t="s">
        <v>760</v>
      </c>
      <c r="O579" s="61" t="s">
        <v>613</v>
      </c>
      <c r="P579">
        <v>400024</v>
      </c>
      <c r="Q579" t="s">
        <v>613</v>
      </c>
      <c r="R579">
        <v>9999</v>
      </c>
      <c r="S579" t="e">
        <f>VLOOKUP(A579,'Crosswalk NTL Prgrm-Project_JH'!I:T,5,FALSE)</f>
        <v>#N/A</v>
      </c>
      <c r="T579" t="e">
        <f t="shared" ref="T579:T642" si="58">S579=M579</f>
        <v>#N/A</v>
      </c>
      <c r="U579" t="str">
        <f t="shared" ref="U579:U642" si="59">F579&amp;I579&amp;M579</f>
        <v>BAR037505420100</v>
      </c>
      <c r="V579">
        <v>400024</v>
      </c>
    </row>
    <row r="580" spans="1:22" x14ac:dyDescent="0.25">
      <c r="A580" s="61" t="str">
        <f t="shared" si="54"/>
        <v>BAR0375054</v>
      </c>
      <c r="B580" s="61" t="str">
        <f t="shared" si="55"/>
        <v>75054Co-Sponsorships</v>
      </c>
      <c r="C580" s="69" t="str">
        <f t="shared" si="56"/>
        <v>BAR0375054400025</v>
      </c>
      <c r="D580" s="69" t="str">
        <f t="shared" si="57"/>
        <v>BAR0375054Co-Sponsorships</v>
      </c>
      <c r="E580" t="s">
        <v>577</v>
      </c>
      <c r="F580" t="s">
        <v>282</v>
      </c>
      <c r="G580">
        <v>12</v>
      </c>
      <c r="H580" t="s">
        <v>286</v>
      </c>
      <c r="I580">
        <v>75054</v>
      </c>
      <c r="J580">
        <v>300</v>
      </c>
      <c r="K580">
        <v>9999</v>
      </c>
      <c r="L580" s="61" t="s">
        <v>760</v>
      </c>
      <c r="M580">
        <v>20100</v>
      </c>
      <c r="N580" t="s">
        <v>760</v>
      </c>
      <c r="O580" s="61" t="s">
        <v>614</v>
      </c>
      <c r="P580">
        <v>400025</v>
      </c>
      <c r="Q580" t="s">
        <v>614</v>
      </c>
      <c r="R580">
        <v>9999</v>
      </c>
      <c r="S580" t="e">
        <f>VLOOKUP(A580,'Crosswalk NTL Prgrm-Project_JH'!I:T,5,FALSE)</f>
        <v>#N/A</v>
      </c>
      <c r="T580" t="e">
        <f t="shared" si="58"/>
        <v>#N/A</v>
      </c>
      <c r="U580" t="str">
        <f t="shared" si="59"/>
        <v>BAR037505420100</v>
      </c>
      <c r="V580">
        <v>400025</v>
      </c>
    </row>
    <row r="581" spans="1:22" x14ac:dyDescent="0.25">
      <c r="A581" s="61" t="str">
        <f t="shared" si="54"/>
        <v>BAR0375054</v>
      </c>
      <c r="B581" s="61" t="str">
        <f t="shared" si="55"/>
        <v>75054Co-Sponsorships</v>
      </c>
      <c r="C581" s="69" t="str">
        <f t="shared" si="56"/>
        <v>BAR0375054400027</v>
      </c>
      <c r="D581" s="69" t="str">
        <f t="shared" si="57"/>
        <v>BAR0375054Co-Sponsorships</v>
      </c>
      <c r="E581" t="s">
        <v>577</v>
      </c>
      <c r="F581" t="s">
        <v>282</v>
      </c>
      <c r="G581">
        <v>12</v>
      </c>
      <c r="H581" t="s">
        <v>286</v>
      </c>
      <c r="I581">
        <v>75054</v>
      </c>
      <c r="J581">
        <v>300</v>
      </c>
      <c r="K581">
        <v>9999</v>
      </c>
      <c r="L581" s="61" t="s">
        <v>760</v>
      </c>
      <c r="M581">
        <v>20100</v>
      </c>
      <c r="N581" t="s">
        <v>760</v>
      </c>
      <c r="O581" s="61" t="s">
        <v>615</v>
      </c>
      <c r="P581">
        <v>400027</v>
      </c>
      <c r="Q581" t="s">
        <v>615</v>
      </c>
      <c r="R581">
        <v>9999</v>
      </c>
      <c r="S581" t="e">
        <f>VLOOKUP(A581,'Crosswalk NTL Prgrm-Project_JH'!I:T,5,FALSE)</f>
        <v>#N/A</v>
      </c>
      <c r="T581" t="e">
        <f t="shared" si="58"/>
        <v>#N/A</v>
      </c>
      <c r="U581" t="str">
        <f t="shared" si="59"/>
        <v>BAR037505420100</v>
      </c>
      <c r="V581">
        <v>400027</v>
      </c>
    </row>
    <row r="582" spans="1:22" x14ac:dyDescent="0.25">
      <c r="A582" s="61" t="str">
        <f t="shared" si="54"/>
        <v>BAR0375054</v>
      </c>
      <c r="B582" s="61" t="str">
        <f t="shared" si="55"/>
        <v>75054Co-Sponsorships</v>
      </c>
      <c r="C582" s="69" t="str">
        <f t="shared" si="56"/>
        <v>BAR0375054400028</v>
      </c>
      <c r="D582" s="69" t="str">
        <f t="shared" si="57"/>
        <v>BAR0375054Co-Sponsorships</v>
      </c>
      <c r="E582" t="s">
        <v>577</v>
      </c>
      <c r="F582" t="s">
        <v>282</v>
      </c>
      <c r="G582">
        <v>12</v>
      </c>
      <c r="H582" t="s">
        <v>286</v>
      </c>
      <c r="I582">
        <v>75054</v>
      </c>
      <c r="J582">
        <v>300</v>
      </c>
      <c r="K582">
        <v>9999</v>
      </c>
      <c r="L582" s="61" t="s">
        <v>760</v>
      </c>
      <c r="M582">
        <v>20100</v>
      </c>
      <c r="N582" t="s">
        <v>760</v>
      </c>
      <c r="O582" s="61" t="s">
        <v>616</v>
      </c>
      <c r="P582">
        <v>400028</v>
      </c>
      <c r="Q582" t="s">
        <v>616</v>
      </c>
      <c r="R582">
        <v>9999</v>
      </c>
      <c r="S582" t="e">
        <f>VLOOKUP(A582,'Crosswalk NTL Prgrm-Project_JH'!I:T,5,FALSE)</f>
        <v>#N/A</v>
      </c>
      <c r="T582" t="e">
        <f t="shared" si="58"/>
        <v>#N/A</v>
      </c>
      <c r="U582" t="str">
        <f t="shared" si="59"/>
        <v>BAR037505420100</v>
      </c>
      <c r="V582">
        <v>400028</v>
      </c>
    </row>
    <row r="583" spans="1:22" x14ac:dyDescent="0.25">
      <c r="A583" s="61" t="str">
        <f t="shared" si="54"/>
        <v>BAR0375054</v>
      </c>
      <c r="B583" s="61" t="str">
        <f t="shared" si="55"/>
        <v>75054Co-Sponsorships</v>
      </c>
      <c r="C583" s="69" t="str">
        <f t="shared" si="56"/>
        <v>BAR0375054400030</v>
      </c>
      <c r="D583" s="69" t="str">
        <f t="shared" si="57"/>
        <v>BAR0375054Co-Sponsorships</v>
      </c>
      <c r="E583" t="s">
        <v>577</v>
      </c>
      <c r="F583" t="s">
        <v>282</v>
      </c>
      <c r="G583">
        <v>12</v>
      </c>
      <c r="H583" t="s">
        <v>286</v>
      </c>
      <c r="I583">
        <v>75054</v>
      </c>
      <c r="J583">
        <v>300</v>
      </c>
      <c r="K583">
        <v>9999</v>
      </c>
      <c r="L583" s="61" t="s">
        <v>760</v>
      </c>
      <c r="M583">
        <v>20100</v>
      </c>
      <c r="N583" t="s">
        <v>760</v>
      </c>
      <c r="O583" s="61" t="s">
        <v>617</v>
      </c>
      <c r="P583">
        <v>400030</v>
      </c>
      <c r="Q583" t="s">
        <v>617</v>
      </c>
      <c r="R583">
        <v>9999</v>
      </c>
      <c r="S583" t="e">
        <f>VLOOKUP(A583,'Crosswalk NTL Prgrm-Project_JH'!I:T,5,FALSE)</f>
        <v>#N/A</v>
      </c>
      <c r="T583" t="e">
        <f t="shared" si="58"/>
        <v>#N/A</v>
      </c>
      <c r="U583" t="str">
        <f t="shared" si="59"/>
        <v>BAR037505420100</v>
      </c>
      <c r="V583">
        <v>400030</v>
      </c>
    </row>
    <row r="584" spans="1:22" x14ac:dyDescent="0.25">
      <c r="A584" s="61" t="str">
        <f t="shared" si="54"/>
        <v>BAR0375054</v>
      </c>
      <c r="B584" s="61" t="str">
        <f t="shared" si="55"/>
        <v>75054Co-Sponsorships</v>
      </c>
      <c r="C584" s="69" t="str">
        <f t="shared" si="56"/>
        <v>BAR0375054400031</v>
      </c>
      <c r="D584" s="69" t="str">
        <f t="shared" si="57"/>
        <v>BAR0375054Co-Sponsorships</v>
      </c>
      <c r="E584" t="s">
        <v>577</v>
      </c>
      <c r="F584" t="s">
        <v>282</v>
      </c>
      <c r="G584">
        <v>12</v>
      </c>
      <c r="H584" t="s">
        <v>286</v>
      </c>
      <c r="I584">
        <v>75054</v>
      </c>
      <c r="J584">
        <v>300</v>
      </c>
      <c r="K584">
        <v>9999</v>
      </c>
      <c r="L584" s="61" t="s">
        <v>760</v>
      </c>
      <c r="M584">
        <v>20100</v>
      </c>
      <c r="N584" t="s">
        <v>760</v>
      </c>
      <c r="O584" s="61" t="s">
        <v>618</v>
      </c>
      <c r="P584">
        <v>400031</v>
      </c>
      <c r="Q584" t="s">
        <v>618</v>
      </c>
      <c r="R584">
        <v>9999</v>
      </c>
      <c r="S584" t="e">
        <f>VLOOKUP(A584,'Crosswalk NTL Prgrm-Project_JH'!I:T,5,FALSE)</f>
        <v>#N/A</v>
      </c>
      <c r="T584" t="e">
        <f t="shared" si="58"/>
        <v>#N/A</v>
      </c>
      <c r="U584" t="str">
        <f t="shared" si="59"/>
        <v>BAR037505420100</v>
      </c>
      <c r="V584">
        <v>400031</v>
      </c>
    </row>
    <row r="585" spans="1:22" x14ac:dyDescent="0.25">
      <c r="A585" s="61" t="str">
        <f t="shared" si="54"/>
        <v>BAR0375054</v>
      </c>
      <c r="B585" s="61" t="str">
        <f t="shared" si="55"/>
        <v>75054Co-Sponsorships</v>
      </c>
      <c r="C585" s="69" t="str">
        <f t="shared" si="56"/>
        <v>BAR0375054400032</v>
      </c>
      <c r="D585" s="69" t="str">
        <f t="shared" si="57"/>
        <v>BAR0375054Co-Sponsorships</v>
      </c>
      <c r="E585" t="s">
        <v>577</v>
      </c>
      <c r="F585" t="s">
        <v>282</v>
      </c>
      <c r="G585">
        <v>12</v>
      </c>
      <c r="H585" t="s">
        <v>286</v>
      </c>
      <c r="I585">
        <v>75054</v>
      </c>
      <c r="J585">
        <v>300</v>
      </c>
      <c r="K585">
        <v>9999</v>
      </c>
      <c r="L585" s="61" t="s">
        <v>760</v>
      </c>
      <c r="M585">
        <v>20100</v>
      </c>
      <c r="N585" t="s">
        <v>760</v>
      </c>
      <c r="O585" s="61" t="s">
        <v>619</v>
      </c>
      <c r="P585">
        <v>400032</v>
      </c>
      <c r="Q585" t="s">
        <v>619</v>
      </c>
      <c r="R585">
        <v>9999</v>
      </c>
      <c r="S585" t="e">
        <f>VLOOKUP(A585,'Crosswalk NTL Prgrm-Project_JH'!I:T,5,FALSE)</f>
        <v>#N/A</v>
      </c>
      <c r="T585" t="e">
        <f t="shared" si="58"/>
        <v>#N/A</v>
      </c>
      <c r="U585" t="str">
        <f t="shared" si="59"/>
        <v>BAR037505420100</v>
      </c>
      <c r="V585">
        <v>400032</v>
      </c>
    </row>
    <row r="586" spans="1:22" x14ac:dyDescent="0.25">
      <c r="A586" s="61" t="str">
        <f t="shared" si="54"/>
        <v>BAR0375054</v>
      </c>
      <c r="B586" s="61" t="str">
        <f t="shared" si="55"/>
        <v>75054Co-Sponsorships</v>
      </c>
      <c r="C586" s="69" t="str">
        <f t="shared" si="56"/>
        <v>BAR0375054400033</v>
      </c>
      <c r="D586" s="69" t="str">
        <f t="shared" si="57"/>
        <v>BAR0375054Co-Sponsorships</v>
      </c>
      <c r="E586" t="s">
        <v>577</v>
      </c>
      <c r="F586" t="s">
        <v>282</v>
      </c>
      <c r="G586">
        <v>12</v>
      </c>
      <c r="H586" t="s">
        <v>286</v>
      </c>
      <c r="I586">
        <v>75054</v>
      </c>
      <c r="J586">
        <v>300</v>
      </c>
      <c r="K586">
        <v>9999</v>
      </c>
      <c r="L586" s="61" t="s">
        <v>760</v>
      </c>
      <c r="M586">
        <v>20100</v>
      </c>
      <c r="N586" t="s">
        <v>760</v>
      </c>
      <c r="O586" s="61" t="s">
        <v>620</v>
      </c>
      <c r="P586">
        <v>400033</v>
      </c>
      <c r="Q586" t="s">
        <v>620</v>
      </c>
      <c r="R586">
        <v>9999</v>
      </c>
      <c r="S586" t="e">
        <f>VLOOKUP(A586,'Crosswalk NTL Prgrm-Project_JH'!I:T,5,FALSE)</f>
        <v>#N/A</v>
      </c>
      <c r="T586" t="e">
        <f t="shared" si="58"/>
        <v>#N/A</v>
      </c>
      <c r="U586" t="str">
        <f t="shared" si="59"/>
        <v>BAR037505420100</v>
      </c>
      <c r="V586">
        <v>400033</v>
      </c>
    </row>
    <row r="587" spans="1:22" x14ac:dyDescent="0.25">
      <c r="A587" s="61" t="str">
        <f t="shared" si="54"/>
        <v>BAR0375054</v>
      </c>
      <c r="B587" s="61" t="str">
        <f t="shared" si="55"/>
        <v>75054Co-Sponsorships</v>
      </c>
      <c r="C587" s="69" t="str">
        <f t="shared" si="56"/>
        <v>BAR0375054400034</v>
      </c>
      <c r="D587" s="69" t="str">
        <f t="shared" si="57"/>
        <v>BAR0375054Co-Sponsorships</v>
      </c>
      <c r="E587" t="s">
        <v>577</v>
      </c>
      <c r="F587" t="s">
        <v>282</v>
      </c>
      <c r="G587">
        <v>12</v>
      </c>
      <c r="H587" t="s">
        <v>286</v>
      </c>
      <c r="I587">
        <v>75054</v>
      </c>
      <c r="J587">
        <v>300</v>
      </c>
      <c r="K587">
        <v>9999</v>
      </c>
      <c r="L587" s="61" t="s">
        <v>760</v>
      </c>
      <c r="M587">
        <v>20100</v>
      </c>
      <c r="N587" t="s">
        <v>760</v>
      </c>
      <c r="O587" s="61" t="s">
        <v>621</v>
      </c>
      <c r="P587">
        <v>400034</v>
      </c>
      <c r="Q587" t="s">
        <v>621</v>
      </c>
      <c r="R587">
        <v>9999</v>
      </c>
      <c r="S587" t="e">
        <f>VLOOKUP(A587,'Crosswalk NTL Prgrm-Project_JH'!I:T,5,FALSE)</f>
        <v>#N/A</v>
      </c>
      <c r="T587" t="e">
        <f t="shared" si="58"/>
        <v>#N/A</v>
      </c>
      <c r="U587" t="str">
        <f t="shared" si="59"/>
        <v>BAR037505420100</v>
      </c>
      <c r="V587">
        <v>400034</v>
      </c>
    </row>
    <row r="588" spans="1:22" x14ac:dyDescent="0.25">
      <c r="A588" s="61" t="str">
        <f t="shared" si="54"/>
        <v>BAR0375054</v>
      </c>
      <c r="B588" s="61" t="str">
        <f t="shared" si="55"/>
        <v>75054Co-Sponsorships</v>
      </c>
      <c r="C588" s="69" t="str">
        <f t="shared" si="56"/>
        <v>BAR0375054400035</v>
      </c>
      <c r="D588" s="69" t="str">
        <f t="shared" si="57"/>
        <v>BAR0375054Co-Sponsorships</v>
      </c>
      <c r="E588" t="s">
        <v>577</v>
      </c>
      <c r="F588" t="s">
        <v>282</v>
      </c>
      <c r="G588">
        <v>12</v>
      </c>
      <c r="H588" t="s">
        <v>286</v>
      </c>
      <c r="I588">
        <v>75054</v>
      </c>
      <c r="J588">
        <v>300</v>
      </c>
      <c r="K588">
        <v>9999</v>
      </c>
      <c r="L588" s="61" t="s">
        <v>760</v>
      </c>
      <c r="M588">
        <v>20100</v>
      </c>
      <c r="N588" t="s">
        <v>760</v>
      </c>
      <c r="O588" s="61" t="s">
        <v>622</v>
      </c>
      <c r="P588">
        <v>400035</v>
      </c>
      <c r="Q588" t="s">
        <v>622</v>
      </c>
      <c r="R588">
        <v>9999</v>
      </c>
      <c r="S588" t="e">
        <f>VLOOKUP(A588,'Crosswalk NTL Prgrm-Project_JH'!I:T,5,FALSE)</f>
        <v>#N/A</v>
      </c>
      <c r="T588" t="e">
        <f t="shared" si="58"/>
        <v>#N/A</v>
      </c>
      <c r="U588" t="str">
        <f t="shared" si="59"/>
        <v>BAR037505420100</v>
      </c>
      <c r="V588">
        <v>400035</v>
      </c>
    </row>
    <row r="589" spans="1:22" x14ac:dyDescent="0.25">
      <c r="A589" s="61" t="str">
        <f t="shared" si="54"/>
        <v>BAR0375054</v>
      </c>
      <c r="B589" s="61" t="str">
        <f t="shared" si="55"/>
        <v>75054Co-Sponsorships</v>
      </c>
      <c r="C589" s="69" t="str">
        <f t="shared" si="56"/>
        <v>BAR0375054400036</v>
      </c>
      <c r="D589" s="69" t="str">
        <f t="shared" si="57"/>
        <v>BAR0375054Co-Sponsorships</v>
      </c>
      <c r="E589" t="s">
        <v>577</v>
      </c>
      <c r="F589" t="s">
        <v>282</v>
      </c>
      <c r="G589">
        <v>12</v>
      </c>
      <c r="H589" t="s">
        <v>286</v>
      </c>
      <c r="I589">
        <v>75054</v>
      </c>
      <c r="J589">
        <v>300</v>
      </c>
      <c r="K589">
        <v>9999</v>
      </c>
      <c r="L589" s="61" t="s">
        <v>760</v>
      </c>
      <c r="M589">
        <v>20100</v>
      </c>
      <c r="N589" t="s">
        <v>760</v>
      </c>
      <c r="O589" s="61" t="s">
        <v>623</v>
      </c>
      <c r="P589">
        <v>400036</v>
      </c>
      <c r="Q589" t="s">
        <v>623</v>
      </c>
      <c r="R589">
        <v>9999</v>
      </c>
      <c r="S589" t="e">
        <f>VLOOKUP(A589,'Crosswalk NTL Prgrm-Project_JH'!I:T,5,FALSE)</f>
        <v>#N/A</v>
      </c>
      <c r="T589" t="e">
        <f t="shared" si="58"/>
        <v>#N/A</v>
      </c>
      <c r="U589" t="str">
        <f t="shared" si="59"/>
        <v>BAR037505420100</v>
      </c>
      <c r="V589">
        <v>400036</v>
      </c>
    </row>
    <row r="590" spans="1:22" x14ac:dyDescent="0.25">
      <c r="A590" s="61" t="str">
        <f t="shared" si="54"/>
        <v>BAR0375054</v>
      </c>
      <c r="B590" s="61" t="str">
        <f t="shared" si="55"/>
        <v>75054Co-Sponsorships</v>
      </c>
      <c r="C590" s="69" t="str">
        <f t="shared" si="56"/>
        <v>BAR0375054400037</v>
      </c>
      <c r="D590" s="69" t="str">
        <f t="shared" si="57"/>
        <v>BAR0375054Co-Sponsorships</v>
      </c>
      <c r="E590" t="s">
        <v>577</v>
      </c>
      <c r="F590" t="s">
        <v>282</v>
      </c>
      <c r="G590">
        <v>12</v>
      </c>
      <c r="H590" t="s">
        <v>286</v>
      </c>
      <c r="I590">
        <v>75054</v>
      </c>
      <c r="J590">
        <v>300</v>
      </c>
      <c r="K590">
        <v>9999</v>
      </c>
      <c r="L590" s="61" t="s">
        <v>760</v>
      </c>
      <c r="M590">
        <v>20100</v>
      </c>
      <c r="N590" t="s">
        <v>760</v>
      </c>
      <c r="O590" s="61" t="s">
        <v>625</v>
      </c>
      <c r="P590">
        <v>400037</v>
      </c>
      <c r="Q590" t="s">
        <v>625</v>
      </c>
      <c r="R590">
        <v>9999</v>
      </c>
      <c r="S590" t="e">
        <f>VLOOKUP(A590,'Crosswalk NTL Prgrm-Project_JH'!I:T,5,FALSE)</f>
        <v>#N/A</v>
      </c>
      <c r="T590" t="e">
        <f t="shared" si="58"/>
        <v>#N/A</v>
      </c>
      <c r="U590" t="str">
        <f t="shared" si="59"/>
        <v>BAR037505420100</v>
      </c>
      <c r="V590">
        <v>400037</v>
      </c>
    </row>
    <row r="591" spans="1:22" x14ac:dyDescent="0.25">
      <c r="A591" s="61" t="str">
        <f t="shared" si="54"/>
        <v>BAR0375054</v>
      </c>
      <c r="B591" s="61" t="str">
        <f t="shared" si="55"/>
        <v>75054Co-Sponsorships</v>
      </c>
      <c r="C591" s="69" t="str">
        <f t="shared" si="56"/>
        <v>BAR0375054400038</v>
      </c>
      <c r="D591" s="69" t="str">
        <f t="shared" si="57"/>
        <v>BAR0375054Co-Sponsorships</v>
      </c>
      <c r="E591" t="s">
        <v>577</v>
      </c>
      <c r="F591" t="s">
        <v>282</v>
      </c>
      <c r="G591">
        <v>12</v>
      </c>
      <c r="H591" t="s">
        <v>286</v>
      </c>
      <c r="I591">
        <v>75054</v>
      </c>
      <c r="J591">
        <v>300</v>
      </c>
      <c r="K591">
        <v>9999</v>
      </c>
      <c r="L591" s="61" t="s">
        <v>760</v>
      </c>
      <c r="M591">
        <v>20100</v>
      </c>
      <c r="N591" t="s">
        <v>760</v>
      </c>
      <c r="O591" s="61" t="s">
        <v>626</v>
      </c>
      <c r="P591">
        <v>400038</v>
      </c>
      <c r="Q591" t="s">
        <v>626</v>
      </c>
      <c r="R591">
        <v>9999</v>
      </c>
      <c r="S591" t="e">
        <f>VLOOKUP(A591,'Crosswalk NTL Prgrm-Project_JH'!I:T,5,FALSE)</f>
        <v>#N/A</v>
      </c>
      <c r="T591" t="e">
        <f t="shared" si="58"/>
        <v>#N/A</v>
      </c>
      <c r="U591" t="str">
        <f t="shared" si="59"/>
        <v>BAR037505420100</v>
      </c>
      <c r="V591">
        <v>400038</v>
      </c>
    </row>
    <row r="592" spans="1:22" x14ac:dyDescent="0.25">
      <c r="A592" s="61" t="str">
        <f t="shared" si="54"/>
        <v>BAR0375054</v>
      </c>
      <c r="B592" s="61" t="str">
        <f t="shared" si="55"/>
        <v>75054Co-Sponsorships</v>
      </c>
      <c r="C592" s="69" t="str">
        <f t="shared" si="56"/>
        <v>BAR0375054400041</v>
      </c>
      <c r="D592" s="69" t="str">
        <f t="shared" si="57"/>
        <v>BAR0375054Co-Sponsorships</v>
      </c>
      <c r="E592" t="s">
        <v>577</v>
      </c>
      <c r="F592" t="s">
        <v>282</v>
      </c>
      <c r="G592">
        <v>12</v>
      </c>
      <c r="H592" t="s">
        <v>286</v>
      </c>
      <c r="I592">
        <v>75054</v>
      </c>
      <c r="J592">
        <v>300</v>
      </c>
      <c r="K592">
        <v>9999</v>
      </c>
      <c r="L592" s="61" t="s">
        <v>760</v>
      </c>
      <c r="M592">
        <v>20100</v>
      </c>
      <c r="N592" t="s">
        <v>760</v>
      </c>
      <c r="O592" s="61" t="s">
        <v>627</v>
      </c>
      <c r="P592">
        <v>400041</v>
      </c>
      <c r="Q592" t="s">
        <v>627</v>
      </c>
      <c r="R592">
        <v>9999</v>
      </c>
      <c r="S592" t="e">
        <f>VLOOKUP(A592,'Crosswalk NTL Prgrm-Project_JH'!I:T,5,FALSE)</f>
        <v>#N/A</v>
      </c>
      <c r="T592" t="e">
        <f t="shared" si="58"/>
        <v>#N/A</v>
      </c>
      <c r="U592" t="str">
        <f t="shared" si="59"/>
        <v>BAR037505420100</v>
      </c>
      <c r="V592">
        <v>400041</v>
      </c>
    </row>
    <row r="593" spans="1:22" x14ac:dyDescent="0.25">
      <c r="A593" s="61" t="str">
        <f t="shared" si="54"/>
        <v>BAR0375054</v>
      </c>
      <c r="B593" s="61" t="str">
        <f t="shared" si="55"/>
        <v>75054Co-Sponsorships</v>
      </c>
      <c r="C593" s="69" t="str">
        <f t="shared" si="56"/>
        <v>BAR0375054400042</v>
      </c>
      <c r="D593" s="69" t="str">
        <f t="shared" si="57"/>
        <v>BAR0375054Co-Sponsorships</v>
      </c>
      <c r="E593" t="s">
        <v>577</v>
      </c>
      <c r="F593" t="s">
        <v>282</v>
      </c>
      <c r="G593">
        <v>12</v>
      </c>
      <c r="H593" t="s">
        <v>286</v>
      </c>
      <c r="I593">
        <v>75054</v>
      </c>
      <c r="J593">
        <v>300</v>
      </c>
      <c r="K593">
        <v>9999</v>
      </c>
      <c r="L593" s="61" t="s">
        <v>760</v>
      </c>
      <c r="M593">
        <v>20100</v>
      </c>
      <c r="N593" t="s">
        <v>760</v>
      </c>
      <c r="O593" s="61" t="s">
        <v>631</v>
      </c>
      <c r="P593">
        <v>400042</v>
      </c>
      <c r="Q593" t="s">
        <v>631</v>
      </c>
      <c r="R593">
        <v>9999</v>
      </c>
      <c r="S593" t="e">
        <f>VLOOKUP(A593,'Crosswalk NTL Prgrm-Project_JH'!I:T,5,FALSE)</f>
        <v>#N/A</v>
      </c>
      <c r="T593" t="e">
        <f t="shared" si="58"/>
        <v>#N/A</v>
      </c>
      <c r="U593" t="str">
        <f t="shared" si="59"/>
        <v>BAR037505420100</v>
      </c>
      <c r="V593">
        <v>400042</v>
      </c>
    </row>
    <row r="594" spans="1:22" x14ac:dyDescent="0.25">
      <c r="A594" s="61" t="str">
        <f t="shared" si="54"/>
        <v>BAR0375054</v>
      </c>
      <c r="B594" s="61" t="str">
        <f t="shared" si="55"/>
        <v>75054Co-Sponsorships</v>
      </c>
      <c r="C594" s="69" t="str">
        <f t="shared" si="56"/>
        <v>BAR0375054400043</v>
      </c>
      <c r="D594" s="69" t="str">
        <f t="shared" si="57"/>
        <v>BAR0375054Co-Sponsorships</v>
      </c>
      <c r="E594" t="s">
        <v>577</v>
      </c>
      <c r="F594" t="s">
        <v>282</v>
      </c>
      <c r="G594">
        <v>12</v>
      </c>
      <c r="H594" t="s">
        <v>286</v>
      </c>
      <c r="I594">
        <v>75054</v>
      </c>
      <c r="J594">
        <v>300</v>
      </c>
      <c r="K594">
        <v>9999</v>
      </c>
      <c r="L594" s="61" t="s">
        <v>760</v>
      </c>
      <c r="M594">
        <v>20100</v>
      </c>
      <c r="N594" t="s">
        <v>760</v>
      </c>
      <c r="O594" s="61" t="s">
        <v>628</v>
      </c>
      <c r="P594">
        <v>400043</v>
      </c>
      <c r="Q594" t="s">
        <v>628</v>
      </c>
      <c r="R594">
        <v>9999</v>
      </c>
      <c r="S594" t="e">
        <f>VLOOKUP(A594,'Crosswalk NTL Prgrm-Project_JH'!I:T,5,FALSE)</f>
        <v>#N/A</v>
      </c>
      <c r="T594" t="e">
        <f t="shared" si="58"/>
        <v>#N/A</v>
      </c>
      <c r="U594" t="str">
        <f t="shared" si="59"/>
        <v>BAR037505420100</v>
      </c>
      <c r="V594">
        <v>400043</v>
      </c>
    </row>
    <row r="595" spans="1:22" x14ac:dyDescent="0.25">
      <c r="A595" s="61" t="str">
        <f t="shared" si="54"/>
        <v>BAR0375054</v>
      </c>
      <c r="B595" s="61" t="str">
        <f t="shared" si="55"/>
        <v>75054Co-Sponsorships</v>
      </c>
      <c r="C595" s="69" t="str">
        <f t="shared" si="56"/>
        <v>BAR0375054400044</v>
      </c>
      <c r="D595" s="69" t="str">
        <f t="shared" si="57"/>
        <v>BAR0375054Co-Sponsorships</v>
      </c>
      <c r="E595" t="s">
        <v>577</v>
      </c>
      <c r="F595" t="s">
        <v>282</v>
      </c>
      <c r="G595">
        <v>12</v>
      </c>
      <c r="H595" t="s">
        <v>286</v>
      </c>
      <c r="I595">
        <v>75054</v>
      </c>
      <c r="J595">
        <v>300</v>
      </c>
      <c r="K595">
        <v>9999</v>
      </c>
      <c r="L595" s="61" t="s">
        <v>760</v>
      </c>
      <c r="M595">
        <v>20100</v>
      </c>
      <c r="N595" t="s">
        <v>760</v>
      </c>
      <c r="O595" s="61" t="s">
        <v>629</v>
      </c>
      <c r="P595">
        <v>400044</v>
      </c>
      <c r="Q595" t="s">
        <v>629</v>
      </c>
      <c r="R595">
        <v>9999</v>
      </c>
      <c r="S595" t="e">
        <f>VLOOKUP(A595,'Crosswalk NTL Prgrm-Project_JH'!I:T,5,FALSE)</f>
        <v>#N/A</v>
      </c>
      <c r="T595" t="e">
        <f t="shared" si="58"/>
        <v>#N/A</v>
      </c>
      <c r="U595" t="str">
        <f t="shared" si="59"/>
        <v>BAR037505420100</v>
      </c>
      <c r="V595">
        <v>400044</v>
      </c>
    </row>
    <row r="596" spans="1:22" x14ac:dyDescent="0.25">
      <c r="A596" s="61" t="str">
        <f t="shared" si="54"/>
        <v>BAR0375054</v>
      </c>
      <c r="B596" s="61" t="str">
        <f t="shared" si="55"/>
        <v>75054Co-Sponsorships</v>
      </c>
      <c r="C596" s="69" t="str">
        <f t="shared" si="56"/>
        <v>BAR0375054400045</v>
      </c>
      <c r="D596" s="69" t="str">
        <f t="shared" si="57"/>
        <v>BAR0375054Co-Sponsorships</v>
      </c>
      <c r="E596" t="s">
        <v>577</v>
      </c>
      <c r="F596" t="s">
        <v>282</v>
      </c>
      <c r="G596">
        <v>12</v>
      </c>
      <c r="H596" t="s">
        <v>286</v>
      </c>
      <c r="I596">
        <v>75054</v>
      </c>
      <c r="J596">
        <v>300</v>
      </c>
      <c r="K596">
        <v>9999</v>
      </c>
      <c r="L596" s="61" t="s">
        <v>760</v>
      </c>
      <c r="M596">
        <v>20100</v>
      </c>
      <c r="N596" t="s">
        <v>760</v>
      </c>
      <c r="O596" s="61" t="s">
        <v>632</v>
      </c>
      <c r="P596">
        <v>400045</v>
      </c>
      <c r="Q596" t="s">
        <v>632</v>
      </c>
      <c r="R596">
        <v>9999</v>
      </c>
      <c r="S596" t="e">
        <f>VLOOKUP(A596,'Crosswalk NTL Prgrm-Project_JH'!I:T,5,FALSE)</f>
        <v>#N/A</v>
      </c>
      <c r="T596" t="e">
        <f t="shared" si="58"/>
        <v>#N/A</v>
      </c>
      <c r="U596" t="str">
        <f t="shared" si="59"/>
        <v>BAR037505420100</v>
      </c>
      <c r="V596">
        <v>400045</v>
      </c>
    </row>
    <row r="597" spans="1:22" x14ac:dyDescent="0.25">
      <c r="A597" s="61" t="str">
        <f t="shared" si="54"/>
        <v>BAR0375054</v>
      </c>
      <c r="B597" s="61" t="str">
        <f t="shared" si="55"/>
        <v>75054Co-Sponsorships</v>
      </c>
      <c r="C597" s="69" t="str">
        <f t="shared" si="56"/>
        <v>BAR0375054400059</v>
      </c>
      <c r="D597" s="69" t="str">
        <f t="shared" si="57"/>
        <v>BAR0375054Co-Sponsorships</v>
      </c>
      <c r="E597" t="s">
        <v>577</v>
      </c>
      <c r="F597" t="s">
        <v>282</v>
      </c>
      <c r="G597">
        <v>12</v>
      </c>
      <c r="H597" t="s">
        <v>286</v>
      </c>
      <c r="I597">
        <v>75054</v>
      </c>
      <c r="J597">
        <v>300</v>
      </c>
      <c r="K597">
        <v>9999</v>
      </c>
      <c r="L597" s="61" t="s">
        <v>760</v>
      </c>
      <c r="M597">
        <v>20100</v>
      </c>
      <c r="N597" t="s">
        <v>760</v>
      </c>
      <c r="O597" s="61" t="s">
        <v>633</v>
      </c>
      <c r="P597">
        <v>400059</v>
      </c>
      <c r="Q597" t="s">
        <v>633</v>
      </c>
      <c r="R597">
        <v>9999</v>
      </c>
      <c r="S597" t="e">
        <f>VLOOKUP(A597,'Crosswalk NTL Prgrm-Project_JH'!I:T,5,FALSE)</f>
        <v>#N/A</v>
      </c>
      <c r="T597" t="e">
        <f t="shared" si="58"/>
        <v>#N/A</v>
      </c>
      <c r="U597" t="str">
        <f t="shared" si="59"/>
        <v>BAR037505420100</v>
      </c>
      <c r="V597">
        <v>400059</v>
      </c>
    </row>
    <row r="598" spans="1:22" x14ac:dyDescent="0.25">
      <c r="A598" s="61" t="str">
        <f t="shared" si="54"/>
        <v>BAR0375054</v>
      </c>
      <c r="B598" s="61" t="str">
        <f t="shared" si="55"/>
        <v>75054Co-Sponsorships</v>
      </c>
      <c r="C598" s="69" t="str">
        <f t="shared" si="56"/>
        <v>BAR0375054400060</v>
      </c>
      <c r="D598" s="69" t="str">
        <f t="shared" si="57"/>
        <v>BAR0375054Co-Sponsorships</v>
      </c>
      <c r="E598" t="s">
        <v>577</v>
      </c>
      <c r="F598" t="s">
        <v>282</v>
      </c>
      <c r="G598">
        <v>12</v>
      </c>
      <c r="H598" t="s">
        <v>286</v>
      </c>
      <c r="I598">
        <v>75054</v>
      </c>
      <c r="J598">
        <v>300</v>
      </c>
      <c r="K598">
        <v>9999</v>
      </c>
      <c r="L598" s="61" t="s">
        <v>760</v>
      </c>
      <c r="M598">
        <v>20100</v>
      </c>
      <c r="N598" t="s">
        <v>760</v>
      </c>
      <c r="O598" s="61" t="s">
        <v>634</v>
      </c>
      <c r="P598">
        <v>400060</v>
      </c>
      <c r="Q598" t="s">
        <v>634</v>
      </c>
      <c r="R598">
        <v>9999</v>
      </c>
      <c r="S598" t="e">
        <f>VLOOKUP(A598,'Crosswalk NTL Prgrm-Project_JH'!I:T,5,FALSE)</f>
        <v>#N/A</v>
      </c>
      <c r="T598" t="e">
        <f t="shared" si="58"/>
        <v>#N/A</v>
      </c>
      <c r="U598" t="str">
        <f t="shared" si="59"/>
        <v>BAR037505420100</v>
      </c>
      <c r="V598">
        <v>400060</v>
      </c>
    </row>
    <row r="599" spans="1:22" x14ac:dyDescent="0.25">
      <c r="A599" s="61" t="str">
        <f t="shared" si="54"/>
        <v>BAR0375054</v>
      </c>
      <c r="B599" s="61" t="str">
        <f t="shared" si="55"/>
        <v>75054Co-Sponsorships</v>
      </c>
      <c r="C599" s="69" t="str">
        <f t="shared" si="56"/>
        <v>BAR0375054400061</v>
      </c>
      <c r="D599" s="69" t="str">
        <f t="shared" si="57"/>
        <v>BAR0375054Co-Sponsorships</v>
      </c>
      <c r="E599" t="s">
        <v>577</v>
      </c>
      <c r="F599" t="s">
        <v>282</v>
      </c>
      <c r="G599">
        <v>12</v>
      </c>
      <c r="H599" t="s">
        <v>286</v>
      </c>
      <c r="I599">
        <v>75054</v>
      </c>
      <c r="J599">
        <v>300</v>
      </c>
      <c r="K599">
        <v>9999</v>
      </c>
      <c r="L599" s="61" t="s">
        <v>760</v>
      </c>
      <c r="M599">
        <v>20100</v>
      </c>
      <c r="N599" t="s">
        <v>760</v>
      </c>
      <c r="O599" s="61" t="s">
        <v>635</v>
      </c>
      <c r="P599">
        <v>400061</v>
      </c>
      <c r="Q599" t="s">
        <v>635</v>
      </c>
      <c r="R599">
        <v>9999</v>
      </c>
      <c r="S599" t="e">
        <f>VLOOKUP(A599,'Crosswalk NTL Prgrm-Project_JH'!I:T,5,FALSE)</f>
        <v>#N/A</v>
      </c>
      <c r="T599" t="e">
        <f t="shared" si="58"/>
        <v>#N/A</v>
      </c>
      <c r="U599" t="str">
        <f t="shared" si="59"/>
        <v>BAR037505420100</v>
      </c>
      <c r="V599">
        <v>400061</v>
      </c>
    </row>
    <row r="600" spans="1:22" x14ac:dyDescent="0.25">
      <c r="A600" s="61" t="str">
        <f t="shared" si="54"/>
        <v>BAR0375054</v>
      </c>
      <c r="B600" s="61" t="str">
        <f t="shared" si="55"/>
        <v>75054Co-Sponsorships</v>
      </c>
      <c r="C600" s="69" t="str">
        <f t="shared" si="56"/>
        <v>BAR0375054400063</v>
      </c>
      <c r="D600" s="69" t="str">
        <f t="shared" si="57"/>
        <v>BAR0375054Co-Sponsorships</v>
      </c>
      <c r="E600" t="s">
        <v>577</v>
      </c>
      <c r="F600" t="s">
        <v>282</v>
      </c>
      <c r="G600">
        <v>12</v>
      </c>
      <c r="H600" t="s">
        <v>286</v>
      </c>
      <c r="I600">
        <v>75054</v>
      </c>
      <c r="J600">
        <v>300</v>
      </c>
      <c r="K600">
        <v>9999</v>
      </c>
      <c r="L600" s="61" t="s">
        <v>760</v>
      </c>
      <c r="M600">
        <v>20100</v>
      </c>
      <c r="N600" t="s">
        <v>760</v>
      </c>
      <c r="O600" s="61" t="s">
        <v>637</v>
      </c>
      <c r="P600">
        <v>400063</v>
      </c>
      <c r="Q600" t="s">
        <v>637</v>
      </c>
      <c r="R600">
        <v>9999</v>
      </c>
      <c r="S600" t="e">
        <f>VLOOKUP(A600,'Crosswalk NTL Prgrm-Project_JH'!I:T,5,FALSE)</f>
        <v>#N/A</v>
      </c>
      <c r="T600" t="e">
        <f t="shared" si="58"/>
        <v>#N/A</v>
      </c>
      <c r="U600" t="str">
        <f t="shared" si="59"/>
        <v>BAR037505420100</v>
      </c>
      <c r="V600">
        <v>400063</v>
      </c>
    </row>
    <row r="601" spans="1:22" x14ac:dyDescent="0.25">
      <c r="A601" s="61" t="str">
        <f t="shared" si="54"/>
        <v>BAR0375054</v>
      </c>
      <c r="B601" s="61" t="str">
        <f t="shared" si="55"/>
        <v>75054Co-Sponsorships</v>
      </c>
      <c r="C601" s="69" t="str">
        <f t="shared" si="56"/>
        <v>BAR0375054400064</v>
      </c>
      <c r="D601" s="69" t="str">
        <f t="shared" si="57"/>
        <v>BAR0375054Co-Sponsorships</v>
      </c>
      <c r="E601" t="s">
        <v>577</v>
      </c>
      <c r="F601" t="s">
        <v>282</v>
      </c>
      <c r="G601">
        <v>12</v>
      </c>
      <c r="H601" t="s">
        <v>286</v>
      </c>
      <c r="I601">
        <v>75054</v>
      </c>
      <c r="J601">
        <v>300</v>
      </c>
      <c r="K601">
        <v>9999</v>
      </c>
      <c r="L601" s="61" t="s">
        <v>760</v>
      </c>
      <c r="M601">
        <v>20100</v>
      </c>
      <c r="N601" t="s">
        <v>760</v>
      </c>
      <c r="O601" s="61" t="s">
        <v>638</v>
      </c>
      <c r="P601">
        <v>400064</v>
      </c>
      <c r="Q601" t="s">
        <v>638</v>
      </c>
      <c r="R601">
        <v>9999</v>
      </c>
      <c r="S601" t="e">
        <f>VLOOKUP(A601,'Crosswalk NTL Prgrm-Project_JH'!I:T,5,FALSE)</f>
        <v>#N/A</v>
      </c>
      <c r="T601" t="e">
        <f t="shared" si="58"/>
        <v>#N/A</v>
      </c>
      <c r="U601" t="str">
        <f t="shared" si="59"/>
        <v>BAR037505420100</v>
      </c>
      <c r="V601">
        <v>400064</v>
      </c>
    </row>
    <row r="602" spans="1:22" x14ac:dyDescent="0.25">
      <c r="A602" s="61" t="str">
        <f t="shared" si="54"/>
        <v>BAR0375054</v>
      </c>
      <c r="B602" s="61" t="str">
        <f t="shared" si="55"/>
        <v>75054Co-Sponsorships</v>
      </c>
      <c r="C602" s="69" t="str">
        <f t="shared" si="56"/>
        <v>BAR0375054400065</v>
      </c>
      <c r="D602" s="69" t="str">
        <f t="shared" si="57"/>
        <v>BAR0375054Co-Sponsorships</v>
      </c>
      <c r="E602" t="s">
        <v>577</v>
      </c>
      <c r="F602" t="s">
        <v>282</v>
      </c>
      <c r="G602">
        <v>12</v>
      </c>
      <c r="H602" t="s">
        <v>286</v>
      </c>
      <c r="I602">
        <v>75054</v>
      </c>
      <c r="J602">
        <v>300</v>
      </c>
      <c r="K602">
        <v>9999</v>
      </c>
      <c r="L602" s="61" t="s">
        <v>760</v>
      </c>
      <c r="M602">
        <v>20100</v>
      </c>
      <c r="N602" t="s">
        <v>760</v>
      </c>
      <c r="O602" s="61" t="s">
        <v>639</v>
      </c>
      <c r="P602">
        <v>400065</v>
      </c>
      <c r="Q602" t="s">
        <v>639</v>
      </c>
      <c r="R602">
        <v>9999</v>
      </c>
      <c r="S602" t="e">
        <f>VLOOKUP(A602,'Crosswalk NTL Prgrm-Project_JH'!I:T,5,FALSE)</f>
        <v>#N/A</v>
      </c>
      <c r="T602" t="e">
        <f t="shared" si="58"/>
        <v>#N/A</v>
      </c>
      <c r="U602" t="str">
        <f t="shared" si="59"/>
        <v>BAR037505420100</v>
      </c>
      <c r="V602">
        <v>400065</v>
      </c>
    </row>
    <row r="603" spans="1:22" x14ac:dyDescent="0.25">
      <c r="A603" s="61" t="str">
        <f t="shared" si="54"/>
        <v>BAR0375054</v>
      </c>
      <c r="B603" s="61" t="str">
        <f t="shared" si="55"/>
        <v>75054Co-Sponsorships</v>
      </c>
      <c r="C603" s="69" t="str">
        <f t="shared" si="56"/>
        <v>BAR0375054400066</v>
      </c>
      <c r="D603" s="69" t="str">
        <f t="shared" si="57"/>
        <v>BAR0375054Co-Sponsorships</v>
      </c>
      <c r="E603" t="s">
        <v>577</v>
      </c>
      <c r="F603" t="s">
        <v>282</v>
      </c>
      <c r="G603">
        <v>12</v>
      </c>
      <c r="H603" t="s">
        <v>286</v>
      </c>
      <c r="I603">
        <v>75054</v>
      </c>
      <c r="J603">
        <v>300</v>
      </c>
      <c r="K603">
        <v>9999</v>
      </c>
      <c r="L603" s="61" t="s">
        <v>760</v>
      </c>
      <c r="M603">
        <v>20100</v>
      </c>
      <c r="N603" t="s">
        <v>760</v>
      </c>
      <c r="O603" s="61" t="s">
        <v>640</v>
      </c>
      <c r="P603">
        <v>400066</v>
      </c>
      <c r="Q603" t="s">
        <v>640</v>
      </c>
      <c r="R603">
        <v>9999</v>
      </c>
      <c r="S603" t="e">
        <f>VLOOKUP(A603,'Crosswalk NTL Prgrm-Project_JH'!I:T,5,FALSE)</f>
        <v>#N/A</v>
      </c>
      <c r="T603" t="e">
        <f t="shared" si="58"/>
        <v>#N/A</v>
      </c>
      <c r="U603" t="str">
        <f t="shared" si="59"/>
        <v>BAR037505420100</v>
      </c>
      <c r="V603">
        <v>400066</v>
      </c>
    </row>
    <row r="604" spans="1:22" x14ac:dyDescent="0.25">
      <c r="A604" s="61" t="str">
        <f t="shared" si="54"/>
        <v>BAR0375054</v>
      </c>
      <c r="B604" s="61" t="str">
        <f t="shared" si="55"/>
        <v>75054Co-Sponsorships</v>
      </c>
      <c r="C604" s="69" t="str">
        <f t="shared" si="56"/>
        <v>BAR0375054400067</v>
      </c>
      <c r="D604" s="69" t="str">
        <f t="shared" si="57"/>
        <v>BAR0375054Co-Sponsorships</v>
      </c>
      <c r="E604" t="s">
        <v>577</v>
      </c>
      <c r="F604" t="s">
        <v>282</v>
      </c>
      <c r="G604">
        <v>12</v>
      </c>
      <c r="H604" t="s">
        <v>286</v>
      </c>
      <c r="I604">
        <v>75054</v>
      </c>
      <c r="J604">
        <v>300</v>
      </c>
      <c r="K604">
        <v>9999</v>
      </c>
      <c r="L604" s="61" t="s">
        <v>760</v>
      </c>
      <c r="M604">
        <v>20100</v>
      </c>
      <c r="N604" t="s">
        <v>760</v>
      </c>
      <c r="O604" s="61" t="s">
        <v>641</v>
      </c>
      <c r="P604">
        <v>400067</v>
      </c>
      <c r="Q604" t="s">
        <v>641</v>
      </c>
      <c r="R604">
        <v>9999</v>
      </c>
      <c r="S604" t="e">
        <f>VLOOKUP(A604,'Crosswalk NTL Prgrm-Project_JH'!I:T,5,FALSE)</f>
        <v>#N/A</v>
      </c>
      <c r="T604" t="e">
        <f t="shared" si="58"/>
        <v>#N/A</v>
      </c>
      <c r="U604" t="str">
        <f t="shared" si="59"/>
        <v>BAR037505420100</v>
      </c>
      <c r="V604">
        <v>400067</v>
      </c>
    </row>
    <row r="605" spans="1:22" x14ac:dyDescent="0.25">
      <c r="A605" s="61" t="str">
        <f t="shared" si="54"/>
        <v>BAR0375054</v>
      </c>
      <c r="B605" s="61" t="str">
        <f t="shared" si="55"/>
        <v>75054Co-Sponsorships</v>
      </c>
      <c r="C605" s="69" t="str">
        <f t="shared" si="56"/>
        <v>BAR0375054400068</v>
      </c>
      <c r="D605" s="69" t="str">
        <f t="shared" si="57"/>
        <v>BAR0375054Co-Sponsorships</v>
      </c>
      <c r="E605" t="s">
        <v>577</v>
      </c>
      <c r="F605" t="s">
        <v>282</v>
      </c>
      <c r="G605">
        <v>12</v>
      </c>
      <c r="H605" t="s">
        <v>286</v>
      </c>
      <c r="I605">
        <v>75054</v>
      </c>
      <c r="J605">
        <v>300</v>
      </c>
      <c r="K605">
        <v>9999</v>
      </c>
      <c r="L605" s="61" t="s">
        <v>760</v>
      </c>
      <c r="M605">
        <v>20100</v>
      </c>
      <c r="N605" t="s">
        <v>760</v>
      </c>
      <c r="O605" s="61" t="s">
        <v>642</v>
      </c>
      <c r="P605">
        <v>400068</v>
      </c>
      <c r="Q605" t="s">
        <v>642</v>
      </c>
      <c r="R605">
        <v>9999</v>
      </c>
      <c r="S605" t="e">
        <f>VLOOKUP(A605,'Crosswalk NTL Prgrm-Project_JH'!I:T,5,FALSE)</f>
        <v>#N/A</v>
      </c>
      <c r="T605" t="e">
        <f t="shared" si="58"/>
        <v>#N/A</v>
      </c>
      <c r="U605" t="str">
        <f t="shared" si="59"/>
        <v>BAR037505420100</v>
      </c>
      <c r="V605">
        <v>400068</v>
      </c>
    </row>
    <row r="606" spans="1:22" x14ac:dyDescent="0.25">
      <c r="A606" s="61" t="str">
        <f t="shared" si="54"/>
        <v>BAR0375054</v>
      </c>
      <c r="B606" s="61" t="str">
        <f t="shared" si="55"/>
        <v>75054Co-Sponsorships</v>
      </c>
      <c r="C606" s="69" t="str">
        <f t="shared" si="56"/>
        <v>BAR0375054400070</v>
      </c>
      <c r="D606" s="69" t="str">
        <f t="shared" si="57"/>
        <v>BAR0375054Co-Sponsorships</v>
      </c>
      <c r="E606" t="s">
        <v>577</v>
      </c>
      <c r="F606" t="s">
        <v>282</v>
      </c>
      <c r="G606">
        <v>12</v>
      </c>
      <c r="H606" t="s">
        <v>286</v>
      </c>
      <c r="I606">
        <v>75054</v>
      </c>
      <c r="J606">
        <v>300</v>
      </c>
      <c r="K606">
        <v>9999</v>
      </c>
      <c r="L606" s="61" t="s">
        <v>760</v>
      </c>
      <c r="M606">
        <v>20100</v>
      </c>
      <c r="N606" t="s">
        <v>760</v>
      </c>
      <c r="O606" s="61" t="s">
        <v>643</v>
      </c>
      <c r="P606">
        <v>400070</v>
      </c>
      <c r="Q606" t="s">
        <v>643</v>
      </c>
      <c r="R606">
        <v>9999</v>
      </c>
      <c r="S606" t="e">
        <f>VLOOKUP(A606,'Crosswalk NTL Prgrm-Project_JH'!I:T,5,FALSE)</f>
        <v>#N/A</v>
      </c>
      <c r="T606" t="e">
        <f t="shared" si="58"/>
        <v>#N/A</v>
      </c>
      <c r="U606" t="str">
        <f t="shared" si="59"/>
        <v>BAR037505420100</v>
      </c>
      <c r="V606">
        <v>400070</v>
      </c>
    </row>
    <row r="607" spans="1:22" x14ac:dyDescent="0.25">
      <c r="A607" s="61" t="str">
        <f t="shared" si="54"/>
        <v>BAR0375054</v>
      </c>
      <c r="B607" s="61" t="str">
        <f t="shared" si="55"/>
        <v>75054Co-Sponsorships</v>
      </c>
      <c r="C607" s="69" t="str">
        <f t="shared" si="56"/>
        <v>BAR0375054400072</v>
      </c>
      <c r="D607" s="69" t="str">
        <f t="shared" si="57"/>
        <v>BAR0375054Co-Sponsorships</v>
      </c>
      <c r="E607" t="s">
        <v>577</v>
      </c>
      <c r="F607" t="s">
        <v>282</v>
      </c>
      <c r="G607">
        <v>12</v>
      </c>
      <c r="H607" t="s">
        <v>286</v>
      </c>
      <c r="I607">
        <v>75054</v>
      </c>
      <c r="J607">
        <v>300</v>
      </c>
      <c r="K607">
        <v>9999</v>
      </c>
      <c r="L607" s="61" t="s">
        <v>760</v>
      </c>
      <c r="M607">
        <v>20100</v>
      </c>
      <c r="N607" t="s">
        <v>760</v>
      </c>
      <c r="O607" s="61" t="s">
        <v>645</v>
      </c>
      <c r="P607">
        <v>400072</v>
      </c>
      <c r="Q607" t="s">
        <v>645</v>
      </c>
      <c r="R607">
        <v>9999</v>
      </c>
      <c r="S607" t="e">
        <f>VLOOKUP(A607,'Crosswalk NTL Prgrm-Project_JH'!I:T,5,FALSE)</f>
        <v>#N/A</v>
      </c>
      <c r="T607" t="e">
        <f t="shared" si="58"/>
        <v>#N/A</v>
      </c>
      <c r="U607" t="str">
        <f t="shared" si="59"/>
        <v>BAR037505420100</v>
      </c>
      <c r="V607">
        <v>400072</v>
      </c>
    </row>
    <row r="608" spans="1:22" x14ac:dyDescent="0.25">
      <c r="A608" s="61" t="str">
        <f t="shared" si="54"/>
        <v>BAR0375054</v>
      </c>
      <c r="B608" s="61" t="str">
        <f t="shared" si="55"/>
        <v>75054Co-Sponsorships</v>
      </c>
      <c r="C608" s="69" t="str">
        <f t="shared" si="56"/>
        <v>BAR0375054400073</v>
      </c>
      <c r="D608" s="69" t="str">
        <f t="shared" si="57"/>
        <v>BAR0375054Co-Sponsorships</v>
      </c>
      <c r="E608" t="s">
        <v>577</v>
      </c>
      <c r="F608" t="s">
        <v>282</v>
      </c>
      <c r="G608">
        <v>12</v>
      </c>
      <c r="H608" t="s">
        <v>286</v>
      </c>
      <c r="I608">
        <v>75054</v>
      </c>
      <c r="J608">
        <v>300</v>
      </c>
      <c r="K608">
        <v>9999</v>
      </c>
      <c r="L608" s="61" t="s">
        <v>760</v>
      </c>
      <c r="M608">
        <v>20100</v>
      </c>
      <c r="N608" t="s">
        <v>760</v>
      </c>
      <c r="O608" s="61" t="s">
        <v>646</v>
      </c>
      <c r="P608">
        <v>400073</v>
      </c>
      <c r="Q608" t="s">
        <v>646</v>
      </c>
      <c r="R608">
        <v>9999</v>
      </c>
      <c r="S608" t="e">
        <f>VLOOKUP(A608,'Crosswalk NTL Prgrm-Project_JH'!I:T,5,FALSE)</f>
        <v>#N/A</v>
      </c>
      <c r="T608" t="e">
        <f t="shared" si="58"/>
        <v>#N/A</v>
      </c>
      <c r="U608" t="str">
        <f t="shared" si="59"/>
        <v>BAR037505420100</v>
      </c>
      <c r="V608">
        <v>400073</v>
      </c>
    </row>
    <row r="609" spans="1:22" x14ac:dyDescent="0.25">
      <c r="A609" s="61" t="str">
        <f t="shared" si="54"/>
        <v>BAR0375054</v>
      </c>
      <c r="B609" s="61" t="str">
        <f t="shared" si="55"/>
        <v>75054Co-Sponsorships</v>
      </c>
      <c r="C609" s="69" t="str">
        <f t="shared" si="56"/>
        <v>BAR0375054400074</v>
      </c>
      <c r="D609" s="69" t="str">
        <f t="shared" si="57"/>
        <v>BAR0375054Co-Sponsorships</v>
      </c>
      <c r="E609" t="s">
        <v>577</v>
      </c>
      <c r="F609" t="s">
        <v>282</v>
      </c>
      <c r="G609">
        <v>12</v>
      </c>
      <c r="H609" t="s">
        <v>286</v>
      </c>
      <c r="I609">
        <v>75054</v>
      </c>
      <c r="J609">
        <v>300</v>
      </c>
      <c r="K609">
        <v>9999</v>
      </c>
      <c r="L609" s="61" t="s">
        <v>760</v>
      </c>
      <c r="M609">
        <v>20100</v>
      </c>
      <c r="N609" t="s">
        <v>760</v>
      </c>
      <c r="O609" s="61" t="s">
        <v>647</v>
      </c>
      <c r="P609">
        <v>400074</v>
      </c>
      <c r="Q609" t="s">
        <v>647</v>
      </c>
      <c r="R609">
        <v>9999</v>
      </c>
      <c r="S609" t="e">
        <f>VLOOKUP(A609,'Crosswalk NTL Prgrm-Project_JH'!I:T,5,FALSE)</f>
        <v>#N/A</v>
      </c>
      <c r="T609" t="e">
        <f t="shared" si="58"/>
        <v>#N/A</v>
      </c>
      <c r="U609" t="str">
        <f t="shared" si="59"/>
        <v>BAR037505420100</v>
      </c>
      <c r="V609">
        <v>400074</v>
      </c>
    </row>
    <row r="610" spans="1:22" x14ac:dyDescent="0.25">
      <c r="A610" s="61" t="str">
        <f t="shared" si="54"/>
        <v>BAR0375054</v>
      </c>
      <c r="B610" s="61" t="str">
        <f t="shared" si="55"/>
        <v>75054Co-Sponsorships</v>
      </c>
      <c r="C610" s="69" t="str">
        <f t="shared" si="56"/>
        <v>BAR0375054400075</v>
      </c>
      <c r="D610" s="69" t="str">
        <f t="shared" si="57"/>
        <v>BAR0375054Co-Sponsorships</v>
      </c>
      <c r="E610" t="s">
        <v>577</v>
      </c>
      <c r="F610" t="s">
        <v>282</v>
      </c>
      <c r="G610">
        <v>12</v>
      </c>
      <c r="H610" t="s">
        <v>286</v>
      </c>
      <c r="I610">
        <v>75054</v>
      </c>
      <c r="J610">
        <v>300</v>
      </c>
      <c r="K610">
        <v>9999</v>
      </c>
      <c r="L610" s="61" t="s">
        <v>760</v>
      </c>
      <c r="M610">
        <v>20100</v>
      </c>
      <c r="N610" t="s">
        <v>760</v>
      </c>
      <c r="O610" s="61" t="s">
        <v>648</v>
      </c>
      <c r="P610">
        <v>400075</v>
      </c>
      <c r="Q610" t="s">
        <v>648</v>
      </c>
      <c r="R610">
        <v>9999</v>
      </c>
      <c r="S610" t="e">
        <f>VLOOKUP(A610,'Crosswalk NTL Prgrm-Project_JH'!I:T,5,FALSE)</f>
        <v>#N/A</v>
      </c>
      <c r="T610" t="e">
        <f t="shared" si="58"/>
        <v>#N/A</v>
      </c>
      <c r="U610" t="str">
        <f t="shared" si="59"/>
        <v>BAR037505420100</v>
      </c>
      <c r="V610">
        <v>400075</v>
      </c>
    </row>
    <row r="611" spans="1:22" x14ac:dyDescent="0.25">
      <c r="A611" s="61" t="str">
        <f t="shared" si="54"/>
        <v>BAR0375054</v>
      </c>
      <c r="B611" s="61" t="str">
        <f t="shared" si="55"/>
        <v>75054Co-Sponsorships</v>
      </c>
      <c r="C611" s="69" t="str">
        <f t="shared" si="56"/>
        <v>BAR0375054400076</v>
      </c>
      <c r="D611" s="69" t="str">
        <f t="shared" si="57"/>
        <v>BAR0375054Co-Sponsorships</v>
      </c>
      <c r="E611" t="s">
        <v>577</v>
      </c>
      <c r="F611" t="s">
        <v>282</v>
      </c>
      <c r="G611">
        <v>12</v>
      </c>
      <c r="H611" t="s">
        <v>286</v>
      </c>
      <c r="I611">
        <v>75054</v>
      </c>
      <c r="J611">
        <v>300</v>
      </c>
      <c r="K611">
        <v>9999</v>
      </c>
      <c r="L611" s="61" t="s">
        <v>760</v>
      </c>
      <c r="M611">
        <v>20100</v>
      </c>
      <c r="N611" t="s">
        <v>760</v>
      </c>
      <c r="O611" s="61" t="s">
        <v>649</v>
      </c>
      <c r="P611">
        <v>400076</v>
      </c>
      <c r="Q611" t="s">
        <v>649</v>
      </c>
      <c r="R611">
        <v>9999</v>
      </c>
      <c r="S611" t="e">
        <f>VLOOKUP(A611,'Crosswalk NTL Prgrm-Project_JH'!I:T,5,FALSE)</f>
        <v>#N/A</v>
      </c>
      <c r="T611" t="e">
        <f t="shared" si="58"/>
        <v>#N/A</v>
      </c>
      <c r="U611" t="str">
        <f t="shared" si="59"/>
        <v>BAR037505420100</v>
      </c>
      <c r="V611">
        <v>400076</v>
      </c>
    </row>
    <row r="612" spans="1:22" x14ac:dyDescent="0.25">
      <c r="A612" s="61" t="str">
        <f t="shared" si="54"/>
        <v>BAR0375054</v>
      </c>
      <c r="B612" s="61" t="str">
        <f t="shared" si="55"/>
        <v>75054Co-Sponsorships</v>
      </c>
      <c r="C612" s="69" t="str">
        <f t="shared" si="56"/>
        <v>BAR0375054400079</v>
      </c>
      <c r="D612" s="69" t="str">
        <f t="shared" si="57"/>
        <v>BAR0375054Co-Sponsorships</v>
      </c>
      <c r="E612" t="s">
        <v>577</v>
      </c>
      <c r="F612" t="s">
        <v>282</v>
      </c>
      <c r="G612">
        <v>12</v>
      </c>
      <c r="H612" t="s">
        <v>286</v>
      </c>
      <c r="I612">
        <v>75054</v>
      </c>
      <c r="J612">
        <v>300</v>
      </c>
      <c r="K612">
        <v>9999</v>
      </c>
      <c r="L612" s="61" t="s">
        <v>760</v>
      </c>
      <c r="M612">
        <v>20100</v>
      </c>
      <c r="N612" t="s">
        <v>760</v>
      </c>
      <c r="O612" s="61" t="s">
        <v>651</v>
      </c>
      <c r="P612">
        <v>400079</v>
      </c>
      <c r="Q612" t="s">
        <v>651</v>
      </c>
      <c r="R612">
        <v>9999</v>
      </c>
      <c r="S612" t="e">
        <f>VLOOKUP(A612,'Crosswalk NTL Prgrm-Project_JH'!I:T,5,FALSE)</f>
        <v>#N/A</v>
      </c>
      <c r="T612" t="e">
        <f t="shared" si="58"/>
        <v>#N/A</v>
      </c>
      <c r="U612" t="str">
        <f t="shared" si="59"/>
        <v>BAR037505420100</v>
      </c>
      <c r="V612">
        <v>400079</v>
      </c>
    </row>
    <row r="613" spans="1:22" x14ac:dyDescent="0.25">
      <c r="A613" s="61" t="str">
        <f t="shared" si="54"/>
        <v>BAR0375054</v>
      </c>
      <c r="B613" s="61" t="str">
        <f t="shared" si="55"/>
        <v>75054Co-Sponsorships</v>
      </c>
      <c r="C613" s="69" t="str">
        <f t="shared" si="56"/>
        <v>BAR0375054400080</v>
      </c>
      <c r="D613" s="69" t="str">
        <f t="shared" si="57"/>
        <v>BAR0375054Co-Sponsorships</v>
      </c>
      <c r="E613" t="s">
        <v>577</v>
      </c>
      <c r="F613" t="s">
        <v>282</v>
      </c>
      <c r="G613">
        <v>12</v>
      </c>
      <c r="H613" t="s">
        <v>286</v>
      </c>
      <c r="I613">
        <v>75054</v>
      </c>
      <c r="J613">
        <v>300</v>
      </c>
      <c r="K613">
        <v>9999</v>
      </c>
      <c r="L613" s="61" t="s">
        <v>760</v>
      </c>
      <c r="M613">
        <v>20100</v>
      </c>
      <c r="N613" t="s">
        <v>760</v>
      </c>
      <c r="O613" s="61" t="s">
        <v>652</v>
      </c>
      <c r="P613">
        <v>400080</v>
      </c>
      <c r="Q613" t="s">
        <v>652</v>
      </c>
      <c r="R613">
        <v>9999</v>
      </c>
      <c r="S613" t="e">
        <f>VLOOKUP(A613,'Crosswalk NTL Prgrm-Project_JH'!I:T,5,FALSE)</f>
        <v>#N/A</v>
      </c>
      <c r="T613" t="e">
        <f t="shared" si="58"/>
        <v>#N/A</v>
      </c>
      <c r="U613" t="str">
        <f t="shared" si="59"/>
        <v>BAR037505420100</v>
      </c>
      <c r="V613">
        <v>400080</v>
      </c>
    </row>
    <row r="614" spans="1:22" x14ac:dyDescent="0.25">
      <c r="A614" s="61" t="str">
        <f t="shared" si="54"/>
        <v>BAR0375054</v>
      </c>
      <c r="B614" s="61" t="str">
        <f t="shared" si="55"/>
        <v>75054Co-Sponsorships</v>
      </c>
      <c r="C614" s="69" t="str">
        <f t="shared" si="56"/>
        <v>BAR0375054400081</v>
      </c>
      <c r="D614" s="69" t="str">
        <f t="shared" si="57"/>
        <v>BAR0375054Co-Sponsorships</v>
      </c>
      <c r="E614" t="s">
        <v>577</v>
      </c>
      <c r="F614" t="s">
        <v>282</v>
      </c>
      <c r="G614">
        <v>12</v>
      </c>
      <c r="H614" t="s">
        <v>286</v>
      </c>
      <c r="I614">
        <v>75054</v>
      </c>
      <c r="J614">
        <v>300</v>
      </c>
      <c r="K614">
        <v>9999</v>
      </c>
      <c r="L614" s="61" t="s">
        <v>760</v>
      </c>
      <c r="M614">
        <v>20100</v>
      </c>
      <c r="N614" t="s">
        <v>760</v>
      </c>
      <c r="O614" s="61" t="s">
        <v>653</v>
      </c>
      <c r="P614">
        <v>400081</v>
      </c>
      <c r="Q614" t="s">
        <v>653</v>
      </c>
      <c r="R614">
        <v>9999</v>
      </c>
      <c r="S614" t="e">
        <f>VLOOKUP(A614,'Crosswalk NTL Prgrm-Project_JH'!I:T,5,FALSE)</f>
        <v>#N/A</v>
      </c>
      <c r="T614" t="e">
        <f t="shared" si="58"/>
        <v>#N/A</v>
      </c>
      <c r="U614" t="str">
        <f t="shared" si="59"/>
        <v>BAR037505420100</v>
      </c>
      <c r="V614">
        <v>400081</v>
      </c>
    </row>
    <row r="615" spans="1:22" x14ac:dyDescent="0.25">
      <c r="A615" s="61" t="str">
        <f t="shared" si="54"/>
        <v>BAR0375054</v>
      </c>
      <c r="B615" s="61" t="str">
        <f t="shared" si="55"/>
        <v>75054Co-Sponsorships</v>
      </c>
      <c r="C615" s="69" t="str">
        <f t="shared" si="56"/>
        <v>BAR0375054400083</v>
      </c>
      <c r="D615" s="69" t="str">
        <f t="shared" si="57"/>
        <v>BAR0375054Co-Sponsorships</v>
      </c>
      <c r="E615" t="s">
        <v>577</v>
      </c>
      <c r="F615" t="s">
        <v>282</v>
      </c>
      <c r="G615">
        <v>12</v>
      </c>
      <c r="H615" t="s">
        <v>286</v>
      </c>
      <c r="I615">
        <v>75054</v>
      </c>
      <c r="J615">
        <v>300</v>
      </c>
      <c r="K615">
        <v>9999</v>
      </c>
      <c r="L615" s="61" t="s">
        <v>760</v>
      </c>
      <c r="M615">
        <v>20100</v>
      </c>
      <c r="N615" t="s">
        <v>760</v>
      </c>
      <c r="O615" s="61" t="s">
        <v>654</v>
      </c>
      <c r="P615">
        <v>400083</v>
      </c>
      <c r="Q615" t="s">
        <v>654</v>
      </c>
      <c r="R615">
        <v>9999</v>
      </c>
      <c r="S615" t="e">
        <f>VLOOKUP(A615,'Crosswalk NTL Prgrm-Project_JH'!I:T,5,FALSE)</f>
        <v>#N/A</v>
      </c>
      <c r="T615" t="e">
        <f t="shared" si="58"/>
        <v>#N/A</v>
      </c>
      <c r="U615" t="str">
        <f t="shared" si="59"/>
        <v>BAR037505420100</v>
      </c>
      <c r="V615">
        <v>400083</v>
      </c>
    </row>
    <row r="616" spans="1:22" x14ac:dyDescent="0.25">
      <c r="A616" s="61" t="str">
        <f t="shared" si="54"/>
        <v>BAR0375054</v>
      </c>
      <c r="B616" s="61" t="str">
        <f t="shared" si="55"/>
        <v>75054Co-Sponsorships</v>
      </c>
      <c r="C616" s="69" t="str">
        <f t="shared" si="56"/>
        <v>BAR0375054400084</v>
      </c>
      <c r="D616" s="69" t="str">
        <f t="shared" si="57"/>
        <v>BAR0375054Co-Sponsorships</v>
      </c>
      <c r="E616" t="s">
        <v>577</v>
      </c>
      <c r="F616" t="s">
        <v>282</v>
      </c>
      <c r="G616">
        <v>12</v>
      </c>
      <c r="H616" t="s">
        <v>286</v>
      </c>
      <c r="I616">
        <v>75054</v>
      </c>
      <c r="J616">
        <v>300</v>
      </c>
      <c r="K616">
        <v>9999</v>
      </c>
      <c r="L616" s="61" t="s">
        <v>760</v>
      </c>
      <c r="M616">
        <v>20100</v>
      </c>
      <c r="N616" t="s">
        <v>760</v>
      </c>
      <c r="O616" s="61" t="s">
        <v>655</v>
      </c>
      <c r="P616">
        <v>400084</v>
      </c>
      <c r="Q616" t="s">
        <v>655</v>
      </c>
      <c r="R616">
        <v>9999</v>
      </c>
      <c r="S616" t="e">
        <f>VLOOKUP(A616,'Crosswalk NTL Prgrm-Project_JH'!I:T,5,FALSE)</f>
        <v>#N/A</v>
      </c>
      <c r="T616" t="e">
        <f t="shared" si="58"/>
        <v>#N/A</v>
      </c>
      <c r="U616" t="str">
        <f t="shared" si="59"/>
        <v>BAR037505420100</v>
      </c>
      <c r="V616">
        <v>400084</v>
      </c>
    </row>
    <row r="617" spans="1:22" x14ac:dyDescent="0.25">
      <c r="A617" s="61" t="str">
        <f t="shared" si="54"/>
        <v>BAR0375054</v>
      </c>
      <c r="B617" s="61" t="str">
        <f t="shared" si="55"/>
        <v>75054Co-Sponsorships</v>
      </c>
      <c r="C617" s="69" t="str">
        <f t="shared" si="56"/>
        <v>BAR0375054400085</v>
      </c>
      <c r="D617" s="69" t="str">
        <f t="shared" si="57"/>
        <v>BAR0375054Co-Sponsorships</v>
      </c>
      <c r="E617" t="s">
        <v>577</v>
      </c>
      <c r="F617" t="s">
        <v>282</v>
      </c>
      <c r="G617">
        <v>12</v>
      </c>
      <c r="H617" t="s">
        <v>286</v>
      </c>
      <c r="I617">
        <v>75054</v>
      </c>
      <c r="J617">
        <v>300</v>
      </c>
      <c r="K617">
        <v>9999</v>
      </c>
      <c r="L617" s="61" t="s">
        <v>760</v>
      </c>
      <c r="M617">
        <v>20100</v>
      </c>
      <c r="N617" t="s">
        <v>760</v>
      </c>
      <c r="O617" s="61" t="s">
        <v>656</v>
      </c>
      <c r="P617">
        <v>400085</v>
      </c>
      <c r="Q617" t="s">
        <v>656</v>
      </c>
      <c r="R617">
        <v>9999</v>
      </c>
      <c r="S617" t="e">
        <f>VLOOKUP(A617,'Crosswalk NTL Prgrm-Project_JH'!I:T,5,FALSE)</f>
        <v>#N/A</v>
      </c>
      <c r="T617" t="e">
        <f t="shared" si="58"/>
        <v>#N/A</v>
      </c>
      <c r="U617" t="str">
        <f t="shared" si="59"/>
        <v>BAR037505420100</v>
      </c>
      <c r="V617">
        <v>400085</v>
      </c>
    </row>
    <row r="618" spans="1:22" x14ac:dyDescent="0.25">
      <c r="A618" s="61" t="str">
        <f t="shared" si="54"/>
        <v>BAR0375054</v>
      </c>
      <c r="B618" s="61" t="str">
        <f t="shared" si="55"/>
        <v>75054Co-Sponsorships</v>
      </c>
      <c r="C618" s="69" t="str">
        <f t="shared" si="56"/>
        <v>BAR0375054400086</v>
      </c>
      <c r="D618" s="69" t="str">
        <f t="shared" si="57"/>
        <v>BAR0375054Co-Sponsorships</v>
      </c>
      <c r="E618" t="s">
        <v>577</v>
      </c>
      <c r="F618" t="s">
        <v>282</v>
      </c>
      <c r="G618">
        <v>12</v>
      </c>
      <c r="H618" t="s">
        <v>286</v>
      </c>
      <c r="I618">
        <v>75054</v>
      </c>
      <c r="J618">
        <v>300</v>
      </c>
      <c r="K618">
        <v>9999</v>
      </c>
      <c r="L618" s="61" t="s">
        <v>760</v>
      </c>
      <c r="M618">
        <v>20100</v>
      </c>
      <c r="N618" t="s">
        <v>760</v>
      </c>
      <c r="O618" s="61" t="s">
        <v>657</v>
      </c>
      <c r="P618">
        <v>400086</v>
      </c>
      <c r="Q618" t="s">
        <v>657</v>
      </c>
      <c r="R618">
        <v>9999</v>
      </c>
      <c r="S618" t="e">
        <f>VLOOKUP(A618,'Crosswalk NTL Prgrm-Project_JH'!I:T,5,FALSE)</f>
        <v>#N/A</v>
      </c>
      <c r="T618" t="e">
        <f t="shared" si="58"/>
        <v>#N/A</v>
      </c>
      <c r="U618" t="str">
        <f t="shared" si="59"/>
        <v>BAR037505420100</v>
      </c>
      <c r="V618">
        <v>400086</v>
      </c>
    </row>
    <row r="619" spans="1:22" x14ac:dyDescent="0.25">
      <c r="A619" s="61" t="str">
        <f t="shared" si="54"/>
        <v>BAR0375054</v>
      </c>
      <c r="B619" s="61" t="str">
        <f t="shared" si="55"/>
        <v>75054Co-Sponsorships</v>
      </c>
      <c r="C619" s="69" t="str">
        <f t="shared" si="56"/>
        <v>BAR0375054400087</v>
      </c>
      <c r="D619" s="69" t="str">
        <f t="shared" si="57"/>
        <v>BAR0375054Co-Sponsorships</v>
      </c>
      <c r="E619" t="s">
        <v>577</v>
      </c>
      <c r="F619" t="s">
        <v>282</v>
      </c>
      <c r="G619">
        <v>12</v>
      </c>
      <c r="H619" t="s">
        <v>286</v>
      </c>
      <c r="I619">
        <v>75054</v>
      </c>
      <c r="J619">
        <v>300</v>
      </c>
      <c r="K619">
        <v>9999</v>
      </c>
      <c r="L619" s="61" t="s">
        <v>760</v>
      </c>
      <c r="M619">
        <v>20100</v>
      </c>
      <c r="N619" t="s">
        <v>760</v>
      </c>
      <c r="O619" s="61" t="s">
        <v>658</v>
      </c>
      <c r="P619">
        <v>400087</v>
      </c>
      <c r="Q619" t="s">
        <v>658</v>
      </c>
      <c r="R619">
        <v>9999</v>
      </c>
      <c r="S619" t="e">
        <f>VLOOKUP(A619,'Crosswalk NTL Prgrm-Project_JH'!I:T,5,FALSE)</f>
        <v>#N/A</v>
      </c>
      <c r="T619" t="e">
        <f t="shared" si="58"/>
        <v>#N/A</v>
      </c>
      <c r="U619" t="str">
        <f t="shared" si="59"/>
        <v>BAR037505420100</v>
      </c>
      <c r="V619">
        <v>400087</v>
      </c>
    </row>
    <row r="620" spans="1:22" x14ac:dyDescent="0.25">
      <c r="A620" s="61" t="str">
        <f t="shared" si="54"/>
        <v>BAR0375054</v>
      </c>
      <c r="B620" s="61" t="str">
        <f t="shared" si="55"/>
        <v>75054Co-Sponsorships</v>
      </c>
      <c r="C620" s="69" t="str">
        <f t="shared" si="56"/>
        <v>BAR0375054400088</v>
      </c>
      <c r="D620" s="69" t="str">
        <f t="shared" si="57"/>
        <v>BAR0375054Co-Sponsorships</v>
      </c>
      <c r="E620" t="s">
        <v>577</v>
      </c>
      <c r="F620" t="s">
        <v>282</v>
      </c>
      <c r="G620">
        <v>12</v>
      </c>
      <c r="H620" t="s">
        <v>286</v>
      </c>
      <c r="I620">
        <v>75054</v>
      </c>
      <c r="J620">
        <v>300</v>
      </c>
      <c r="K620">
        <v>9999</v>
      </c>
      <c r="L620" s="61" t="s">
        <v>760</v>
      </c>
      <c r="M620">
        <v>20100</v>
      </c>
      <c r="N620" t="s">
        <v>760</v>
      </c>
      <c r="O620" s="61" t="s">
        <v>659</v>
      </c>
      <c r="P620">
        <v>400088</v>
      </c>
      <c r="Q620" t="s">
        <v>659</v>
      </c>
      <c r="R620">
        <v>9999</v>
      </c>
      <c r="S620" t="e">
        <f>VLOOKUP(A620,'Crosswalk NTL Prgrm-Project_JH'!I:T,5,FALSE)</f>
        <v>#N/A</v>
      </c>
      <c r="T620" t="e">
        <f t="shared" si="58"/>
        <v>#N/A</v>
      </c>
      <c r="U620" t="str">
        <f t="shared" si="59"/>
        <v>BAR037505420100</v>
      </c>
      <c r="V620">
        <v>400088</v>
      </c>
    </row>
    <row r="621" spans="1:22" x14ac:dyDescent="0.25">
      <c r="A621" s="61" t="str">
        <f t="shared" si="54"/>
        <v>BAR0375054</v>
      </c>
      <c r="B621" s="61" t="str">
        <f t="shared" si="55"/>
        <v>75054Co-Sponsorships</v>
      </c>
      <c r="C621" s="69" t="str">
        <f t="shared" si="56"/>
        <v>BAR0375054400089</v>
      </c>
      <c r="D621" s="69" t="str">
        <f t="shared" si="57"/>
        <v>BAR0375054Co-Sponsorships</v>
      </c>
      <c r="E621" t="s">
        <v>577</v>
      </c>
      <c r="F621" t="s">
        <v>282</v>
      </c>
      <c r="G621">
        <v>12</v>
      </c>
      <c r="H621" t="s">
        <v>286</v>
      </c>
      <c r="I621">
        <v>75054</v>
      </c>
      <c r="J621">
        <v>300</v>
      </c>
      <c r="K621">
        <v>9999</v>
      </c>
      <c r="L621" s="61" t="s">
        <v>760</v>
      </c>
      <c r="M621">
        <v>20100</v>
      </c>
      <c r="N621" t="s">
        <v>760</v>
      </c>
      <c r="O621" s="61" t="s">
        <v>660</v>
      </c>
      <c r="P621">
        <v>400089</v>
      </c>
      <c r="Q621" t="s">
        <v>660</v>
      </c>
      <c r="R621">
        <v>9999</v>
      </c>
      <c r="S621" t="e">
        <f>VLOOKUP(A621,'Crosswalk NTL Prgrm-Project_JH'!I:T,5,FALSE)</f>
        <v>#N/A</v>
      </c>
      <c r="T621" t="e">
        <f t="shared" si="58"/>
        <v>#N/A</v>
      </c>
      <c r="U621" t="str">
        <f t="shared" si="59"/>
        <v>BAR037505420100</v>
      </c>
      <c r="V621">
        <v>400089</v>
      </c>
    </row>
    <row r="622" spans="1:22" x14ac:dyDescent="0.25">
      <c r="A622" s="61" t="str">
        <f t="shared" si="54"/>
        <v>BAR0375054</v>
      </c>
      <c r="B622" s="61" t="str">
        <f t="shared" si="55"/>
        <v>75054Co-Sponsorships</v>
      </c>
      <c r="C622" s="69" t="str">
        <f t="shared" si="56"/>
        <v>BAR0375054400090</v>
      </c>
      <c r="D622" s="69" t="str">
        <f t="shared" si="57"/>
        <v>BAR0375054Co-Sponsorships</v>
      </c>
      <c r="E622" t="s">
        <v>577</v>
      </c>
      <c r="F622" t="s">
        <v>282</v>
      </c>
      <c r="G622">
        <v>12</v>
      </c>
      <c r="H622" t="s">
        <v>286</v>
      </c>
      <c r="I622">
        <v>75054</v>
      </c>
      <c r="J622">
        <v>300</v>
      </c>
      <c r="K622">
        <v>9999</v>
      </c>
      <c r="L622" s="61" t="s">
        <v>760</v>
      </c>
      <c r="M622">
        <v>20100</v>
      </c>
      <c r="N622" t="s">
        <v>760</v>
      </c>
      <c r="O622" s="61" t="s">
        <v>661</v>
      </c>
      <c r="P622">
        <v>400090</v>
      </c>
      <c r="Q622" t="s">
        <v>661</v>
      </c>
      <c r="R622">
        <v>9999</v>
      </c>
      <c r="S622" t="e">
        <f>VLOOKUP(A622,'Crosswalk NTL Prgrm-Project_JH'!I:T,5,FALSE)</f>
        <v>#N/A</v>
      </c>
      <c r="T622" t="e">
        <f t="shared" si="58"/>
        <v>#N/A</v>
      </c>
      <c r="U622" t="str">
        <f t="shared" si="59"/>
        <v>BAR037505420100</v>
      </c>
      <c r="V622">
        <v>400090</v>
      </c>
    </row>
    <row r="623" spans="1:22" x14ac:dyDescent="0.25">
      <c r="A623" s="61" t="str">
        <f t="shared" si="54"/>
        <v>BAR0375054</v>
      </c>
      <c r="B623" s="61" t="str">
        <f t="shared" si="55"/>
        <v>75054Co-Sponsorships</v>
      </c>
      <c r="C623" s="69" t="str">
        <f t="shared" si="56"/>
        <v>BAR0375054400091</v>
      </c>
      <c r="D623" s="69" t="str">
        <f t="shared" si="57"/>
        <v>BAR0375054Co-Sponsorships</v>
      </c>
      <c r="E623" t="s">
        <v>577</v>
      </c>
      <c r="F623" t="s">
        <v>282</v>
      </c>
      <c r="G623">
        <v>12</v>
      </c>
      <c r="H623" t="s">
        <v>286</v>
      </c>
      <c r="I623">
        <v>75054</v>
      </c>
      <c r="J623">
        <v>300</v>
      </c>
      <c r="K623">
        <v>9999</v>
      </c>
      <c r="L623" s="61" t="s">
        <v>760</v>
      </c>
      <c r="M623">
        <v>20100</v>
      </c>
      <c r="N623" t="s">
        <v>760</v>
      </c>
      <c r="O623" s="61" t="s">
        <v>662</v>
      </c>
      <c r="P623">
        <v>400091</v>
      </c>
      <c r="Q623" t="s">
        <v>662</v>
      </c>
      <c r="R623">
        <v>9999</v>
      </c>
      <c r="S623" t="e">
        <f>VLOOKUP(A623,'Crosswalk NTL Prgrm-Project_JH'!I:T,5,FALSE)</f>
        <v>#N/A</v>
      </c>
      <c r="T623" t="e">
        <f t="shared" si="58"/>
        <v>#N/A</v>
      </c>
      <c r="U623" t="str">
        <f t="shared" si="59"/>
        <v>BAR037505420100</v>
      </c>
      <c r="V623">
        <v>400091</v>
      </c>
    </row>
    <row r="624" spans="1:22" x14ac:dyDescent="0.25">
      <c r="A624" s="61" t="str">
        <f t="shared" si="54"/>
        <v>BAR0375054</v>
      </c>
      <c r="B624" s="61" t="str">
        <f t="shared" si="55"/>
        <v>75054Co-Sponsorships</v>
      </c>
      <c r="C624" s="69" t="str">
        <f t="shared" si="56"/>
        <v>BAR0375054400093</v>
      </c>
      <c r="D624" s="69" t="str">
        <f t="shared" si="57"/>
        <v>BAR0375054Co-Sponsorships</v>
      </c>
      <c r="E624" t="s">
        <v>577</v>
      </c>
      <c r="F624" t="s">
        <v>282</v>
      </c>
      <c r="G624">
        <v>12</v>
      </c>
      <c r="H624" t="s">
        <v>286</v>
      </c>
      <c r="I624">
        <v>75054</v>
      </c>
      <c r="J624">
        <v>300</v>
      </c>
      <c r="K624">
        <v>9999</v>
      </c>
      <c r="L624" s="61" t="s">
        <v>760</v>
      </c>
      <c r="M624">
        <v>20100</v>
      </c>
      <c r="N624" t="s">
        <v>760</v>
      </c>
      <c r="O624" s="61" t="s">
        <v>663</v>
      </c>
      <c r="P624">
        <v>400093</v>
      </c>
      <c r="Q624" t="s">
        <v>663</v>
      </c>
      <c r="R624">
        <v>9999</v>
      </c>
      <c r="S624" t="e">
        <f>VLOOKUP(A624,'Crosswalk NTL Prgrm-Project_JH'!I:T,5,FALSE)</f>
        <v>#N/A</v>
      </c>
      <c r="T624" t="e">
        <f t="shared" si="58"/>
        <v>#N/A</v>
      </c>
      <c r="U624" t="str">
        <f t="shared" si="59"/>
        <v>BAR037505420100</v>
      </c>
      <c r="V624">
        <v>400093</v>
      </c>
    </row>
    <row r="625" spans="1:22" x14ac:dyDescent="0.25">
      <c r="A625" s="61" t="str">
        <f t="shared" si="54"/>
        <v>BAR0375054</v>
      </c>
      <c r="B625" s="61" t="str">
        <f t="shared" si="55"/>
        <v>75054Co-Sponsorships</v>
      </c>
      <c r="C625" s="69" t="str">
        <f t="shared" si="56"/>
        <v>BAR0375054400098</v>
      </c>
      <c r="D625" s="69" t="str">
        <f t="shared" si="57"/>
        <v>BAR0375054Co-Sponsorships</v>
      </c>
      <c r="E625" t="s">
        <v>577</v>
      </c>
      <c r="F625" t="s">
        <v>282</v>
      </c>
      <c r="G625">
        <v>12</v>
      </c>
      <c r="H625" t="s">
        <v>286</v>
      </c>
      <c r="I625">
        <v>75054</v>
      </c>
      <c r="J625">
        <v>300</v>
      </c>
      <c r="K625">
        <v>9999</v>
      </c>
      <c r="L625" s="61" t="s">
        <v>760</v>
      </c>
      <c r="M625">
        <v>20100</v>
      </c>
      <c r="N625" t="s">
        <v>760</v>
      </c>
      <c r="O625" s="61" t="s">
        <v>664</v>
      </c>
      <c r="P625">
        <v>400098</v>
      </c>
      <c r="Q625" t="s">
        <v>664</v>
      </c>
      <c r="R625">
        <v>9999</v>
      </c>
      <c r="S625" t="e">
        <f>VLOOKUP(A625,'Crosswalk NTL Prgrm-Project_JH'!I:T,5,FALSE)</f>
        <v>#N/A</v>
      </c>
      <c r="T625" t="e">
        <f t="shared" si="58"/>
        <v>#N/A</v>
      </c>
      <c r="U625" t="str">
        <f t="shared" si="59"/>
        <v>BAR037505420100</v>
      </c>
      <c r="V625">
        <v>400098</v>
      </c>
    </row>
    <row r="626" spans="1:22" x14ac:dyDescent="0.25">
      <c r="A626" s="61" t="str">
        <f t="shared" si="54"/>
        <v>BAR0375054</v>
      </c>
      <c r="B626" s="61" t="str">
        <f t="shared" si="55"/>
        <v>75054Co-Sponsorships</v>
      </c>
      <c r="C626" s="69" t="str">
        <f t="shared" si="56"/>
        <v>BAR0375054400100</v>
      </c>
      <c r="D626" s="69" t="str">
        <f t="shared" si="57"/>
        <v>BAR0375054Co-Sponsorships</v>
      </c>
      <c r="E626" t="s">
        <v>577</v>
      </c>
      <c r="F626" t="s">
        <v>282</v>
      </c>
      <c r="G626">
        <v>12</v>
      </c>
      <c r="H626" t="s">
        <v>286</v>
      </c>
      <c r="I626">
        <v>75054</v>
      </c>
      <c r="J626">
        <v>300</v>
      </c>
      <c r="K626">
        <v>9999</v>
      </c>
      <c r="L626" s="61" t="s">
        <v>760</v>
      </c>
      <c r="M626">
        <v>20100</v>
      </c>
      <c r="N626" t="s">
        <v>760</v>
      </c>
      <c r="O626" s="61" t="s">
        <v>665</v>
      </c>
      <c r="P626">
        <v>400100</v>
      </c>
      <c r="Q626" t="s">
        <v>665</v>
      </c>
      <c r="R626">
        <v>9999</v>
      </c>
      <c r="S626" t="e">
        <f>VLOOKUP(A626,'Crosswalk NTL Prgrm-Project_JH'!I:T,5,FALSE)</f>
        <v>#N/A</v>
      </c>
      <c r="T626" t="e">
        <f t="shared" si="58"/>
        <v>#N/A</v>
      </c>
      <c r="U626" t="str">
        <f t="shared" si="59"/>
        <v>BAR037505420100</v>
      </c>
      <c r="V626">
        <v>400100</v>
      </c>
    </row>
    <row r="627" spans="1:22" x14ac:dyDescent="0.25">
      <c r="A627" s="61" t="str">
        <f t="shared" si="54"/>
        <v>BAR0375054</v>
      </c>
      <c r="B627" s="61" t="str">
        <f t="shared" si="55"/>
        <v>75054Co-Sponsorships</v>
      </c>
      <c r="C627" s="69" t="str">
        <f t="shared" si="56"/>
        <v>BAR0375054400101</v>
      </c>
      <c r="D627" s="69" t="str">
        <f t="shared" si="57"/>
        <v>BAR0375054Co-Sponsorships</v>
      </c>
      <c r="E627" t="s">
        <v>577</v>
      </c>
      <c r="F627" t="s">
        <v>282</v>
      </c>
      <c r="G627">
        <v>12</v>
      </c>
      <c r="H627" t="s">
        <v>286</v>
      </c>
      <c r="I627">
        <v>75054</v>
      </c>
      <c r="J627">
        <v>300</v>
      </c>
      <c r="K627">
        <v>9999</v>
      </c>
      <c r="L627" s="61" t="s">
        <v>760</v>
      </c>
      <c r="M627">
        <v>20100</v>
      </c>
      <c r="N627" t="s">
        <v>760</v>
      </c>
      <c r="O627" s="61" t="s">
        <v>666</v>
      </c>
      <c r="P627">
        <v>400101</v>
      </c>
      <c r="Q627" t="s">
        <v>666</v>
      </c>
      <c r="R627">
        <v>9999</v>
      </c>
      <c r="S627" t="e">
        <f>VLOOKUP(A627,'Crosswalk NTL Prgrm-Project_JH'!I:T,5,FALSE)</f>
        <v>#N/A</v>
      </c>
      <c r="T627" t="e">
        <f t="shared" si="58"/>
        <v>#N/A</v>
      </c>
      <c r="U627" t="str">
        <f t="shared" si="59"/>
        <v>BAR037505420100</v>
      </c>
      <c r="V627">
        <v>400101</v>
      </c>
    </row>
    <row r="628" spans="1:22" x14ac:dyDescent="0.25">
      <c r="A628" s="61" t="str">
        <f t="shared" si="54"/>
        <v>BAR0375054</v>
      </c>
      <c r="B628" s="61" t="str">
        <f t="shared" si="55"/>
        <v>75054Co-Sponsorships</v>
      </c>
      <c r="C628" s="69" t="str">
        <f t="shared" si="56"/>
        <v>BAR0375054400102</v>
      </c>
      <c r="D628" s="69" t="str">
        <f t="shared" si="57"/>
        <v>BAR0375054Co-Sponsorships</v>
      </c>
      <c r="E628" t="s">
        <v>577</v>
      </c>
      <c r="F628" t="s">
        <v>282</v>
      </c>
      <c r="G628">
        <v>12</v>
      </c>
      <c r="H628" t="s">
        <v>286</v>
      </c>
      <c r="I628">
        <v>75054</v>
      </c>
      <c r="J628">
        <v>300</v>
      </c>
      <c r="K628">
        <v>9999</v>
      </c>
      <c r="L628" s="61" t="s">
        <v>760</v>
      </c>
      <c r="M628">
        <v>20100</v>
      </c>
      <c r="N628" t="s">
        <v>760</v>
      </c>
      <c r="O628" s="61" t="s">
        <v>667</v>
      </c>
      <c r="P628">
        <v>400102</v>
      </c>
      <c r="Q628" t="s">
        <v>667</v>
      </c>
      <c r="R628">
        <v>9999</v>
      </c>
      <c r="S628" t="e">
        <f>VLOOKUP(A628,'Crosswalk NTL Prgrm-Project_JH'!I:T,5,FALSE)</f>
        <v>#N/A</v>
      </c>
      <c r="T628" t="e">
        <f t="shared" si="58"/>
        <v>#N/A</v>
      </c>
      <c r="U628" t="str">
        <f t="shared" si="59"/>
        <v>BAR037505420100</v>
      </c>
      <c r="V628">
        <v>400102</v>
      </c>
    </row>
    <row r="629" spans="1:22" x14ac:dyDescent="0.25">
      <c r="A629" s="61" t="str">
        <f t="shared" si="54"/>
        <v>BAR0375054</v>
      </c>
      <c r="B629" s="61" t="str">
        <f t="shared" si="55"/>
        <v>75054Co-Sponsorships</v>
      </c>
      <c r="C629" s="69" t="str">
        <f t="shared" si="56"/>
        <v>BAR0375054400103</v>
      </c>
      <c r="D629" s="69" t="str">
        <f t="shared" si="57"/>
        <v>BAR0375054Co-Sponsorships</v>
      </c>
      <c r="E629" t="s">
        <v>577</v>
      </c>
      <c r="F629" t="s">
        <v>282</v>
      </c>
      <c r="G629">
        <v>12</v>
      </c>
      <c r="H629" t="s">
        <v>286</v>
      </c>
      <c r="I629">
        <v>75054</v>
      </c>
      <c r="J629">
        <v>300</v>
      </c>
      <c r="K629">
        <v>9999</v>
      </c>
      <c r="L629" s="61" t="s">
        <v>760</v>
      </c>
      <c r="M629">
        <v>20100</v>
      </c>
      <c r="N629" t="s">
        <v>760</v>
      </c>
      <c r="O629" s="61" t="s">
        <v>668</v>
      </c>
      <c r="P629">
        <v>400103</v>
      </c>
      <c r="Q629" t="s">
        <v>668</v>
      </c>
      <c r="R629">
        <v>9999</v>
      </c>
      <c r="S629" t="e">
        <f>VLOOKUP(A629,'Crosswalk NTL Prgrm-Project_JH'!I:T,5,FALSE)</f>
        <v>#N/A</v>
      </c>
      <c r="T629" t="e">
        <f t="shared" si="58"/>
        <v>#N/A</v>
      </c>
      <c r="U629" t="str">
        <f t="shared" si="59"/>
        <v>BAR037505420100</v>
      </c>
      <c r="V629">
        <v>400103</v>
      </c>
    </row>
    <row r="630" spans="1:22" x14ac:dyDescent="0.25">
      <c r="A630" s="61" t="str">
        <f t="shared" si="54"/>
        <v>BAR0375054</v>
      </c>
      <c r="B630" s="61" t="str">
        <f t="shared" si="55"/>
        <v>75054Co-Sponsorships</v>
      </c>
      <c r="C630" s="69" t="str">
        <f t="shared" si="56"/>
        <v>BAR0375054400104</v>
      </c>
      <c r="D630" s="69" t="str">
        <f t="shared" si="57"/>
        <v>BAR0375054Co-Sponsorships</v>
      </c>
      <c r="E630" t="s">
        <v>577</v>
      </c>
      <c r="F630" t="s">
        <v>282</v>
      </c>
      <c r="G630">
        <v>12</v>
      </c>
      <c r="H630" t="s">
        <v>286</v>
      </c>
      <c r="I630">
        <v>75054</v>
      </c>
      <c r="J630">
        <v>300</v>
      </c>
      <c r="K630">
        <v>9999</v>
      </c>
      <c r="L630" s="61" t="s">
        <v>760</v>
      </c>
      <c r="M630">
        <v>20100</v>
      </c>
      <c r="N630" t="s">
        <v>760</v>
      </c>
      <c r="O630" s="61" t="s">
        <v>669</v>
      </c>
      <c r="P630">
        <v>400104</v>
      </c>
      <c r="Q630" t="s">
        <v>669</v>
      </c>
      <c r="R630">
        <v>9999</v>
      </c>
      <c r="S630" t="e">
        <f>VLOOKUP(A630,'Crosswalk NTL Prgrm-Project_JH'!I:T,5,FALSE)</f>
        <v>#N/A</v>
      </c>
      <c r="T630" t="e">
        <f t="shared" si="58"/>
        <v>#N/A</v>
      </c>
      <c r="U630" t="str">
        <f t="shared" si="59"/>
        <v>BAR037505420100</v>
      </c>
      <c r="V630">
        <v>400104</v>
      </c>
    </row>
    <row r="631" spans="1:22" x14ac:dyDescent="0.25">
      <c r="A631" s="61" t="str">
        <f t="shared" si="54"/>
        <v>BAR0375054</v>
      </c>
      <c r="B631" s="61" t="str">
        <f t="shared" si="55"/>
        <v>75054Co-Sponsorships</v>
      </c>
      <c r="C631" s="69" t="str">
        <f t="shared" si="56"/>
        <v>BAR0375054400105</v>
      </c>
      <c r="D631" s="69" t="str">
        <f t="shared" si="57"/>
        <v>BAR0375054Co-Sponsorships</v>
      </c>
      <c r="E631" t="s">
        <v>577</v>
      </c>
      <c r="F631" t="s">
        <v>282</v>
      </c>
      <c r="G631">
        <v>12</v>
      </c>
      <c r="H631" t="s">
        <v>286</v>
      </c>
      <c r="I631">
        <v>75054</v>
      </c>
      <c r="J631">
        <v>300</v>
      </c>
      <c r="K631">
        <v>9999</v>
      </c>
      <c r="L631" s="61" t="s">
        <v>760</v>
      </c>
      <c r="M631">
        <v>20100</v>
      </c>
      <c r="N631" t="s">
        <v>760</v>
      </c>
      <c r="O631" s="61" t="s">
        <v>672</v>
      </c>
      <c r="P631">
        <v>400105</v>
      </c>
      <c r="Q631" t="s">
        <v>672</v>
      </c>
      <c r="R631">
        <v>9999</v>
      </c>
      <c r="S631" t="e">
        <f>VLOOKUP(A631,'Crosswalk NTL Prgrm-Project_JH'!I:T,5,FALSE)</f>
        <v>#N/A</v>
      </c>
      <c r="T631" t="e">
        <f t="shared" si="58"/>
        <v>#N/A</v>
      </c>
      <c r="U631" t="str">
        <f t="shared" si="59"/>
        <v>BAR037505420100</v>
      </c>
      <c r="V631">
        <v>400105</v>
      </c>
    </row>
    <row r="632" spans="1:22" x14ac:dyDescent="0.25">
      <c r="A632" s="61" t="str">
        <f t="shared" si="54"/>
        <v>BAR0375054</v>
      </c>
      <c r="B632" s="61" t="str">
        <f t="shared" si="55"/>
        <v>75054Co-Sponsorships</v>
      </c>
      <c r="C632" s="69" t="str">
        <f t="shared" si="56"/>
        <v>BAR0375054400106</v>
      </c>
      <c r="D632" s="69" t="str">
        <f t="shared" si="57"/>
        <v>BAR0375054Co-Sponsorships</v>
      </c>
      <c r="E632" t="s">
        <v>577</v>
      </c>
      <c r="F632" t="s">
        <v>282</v>
      </c>
      <c r="G632">
        <v>12</v>
      </c>
      <c r="H632" t="s">
        <v>286</v>
      </c>
      <c r="I632">
        <v>75054</v>
      </c>
      <c r="J632">
        <v>300</v>
      </c>
      <c r="K632">
        <v>9999</v>
      </c>
      <c r="L632" s="61" t="s">
        <v>760</v>
      </c>
      <c r="M632">
        <v>20100</v>
      </c>
      <c r="N632" t="s">
        <v>760</v>
      </c>
      <c r="O632" s="61" t="s">
        <v>670</v>
      </c>
      <c r="P632">
        <v>400106</v>
      </c>
      <c r="Q632" t="s">
        <v>670</v>
      </c>
      <c r="R632">
        <v>9999</v>
      </c>
      <c r="S632" t="e">
        <f>VLOOKUP(A632,'Crosswalk NTL Prgrm-Project_JH'!I:T,5,FALSE)</f>
        <v>#N/A</v>
      </c>
      <c r="T632" t="e">
        <f t="shared" si="58"/>
        <v>#N/A</v>
      </c>
      <c r="U632" t="str">
        <f t="shared" si="59"/>
        <v>BAR037505420100</v>
      </c>
      <c r="V632">
        <v>400106</v>
      </c>
    </row>
    <row r="633" spans="1:22" x14ac:dyDescent="0.25">
      <c r="A633" s="61" t="str">
        <f t="shared" si="54"/>
        <v>BAR0375054</v>
      </c>
      <c r="B633" s="61" t="str">
        <f t="shared" si="55"/>
        <v>75054Co-Sponsorships</v>
      </c>
      <c r="C633" s="69" t="str">
        <f t="shared" si="56"/>
        <v>BAR0375054400108</v>
      </c>
      <c r="D633" s="69" t="str">
        <f t="shared" si="57"/>
        <v>BAR0375054Co-Sponsorships</v>
      </c>
      <c r="E633" t="s">
        <v>577</v>
      </c>
      <c r="F633" t="s">
        <v>282</v>
      </c>
      <c r="G633">
        <v>12</v>
      </c>
      <c r="H633" t="s">
        <v>286</v>
      </c>
      <c r="I633">
        <v>75054</v>
      </c>
      <c r="J633">
        <v>300</v>
      </c>
      <c r="K633">
        <v>9999</v>
      </c>
      <c r="L633" s="61" t="s">
        <v>760</v>
      </c>
      <c r="M633">
        <v>20100</v>
      </c>
      <c r="N633" t="s">
        <v>760</v>
      </c>
      <c r="O633" s="61" t="s">
        <v>671</v>
      </c>
      <c r="P633">
        <v>400108</v>
      </c>
      <c r="Q633" t="s">
        <v>671</v>
      </c>
      <c r="R633">
        <v>9999</v>
      </c>
      <c r="S633" t="e">
        <f>VLOOKUP(A633,'Crosswalk NTL Prgrm-Project_JH'!I:T,5,FALSE)</f>
        <v>#N/A</v>
      </c>
      <c r="T633" t="e">
        <f t="shared" si="58"/>
        <v>#N/A</v>
      </c>
      <c r="U633" t="str">
        <f t="shared" si="59"/>
        <v>BAR037505420100</v>
      </c>
      <c r="V633">
        <v>400108</v>
      </c>
    </row>
    <row r="634" spans="1:22" x14ac:dyDescent="0.25">
      <c r="A634" s="61" t="str">
        <f t="shared" si="54"/>
        <v>BAR0375054</v>
      </c>
      <c r="B634" s="61" t="str">
        <f t="shared" si="55"/>
        <v>75054Co-Sponsorships</v>
      </c>
      <c r="C634" s="69" t="str">
        <f t="shared" si="56"/>
        <v>BAR0375054400109</v>
      </c>
      <c r="D634" s="69" t="str">
        <f t="shared" si="57"/>
        <v>BAR0375054Co-Sponsorships</v>
      </c>
      <c r="E634" t="s">
        <v>577</v>
      </c>
      <c r="F634" t="s">
        <v>282</v>
      </c>
      <c r="G634">
        <v>12</v>
      </c>
      <c r="H634" t="s">
        <v>286</v>
      </c>
      <c r="I634">
        <v>75054</v>
      </c>
      <c r="J634">
        <v>300</v>
      </c>
      <c r="K634">
        <v>9999</v>
      </c>
      <c r="L634" s="61" t="s">
        <v>760</v>
      </c>
      <c r="M634">
        <v>20100</v>
      </c>
      <c r="N634" t="s">
        <v>760</v>
      </c>
      <c r="O634" s="61" t="s">
        <v>673</v>
      </c>
      <c r="P634">
        <v>400109</v>
      </c>
      <c r="Q634" t="s">
        <v>673</v>
      </c>
      <c r="R634">
        <v>9999</v>
      </c>
      <c r="S634" t="e">
        <f>VLOOKUP(A634,'Crosswalk NTL Prgrm-Project_JH'!I:T,5,FALSE)</f>
        <v>#N/A</v>
      </c>
      <c r="T634" t="e">
        <f t="shared" si="58"/>
        <v>#N/A</v>
      </c>
      <c r="U634" t="str">
        <f t="shared" si="59"/>
        <v>BAR037505420100</v>
      </c>
      <c r="V634">
        <v>400109</v>
      </c>
    </row>
    <row r="635" spans="1:22" x14ac:dyDescent="0.25">
      <c r="A635" s="61" t="str">
        <f t="shared" si="54"/>
        <v>BAR0375054</v>
      </c>
      <c r="B635" s="61" t="str">
        <f t="shared" si="55"/>
        <v>75054Co-Sponsorships</v>
      </c>
      <c r="C635" s="69" t="str">
        <f t="shared" si="56"/>
        <v>BAR0375054400112</v>
      </c>
      <c r="D635" s="69" t="str">
        <f t="shared" si="57"/>
        <v>BAR0375054Co-Sponsorships</v>
      </c>
      <c r="E635" t="s">
        <v>577</v>
      </c>
      <c r="F635" t="s">
        <v>282</v>
      </c>
      <c r="G635">
        <v>12</v>
      </c>
      <c r="H635" t="s">
        <v>286</v>
      </c>
      <c r="I635">
        <v>75054</v>
      </c>
      <c r="J635">
        <v>300</v>
      </c>
      <c r="K635">
        <v>9999</v>
      </c>
      <c r="L635" s="61" t="s">
        <v>760</v>
      </c>
      <c r="M635">
        <v>20100</v>
      </c>
      <c r="N635" t="s">
        <v>760</v>
      </c>
      <c r="O635" s="61" t="s">
        <v>675</v>
      </c>
      <c r="P635">
        <v>400112</v>
      </c>
      <c r="Q635" t="s">
        <v>675</v>
      </c>
      <c r="R635">
        <v>9999</v>
      </c>
      <c r="S635" t="e">
        <f>VLOOKUP(A635,'Crosswalk NTL Prgrm-Project_JH'!I:T,5,FALSE)</f>
        <v>#N/A</v>
      </c>
      <c r="T635" t="e">
        <f t="shared" si="58"/>
        <v>#N/A</v>
      </c>
      <c r="U635" t="str">
        <f t="shared" si="59"/>
        <v>BAR037505420100</v>
      </c>
      <c r="V635">
        <v>400112</v>
      </c>
    </row>
    <row r="636" spans="1:22" x14ac:dyDescent="0.25">
      <c r="A636" s="61" t="str">
        <f t="shared" si="54"/>
        <v>BAR0375054</v>
      </c>
      <c r="B636" s="61" t="str">
        <f t="shared" si="55"/>
        <v>75054Co-Sponsorships</v>
      </c>
      <c r="C636" s="69" t="str">
        <f t="shared" si="56"/>
        <v>BAR0375054400116</v>
      </c>
      <c r="D636" s="69" t="str">
        <f t="shared" si="57"/>
        <v>BAR0375054Co-Sponsorships</v>
      </c>
      <c r="E636" t="s">
        <v>577</v>
      </c>
      <c r="F636" t="s">
        <v>282</v>
      </c>
      <c r="G636">
        <v>12</v>
      </c>
      <c r="H636" t="s">
        <v>286</v>
      </c>
      <c r="I636">
        <v>75054</v>
      </c>
      <c r="J636">
        <v>300</v>
      </c>
      <c r="K636">
        <v>9999</v>
      </c>
      <c r="L636" s="61" t="s">
        <v>760</v>
      </c>
      <c r="M636">
        <v>20100</v>
      </c>
      <c r="N636" t="s">
        <v>760</v>
      </c>
      <c r="O636" s="61" t="s">
        <v>676</v>
      </c>
      <c r="P636">
        <v>400116</v>
      </c>
      <c r="Q636" t="s">
        <v>676</v>
      </c>
      <c r="R636">
        <v>9999</v>
      </c>
      <c r="S636" t="e">
        <f>VLOOKUP(A636,'Crosswalk NTL Prgrm-Project_JH'!I:T,5,FALSE)</f>
        <v>#N/A</v>
      </c>
      <c r="T636" t="e">
        <f t="shared" si="58"/>
        <v>#N/A</v>
      </c>
      <c r="U636" t="str">
        <f t="shared" si="59"/>
        <v>BAR037505420100</v>
      </c>
      <c r="V636">
        <v>400116</v>
      </c>
    </row>
    <row r="637" spans="1:22" x14ac:dyDescent="0.25">
      <c r="A637" s="61" t="str">
        <f t="shared" si="54"/>
        <v>BAR0375054</v>
      </c>
      <c r="B637" s="61" t="str">
        <f t="shared" si="55"/>
        <v>75054Co-Sponsorships</v>
      </c>
      <c r="C637" s="69" t="str">
        <f t="shared" si="56"/>
        <v>BAR0375054400118</v>
      </c>
      <c r="D637" s="69" t="str">
        <f t="shared" si="57"/>
        <v>BAR0375054Co-Sponsorships</v>
      </c>
      <c r="E637" t="s">
        <v>577</v>
      </c>
      <c r="F637" t="s">
        <v>282</v>
      </c>
      <c r="G637">
        <v>12</v>
      </c>
      <c r="H637" t="s">
        <v>286</v>
      </c>
      <c r="I637">
        <v>75054</v>
      </c>
      <c r="J637">
        <v>300</v>
      </c>
      <c r="K637">
        <v>9999</v>
      </c>
      <c r="L637" s="61" t="s">
        <v>760</v>
      </c>
      <c r="M637">
        <v>20100</v>
      </c>
      <c r="N637" t="s">
        <v>760</v>
      </c>
      <c r="O637" s="61" t="s">
        <v>604</v>
      </c>
      <c r="P637">
        <v>400118</v>
      </c>
      <c r="Q637" t="s">
        <v>604</v>
      </c>
      <c r="R637">
        <v>9999</v>
      </c>
      <c r="S637" t="e">
        <f>VLOOKUP(A637,'Crosswalk NTL Prgrm-Project_JH'!I:T,5,FALSE)</f>
        <v>#N/A</v>
      </c>
      <c r="T637" t="e">
        <f t="shared" si="58"/>
        <v>#N/A</v>
      </c>
      <c r="U637" t="str">
        <f t="shared" si="59"/>
        <v>BAR037505420100</v>
      </c>
      <c r="V637">
        <v>400118</v>
      </c>
    </row>
    <row r="638" spans="1:22" x14ac:dyDescent="0.25">
      <c r="A638" s="61" t="str">
        <f t="shared" si="54"/>
        <v>BAR0375054</v>
      </c>
      <c r="B638" s="61" t="str">
        <f t="shared" si="55"/>
        <v>75054Co-Sponsorships</v>
      </c>
      <c r="C638" s="69" t="str">
        <f t="shared" si="56"/>
        <v>BAR0375054400119</v>
      </c>
      <c r="D638" s="69" t="str">
        <f t="shared" si="57"/>
        <v>BAR0375054Co-Sponsorships</v>
      </c>
      <c r="E638" t="s">
        <v>577</v>
      </c>
      <c r="F638" t="s">
        <v>282</v>
      </c>
      <c r="G638">
        <v>12</v>
      </c>
      <c r="H638" t="s">
        <v>286</v>
      </c>
      <c r="I638">
        <v>75054</v>
      </c>
      <c r="J638">
        <v>300</v>
      </c>
      <c r="K638">
        <v>9999</v>
      </c>
      <c r="L638" s="61" t="s">
        <v>760</v>
      </c>
      <c r="M638">
        <v>20100</v>
      </c>
      <c r="N638" t="s">
        <v>760</v>
      </c>
      <c r="O638" s="61" t="s">
        <v>624</v>
      </c>
      <c r="P638">
        <v>400119</v>
      </c>
      <c r="Q638" t="s">
        <v>624</v>
      </c>
      <c r="R638">
        <v>9999</v>
      </c>
      <c r="S638" t="e">
        <f>VLOOKUP(A638,'Crosswalk NTL Prgrm-Project_JH'!I:T,5,FALSE)</f>
        <v>#N/A</v>
      </c>
      <c r="T638" t="e">
        <f t="shared" si="58"/>
        <v>#N/A</v>
      </c>
      <c r="U638" t="str">
        <f t="shared" si="59"/>
        <v>BAR037505420100</v>
      </c>
      <c r="V638">
        <v>400119</v>
      </c>
    </row>
    <row r="639" spans="1:22" x14ac:dyDescent="0.25">
      <c r="A639" s="61" t="str">
        <f t="shared" si="54"/>
        <v>BAR0375054</v>
      </c>
      <c r="B639" s="61" t="str">
        <f t="shared" si="55"/>
        <v>75054Co-Sponsorships</v>
      </c>
      <c r="C639" s="69" t="str">
        <f t="shared" si="56"/>
        <v>BAR0375054400120</v>
      </c>
      <c r="D639" s="69" t="str">
        <f t="shared" si="57"/>
        <v>BAR0375054Co-Sponsorships</v>
      </c>
      <c r="E639" t="s">
        <v>577</v>
      </c>
      <c r="F639" t="s">
        <v>282</v>
      </c>
      <c r="G639">
        <v>12</v>
      </c>
      <c r="H639" t="s">
        <v>286</v>
      </c>
      <c r="I639">
        <v>75054</v>
      </c>
      <c r="J639">
        <v>300</v>
      </c>
      <c r="K639">
        <v>9999</v>
      </c>
      <c r="L639" s="61" t="s">
        <v>760</v>
      </c>
      <c r="M639">
        <v>20100</v>
      </c>
      <c r="N639" t="s">
        <v>760</v>
      </c>
      <c r="O639" s="61" t="s">
        <v>644</v>
      </c>
      <c r="P639">
        <v>400120</v>
      </c>
      <c r="Q639" t="s">
        <v>644</v>
      </c>
      <c r="R639">
        <v>9999</v>
      </c>
      <c r="S639" t="e">
        <f>VLOOKUP(A639,'Crosswalk NTL Prgrm-Project_JH'!I:T,5,FALSE)</f>
        <v>#N/A</v>
      </c>
      <c r="T639" t="e">
        <f t="shared" si="58"/>
        <v>#N/A</v>
      </c>
      <c r="U639" t="str">
        <f t="shared" si="59"/>
        <v>BAR037505420100</v>
      </c>
      <c r="V639">
        <v>400120</v>
      </c>
    </row>
    <row r="640" spans="1:22" x14ac:dyDescent="0.25">
      <c r="A640" s="61" t="str">
        <f t="shared" si="54"/>
        <v>BAR0375054</v>
      </c>
      <c r="B640" s="61" t="str">
        <f t="shared" si="55"/>
        <v>75054Co-Sponsorships</v>
      </c>
      <c r="C640" s="69" t="str">
        <f t="shared" si="56"/>
        <v>BAR0375054400121</v>
      </c>
      <c r="D640" s="69" t="str">
        <f t="shared" si="57"/>
        <v>BAR0375054Co-Sponsorships</v>
      </c>
      <c r="E640" t="s">
        <v>577</v>
      </c>
      <c r="F640" t="s">
        <v>282</v>
      </c>
      <c r="G640">
        <v>12</v>
      </c>
      <c r="H640" t="s">
        <v>286</v>
      </c>
      <c r="I640">
        <v>75054</v>
      </c>
      <c r="J640">
        <v>300</v>
      </c>
      <c r="K640">
        <v>9999</v>
      </c>
      <c r="L640" s="61" t="s">
        <v>760</v>
      </c>
      <c r="M640">
        <v>20100</v>
      </c>
      <c r="N640" t="s">
        <v>760</v>
      </c>
      <c r="O640" s="61" t="s">
        <v>650</v>
      </c>
      <c r="P640">
        <v>400121</v>
      </c>
      <c r="Q640" t="s">
        <v>650</v>
      </c>
      <c r="R640">
        <v>9999</v>
      </c>
      <c r="S640" t="e">
        <f>VLOOKUP(A640,'Crosswalk NTL Prgrm-Project_JH'!I:T,5,FALSE)</f>
        <v>#N/A</v>
      </c>
      <c r="T640" t="e">
        <f t="shared" si="58"/>
        <v>#N/A</v>
      </c>
      <c r="U640" t="str">
        <f t="shared" si="59"/>
        <v>BAR037505420100</v>
      </c>
      <c r="V640">
        <v>400121</v>
      </c>
    </row>
    <row r="641" spans="1:22" x14ac:dyDescent="0.25">
      <c r="A641" s="61" t="str">
        <f t="shared" si="54"/>
        <v>BAR0375054</v>
      </c>
      <c r="B641" s="61" t="str">
        <f t="shared" si="55"/>
        <v>75054Co-Sponsorships</v>
      </c>
      <c r="C641" s="69" t="str">
        <f t="shared" si="56"/>
        <v>BAR0375054400123</v>
      </c>
      <c r="D641" s="69" t="str">
        <f t="shared" si="57"/>
        <v>BAR0375054Co-Sponsorships</v>
      </c>
      <c r="E641" t="s">
        <v>577</v>
      </c>
      <c r="F641" t="s">
        <v>282</v>
      </c>
      <c r="G641">
        <v>12</v>
      </c>
      <c r="H641" t="s">
        <v>286</v>
      </c>
      <c r="I641">
        <v>75054</v>
      </c>
      <c r="J641">
        <v>300</v>
      </c>
      <c r="K641">
        <v>9999</v>
      </c>
      <c r="L641" s="61" t="s">
        <v>760</v>
      </c>
      <c r="M641">
        <v>20100</v>
      </c>
      <c r="N641" t="s">
        <v>760</v>
      </c>
      <c r="O641" s="61" t="s">
        <v>630</v>
      </c>
      <c r="P641">
        <v>400123</v>
      </c>
      <c r="Q641" t="s">
        <v>630</v>
      </c>
      <c r="R641">
        <v>9999</v>
      </c>
      <c r="S641" t="e">
        <f>VLOOKUP(A641,'Crosswalk NTL Prgrm-Project_JH'!I:T,5,FALSE)</f>
        <v>#N/A</v>
      </c>
      <c r="T641" t="e">
        <f t="shared" si="58"/>
        <v>#N/A</v>
      </c>
      <c r="U641" t="str">
        <f t="shared" si="59"/>
        <v>BAR037505420100</v>
      </c>
      <c r="V641">
        <v>400123</v>
      </c>
    </row>
    <row r="642" spans="1:22" x14ac:dyDescent="0.25">
      <c r="A642" s="61" t="str">
        <f t="shared" si="54"/>
        <v>BAR0375054</v>
      </c>
      <c r="B642" s="61" t="str">
        <f t="shared" si="55"/>
        <v>75054General Interest Meetings</v>
      </c>
      <c r="C642" s="69" t="str">
        <f t="shared" si="56"/>
        <v>BAR0375054400002</v>
      </c>
      <c r="D642" s="69" t="str">
        <f t="shared" si="57"/>
        <v>BAR0375054General Interest Meetings</v>
      </c>
      <c r="E642" t="s">
        <v>577</v>
      </c>
      <c r="F642" t="s">
        <v>282</v>
      </c>
      <c r="G642">
        <v>12</v>
      </c>
      <c r="H642" t="s">
        <v>286</v>
      </c>
      <c r="I642">
        <v>75054</v>
      </c>
      <c r="J642">
        <v>300</v>
      </c>
      <c r="K642">
        <v>9999</v>
      </c>
      <c r="L642" s="61" t="s">
        <v>761</v>
      </c>
      <c r="M642">
        <v>20300</v>
      </c>
      <c r="N642" t="s">
        <v>761</v>
      </c>
      <c r="O642" s="61" t="s">
        <v>595</v>
      </c>
      <c r="P642">
        <v>400002</v>
      </c>
      <c r="Q642" t="s">
        <v>595</v>
      </c>
      <c r="R642">
        <v>9999</v>
      </c>
      <c r="S642" t="e">
        <f>VLOOKUP(A642,'Crosswalk NTL Prgrm-Project_JH'!I:T,5,FALSE)</f>
        <v>#N/A</v>
      </c>
      <c r="T642" t="e">
        <f t="shared" si="58"/>
        <v>#N/A</v>
      </c>
      <c r="U642" t="str">
        <f t="shared" si="59"/>
        <v>BAR037505420300</v>
      </c>
      <c r="V642">
        <v>400002</v>
      </c>
    </row>
    <row r="643" spans="1:22" x14ac:dyDescent="0.25">
      <c r="A643" s="61" t="str">
        <f t="shared" ref="A643:A706" si="60">F643&amp;I643</f>
        <v>BAR0375054</v>
      </c>
      <c r="B643" s="61" t="str">
        <f t="shared" ref="B643:B706" si="61">I643&amp;N643</f>
        <v>75054General Interest Meetings</v>
      </c>
      <c r="C643" s="69" t="str">
        <f t="shared" ref="C643:C706" si="62">F643&amp;I643&amp;P643</f>
        <v>BAR0375054400004</v>
      </c>
      <c r="D643" s="69" t="str">
        <f t="shared" ref="D643:D706" si="63">F643&amp;I643&amp;L643</f>
        <v>BAR0375054General Interest Meetings</v>
      </c>
      <c r="E643" t="s">
        <v>577</v>
      </c>
      <c r="F643" t="s">
        <v>282</v>
      </c>
      <c r="G643">
        <v>12</v>
      </c>
      <c r="H643" t="s">
        <v>286</v>
      </c>
      <c r="I643">
        <v>75054</v>
      </c>
      <c r="J643">
        <v>300</v>
      </c>
      <c r="K643">
        <v>9999</v>
      </c>
      <c r="L643" s="61" t="s">
        <v>761</v>
      </c>
      <c r="M643">
        <v>20300</v>
      </c>
      <c r="N643" t="s">
        <v>761</v>
      </c>
      <c r="O643" s="61" t="s">
        <v>596</v>
      </c>
      <c r="P643">
        <v>400004</v>
      </c>
      <c r="Q643" t="s">
        <v>596</v>
      </c>
      <c r="R643">
        <v>9999</v>
      </c>
      <c r="S643" t="e">
        <f>VLOOKUP(A643,'Crosswalk NTL Prgrm-Project_JH'!I:T,5,FALSE)</f>
        <v>#N/A</v>
      </c>
      <c r="T643" t="e">
        <f t="shared" ref="T643:T706" si="64">S643=M643</f>
        <v>#N/A</v>
      </c>
      <c r="U643" t="str">
        <f t="shared" ref="U643:U706" si="65">F643&amp;I643&amp;M643</f>
        <v>BAR037505420300</v>
      </c>
      <c r="V643">
        <v>400004</v>
      </c>
    </row>
    <row r="644" spans="1:22" x14ac:dyDescent="0.25">
      <c r="A644" s="61" t="str">
        <f t="shared" si="60"/>
        <v>BAR0375054</v>
      </c>
      <c r="B644" s="61" t="str">
        <f t="shared" si="61"/>
        <v>75054General Interest Meetings</v>
      </c>
      <c r="C644" s="69" t="str">
        <f t="shared" si="62"/>
        <v>BAR0375054400005</v>
      </c>
      <c r="D644" s="69" t="str">
        <f t="shared" si="63"/>
        <v>BAR0375054General Interest Meetings</v>
      </c>
      <c r="E644" t="s">
        <v>577</v>
      </c>
      <c r="F644" t="s">
        <v>282</v>
      </c>
      <c r="G644">
        <v>12</v>
      </c>
      <c r="H644" t="s">
        <v>286</v>
      </c>
      <c r="I644">
        <v>75054</v>
      </c>
      <c r="J644">
        <v>300</v>
      </c>
      <c r="K644">
        <v>9999</v>
      </c>
      <c r="L644" s="61" t="s">
        <v>761</v>
      </c>
      <c r="M644">
        <v>20300</v>
      </c>
      <c r="N644" t="s">
        <v>761</v>
      </c>
      <c r="O644" s="61" t="s">
        <v>597</v>
      </c>
      <c r="P644">
        <v>400005</v>
      </c>
      <c r="Q644" t="s">
        <v>597</v>
      </c>
      <c r="R644">
        <v>9999</v>
      </c>
      <c r="S644" t="e">
        <f>VLOOKUP(A644,'Crosswalk NTL Prgrm-Project_JH'!I:T,5,FALSE)</f>
        <v>#N/A</v>
      </c>
      <c r="T644" t="e">
        <f t="shared" si="64"/>
        <v>#N/A</v>
      </c>
      <c r="U644" t="str">
        <f t="shared" si="65"/>
        <v>BAR037505420300</v>
      </c>
      <c r="V644">
        <v>400005</v>
      </c>
    </row>
    <row r="645" spans="1:22" x14ac:dyDescent="0.25">
      <c r="A645" s="61" t="str">
        <f t="shared" si="60"/>
        <v>BAR0375054</v>
      </c>
      <c r="B645" s="61" t="str">
        <f t="shared" si="61"/>
        <v>75054General Interest Meetings</v>
      </c>
      <c r="C645" s="69" t="str">
        <f t="shared" si="62"/>
        <v>BAR0375054400008</v>
      </c>
      <c r="D645" s="69" t="str">
        <f t="shared" si="63"/>
        <v>BAR0375054General Interest Meetings</v>
      </c>
      <c r="E645" t="s">
        <v>577</v>
      </c>
      <c r="F645" t="s">
        <v>282</v>
      </c>
      <c r="G645">
        <v>12</v>
      </c>
      <c r="H645" t="s">
        <v>286</v>
      </c>
      <c r="I645">
        <v>75054</v>
      </c>
      <c r="J645">
        <v>300</v>
      </c>
      <c r="K645">
        <v>9999</v>
      </c>
      <c r="L645" s="61" t="s">
        <v>761</v>
      </c>
      <c r="M645">
        <v>20300</v>
      </c>
      <c r="N645" t="s">
        <v>761</v>
      </c>
      <c r="O645" s="61" t="s">
        <v>598</v>
      </c>
      <c r="P645">
        <v>400008</v>
      </c>
      <c r="Q645" t="s">
        <v>598</v>
      </c>
      <c r="R645">
        <v>9999</v>
      </c>
      <c r="S645" t="e">
        <f>VLOOKUP(A645,'Crosswalk NTL Prgrm-Project_JH'!I:T,5,FALSE)</f>
        <v>#N/A</v>
      </c>
      <c r="T645" t="e">
        <f t="shared" si="64"/>
        <v>#N/A</v>
      </c>
      <c r="U645" t="str">
        <f t="shared" si="65"/>
        <v>BAR037505420300</v>
      </c>
      <c r="V645">
        <v>400008</v>
      </c>
    </row>
    <row r="646" spans="1:22" x14ac:dyDescent="0.25">
      <c r="A646" s="61" t="str">
        <f t="shared" si="60"/>
        <v>BAR0375054</v>
      </c>
      <c r="B646" s="61" t="str">
        <f t="shared" si="61"/>
        <v>75054General Interest Meetings</v>
      </c>
      <c r="C646" s="69" t="str">
        <f t="shared" si="62"/>
        <v>BAR0375054400010</v>
      </c>
      <c r="D646" s="69" t="str">
        <f t="shared" si="63"/>
        <v>BAR0375054General Interest Meetings</v>
      </c>
      <c r="E646" t="s">
        <v>577</v>
      </c>
      <c r="F646" t="s">
        <v>282</v>
      </c>
      <c r="G646">
        <v>12</v>
      </c>
      <c r="H646" t="s">
        <v>286</v>
      </c>
      <c r="I646">
        <v>75054</v>
      </c>
      <c r="J646">
        <v>300</v>
      </c>
      <c r="K646">
        <v>9999</v>
      </c>
      <c r="L646" s="61" t="s">
        <v>761</v>
      </c>
      <c r="M646">
        <v>20300</v>
      </c>
      <c r="N646" t="s">
        <v>761</v>
      </c>
      <c r="O646" s="61" t="s">
        <v>599</v>
      </c>
      <c r="P646">
        <v>400010</v>
      </c>
      <c r="Q646" t="s">
        <v>599</v>
      </c>
      <c r="R646">
        <v>9999</v>
      </c>
      <c r="S646" t="e">
        <f>VLOOKUP(A646,'Crosswalk NTL Prgrm-Project_JH'!I:T,5,FALSE)</f>
        <v>#N/A</v>
      </c>
      <c r="T646" t="e">
        <f t="shared" si="64"/>
        <v>#N/A</v>
      </c>
      <c r="U646" t="str">
        <f t="shared" si="65"/>
        <v>BAR037505420300</v>
      </c>
      <c r="V646">
        <v>400010</v>
      </c>
    </row>
    <row r="647" spans="1:22" x14ac:dyDescent="0.25">
      <c r="A647" s="61" t="str">
        <f t="shared" si="60"/>
        <v>BAR0375054</v>
      </c>
      <c r="B647" s="61" t="str">
        <f t="shared" si="61"/>
        <v>75054General Interest Meetings</v>
      </c>
      <c r="C647" s="69" t="str">
        <f t="shared" si="62"/>
        <v>BAR0375054400012</v>
      </c>
      <c r="D647" s="69" t="str">
        <f t="shared" si="63"/>
        <v>BAR0375054General Interest Meetings</v>
      </c>
      <c r="E647" t="s">
        <v>577</v>
      </c>
      <c r="F647" t="s">
        <v>282</v>
      </c>
      <c r="G647">
        <v>12</v>
      </c>
      <c r="H647" t="s">
        <v>286</v>
      </c>
      <c r="I647">
        <v>75054</v>
      </c>
      <c r="J647">
        <v>300</v>
      </c>
      <c r="K647">
        <v>9999</v>
      </c>
      <c r="L647" s="61" t="s">
        <v>761</v>
      </c>
      <c r="M647">
        <v>20300</v>
      </c>
      <c r="N647" t="s">
        <v>761</v>
      </c>
      <c r="O647" s="61" t="s">
        <v>600</v>
      </c>
      <c r="P647">
        <v>400012</v>
      </c>
      <c r="Q647" t="s">
        <v>600</v>
      </c>
      <c r="R647">
        <v>9999</v>
      </c>
      <c r="S647" t="e">
        <f>VLOOKUP(A647,'Crosswalk NTL Prgrm-Project_JH'!I:T,5,FALSE)</f>
        <v>#N/A</v>
      </c>
      <c r="T647" t="e">
        <f t="shared" si="64"/>
        <v>#N/A</v>
      </c>
      <c r="U647" t="str">
        <f t="shared" si="65"/>
        <v>BAR037505420300</v>
      </c>
      <c r="V647">
        <v>400012</v>
      </c>
    </row>
    <row r="648" spans="1:22" x14ac:dyDescent="0.25">
      <c r="A648" s="61" t="str">
        <f t="shared" si="60"/>
        <v>BAR0375054</v>
      </c>
      <c r="B648" s="61" t="str">
        <f t="shared" si="61"/>
        <v>75054General Interest Meetings</v>
      </c>
      <c r="C648" s="69" t="str">
        <f t="shared" si="62"/>
        <v>BAR0375054400013</v>
      </c>
      <c r="D648" s="69" t="str">
        <f t="shared" si="63"/>
        <v>BAR0375054General Interest Meetings</v>
      </c>
      <c r="E648" t="s">
        <v>577</v>
      </c>
      <c r="F648" t="s">
        <v>282</v>
      </c>
      <c r="G648">
        <v>12</v>
      </c>
      <c r="H648" t="s">
        <v>286</v>
      </c>
      <c r="I648">
        <v>75054</v>
      </c>
      <c r="J648">
        <v>300</v>
      </c>
      <c r="K648">
        <v>9999</v>
      </c>
      <c r="L648" s="61" t="s">
        <v>761</v>
      </c>
      <c r="M648">
        <v>20300</v>
      </c>
      <c r="N648" t="s">
        <v>761</v>
      </c>
      <c r="O648" s="61" t="s">
        <v>601</v>
      </c>
      <c r="P648">
        <v>400013</v>
      </c>
      <c r="Q648" t="s">
        <v>601</v>
      </c>
      <c r="R648">
        <v>9999</v>
      </c>
      <c r="S648" t="e">
        <f>VLOOKUP(A648,'Crosswalk NTL Prgrm-Project_JH'!I:T,5,FALSE)</f>
        <v>#N/A</v>
      </c>
      <c r="T648" t="e">
        <f t="shared" si="64"/>
        <v>#N/A</v>
      </c>
      <c r="U648" t="str">
        <f t="shared" si="65"/>
        <v>BAR037505420300</v>
      </c>
      <c r="V648">
        <v>400013</v>
      </c>
    </row>
    <row r="649" spans="1:22" x14ac:dyDescent="0.25">
      <c r="A649" s="61" t="str">
        <f t="shared" si="60"/>
        <v>BAR0375054</v>
      </c>
      <c r="B649" s="61" t="str">
        <f t="shared" si="61"/>
        <v>75054General Interest Meetings</v>
      </c>
      <c r="C649" s="69" t="str">
        <f t="shared" si="62"/>
        <v>BAR0375054400014</v>
      </c>
      <c r="D649" s="69" t="str">
        <f t="shared" si="63"/>
        <v>BAR0375054General Interest Meetings</v>
      </c>
      <c r="E649" t="s">
        <v>577</v>
      </c>
      <c r="F649" t="s">
        <v>282</v>
      </c>
      <c r="G649">
        <v>12</v>
      </c>
      <c r="H649" t="s">
        <v>286</v>
      </c>
      <c r="I649">
        <v>75054</v>
      </c>
      <c r="J649">
        <v>300</v>
      </c>
      <c r="K649">
        <v>9999</v>
      </c>
      <c r="L649" s="61" t="s">
        <v>761</v>
      </c>
      <c r="M649">
        <v>20300</v>
      </c>
      <c r="N649" t="s">
        <v>761</v>
      </c>
      <c r="O649" s="61" t="s">
        <v>602</v>
      </c>
      <c r="P649">
        <v>400014</v>
      </c>
      <c r="Q649" t="s">
        <v>602</v>
      </c>
      <c r="R649">
        <v>9999</v>
      </c>
      <c r="S649" t="e">
        <f>VLOOKUP(A649,'Crosswalk NTL Prgrm-Project_JH'!I:T,5,FALSE)</f>
        <v>#N/A</v>
      </c>
      <c r="T649" t="e">
        <f t="shared" si="64"/>
        <v>#N/A</v>
      </c>
      <c r="U649" t="str">
        <f t="shared" si="65"/>
        <v>BAR037505420300</v>
      </c>
      <c r="V649">
        <v>400014</v>
      </c>
    </row>
    <row r="650" spans="1:22" x14ac:dyDescent="0.25">
      <c r="A650" s="61" t="str">
        <f t="shared" si="60"/>
        <v>BAR0375054</v>
      </c>
      <c r="B650" s="61" t="str">
        <f t="shared" si="61"/>
        <v>75054General Interest Meetings</v>
      </c>
      <c r="C650" s="69" t="str">
        <f t="shared" si="62"/>
        <v>BAR0375054400015</v>
      </c>
      <c r="D650" s="69" t="str">
        <f t="shared" si="63"/>
        <v>BAR0375054General Interest Meetings</v>
      </c>
      <c r="E650" t="s">
        <v>577</v>
      </c>
      <c r="F650" t="s">
        <v>282</v>
      </c>
      <c r="G650">
        <v>12</v>
      </c>
      <c r="H650" t="s">
        <v>286</v>
      </c>
      <c r="I650">
        <v>75054</v>
      </c>
      <c r="J650">
        <v>300</v>
      </c>
      <c r="K650">
        <v>9999</v>
      </c>
      <c r="L650" s="61" t="s">
        <v>761</v>
      </c>
      <c r="M650">
        <v>20300</v>
      </c>
      <c r="N650" t="s">
        <v>761</v>
      </c>
      <c r="O650" s="61" t="s">
        <v>603</v>
      </c>
      <c r="P650">
        <v>400015</v>
      </c>
      <c r="Q650" t="s">
        <v>603</v>
      </c>
      <c r="R650">
        <v>9999</v>
      </c>
      <c r="S650" t="e">
        <f>VLOOKUP(A650,'Crosswalk NTL Prgrm-Project_JH'!I:T,5,FALSE)</f>
        <v>#N/A</v>
      </c>
      <c r="T650" t="e">
        <f t="shared" si="64"/>
        <v>#N/A</v>
      </c>
      <c r="U650" t="str">
        <f t="shared" si="65"/>
        <v>BAR037505420300</v>
      </c>
      <c r="V650">
        <v>400015</v>
      </c>
    </row>
    <row r="651" spans="1:22" x14ac:dyDescent="0.25">
      <c r="A651" s="61" t="str">
        <f t="shared" si="60"/>
        <v>BAR0375054</v>
      </c>
      <c r="B651" s="61" t="str">
        <f t="shared" si="61"/>
        <v>75054General Interest Meetings</v>
      </c>
      <c r="C651" s="69" t="str">
        <f t="shared" si="62"/>
        <v>BAR0375054400016</v>
      </c>
      <c r="D651" s="69" t="str">
        <f t="shared" si="63"/>
        <v>BAR0375054General Interest Meetings</v>
      </c>
      <c r="E651" t="s">
        <v>577</v>
      </c>
      <c r="F651" t="s">
        <v>282</v>
      </c>
      <c r="G651">
        <v>12</v>
      </c>
      <c r="H651" t="s">
        <v>286</v>
      </c>
      <c r="I651">
        <v>75054</v>
      </c>
      <c r="J651">
        <v>300</v>
      </c>
      <c r="K651">
        <v>9999</v>
      </c>
      <c r="L651" s="61" t="s">
        <v>761</v>
      </c>
      <c r="M651">
        <v>20300</v>
      </c>
      <c r="N651" t="s">
        <v>761</v>
      </c>
      <c r="O651" s="61" t="s">
        <v>605</v>
      </c>
      <c r="P651">
        <v>400016</v>
      </c>
      <c r="Q651" t="s">
        <v>605</v>
      </c>
      <c r="R651">
        <v>9999</v>
      </c>
      <c r="S651" t="e">
        <f>VLOOKUP(A651,'Crosswalk NTL Prgrm-Project_JH'!I:T,5,FALSE)</f>
        <v>#N/A</v>
      </c>
      <c r="T651" t="e">
        <f t="shared" si="64"/>
        <v>#N/A</v>
      </c>
      <c r="U651" t="str">
        <f t="shared" si="65"/>
        <v>BAR037505420300</v>
      </c>
      <c r="V651">
        <v>400016</v>
      </c>
    </row>
    <row r="652" spans="1:22" x14ac:dyDescent="0.25">
      <c r="A652" s="61" t="str">
        <f t="shared" si="60"/>
        <v>BAR0375054</v>
      </c>
      <c r="B652" s="61" t="str">
        <f t="shared" si="61"/>
        <v>75054General Interest Meetings</v>
      </c>
      <c r="C652" s="69" t="str">
        <f t="shared" si="62"/>
        <v>BAR0375054400017</v>
      </c>
      <c r="D652" s="69" t="str">
        <f t="shared" si="63"/>
        <v>BAR0375054General Interest Meetings</v>
      </c>
      <c r="E652" t="s">
        <v>577</v>
      </c>
      <c r="F652" t="s">
        <v>282</v>
      </c>
      <c r="G652">
        <v>12</v>
      </c>
      <c r="H652" t="s">
        <v>286</v>
      </c>
      <c r="I652">
        <v>75054</v>
      </c>
      <c r="J652">
        <v>300</v>
      </c>
      <c r="K652">
        <v>9999</v>
      </c>
      <c r="L652" s="61" t="s">
        <v>761</v>
      </c>
      <c r="M652">
        <v>20300</v>
      </c>
      <c r="N652" t="s">
        <v>761</v>
      </c>
      <c r="O652" s="61" t="s">
        <v>606</v>
      </c>
      <c r="P652">
        <v>400017</v>
      </c>
      <c r="Q652" t="s">
        <v>606</v>
      </c>
      <c r="R652">
        <v>9999</v>
      </c>
      <c r="S652" t="e">
        <f>VLOOKUP(A652,'Crosswalk NTL Prgrm-Project_JH'!I:T,5,FALSE)</f>
        <v>#N/A</v>
      </c>
      <c r="T652" t="e">
        <f t="shared" si="64"/>
        <v>#N/A</v>
      </c>
      <c r="U652" t="str">
        <f t="shared" si="65"/>
        <v>BAR037505420300</v>
      </c>
      <c r="V652">
        <v>400017</v>
      </c>
    </row>
    <row r="653" spans="1:22" x14ac:dyDescent="0.25">
      <c r="A653" s="61" t="str">
        <f t="shared" si="60"/>
        <v>BAR0375054</v>
      </c>
      <c r="B653" s="61" t="str">
        <f t="shared" si="61"/>
        <v>75054General Interest Meetings</v>
      </c>
      <c r="C653" s="69" t="str">
        <f t="shared" si="62"/>
        <v>BAR0375054400018</v>
      </c>
      <c r="D653" s="69" t="str">
        <f t="shared" si="63"/>
        <v>BAR0375054General Interest Meetings</v>
      </c>
      <c r="E653" t="s">
        <v>577</v>
      </c>
      <c r="F653" t="s">
        <v>282</v>
      </c>
      <c r="G653">
        <v>12</v>
      </c>
      <c r="H653" t="s">
        <v>286</v>
      </c>
      <c r="I653">
        <v>75054</v>
      </c>
      <c r="J653">
        <v>300</v>
      </c>
      <c r="K653">
        <v>9999</v>
      </c>
      <c r="L653" s="61" t="s">
        <v>761</v>
      </c>
      <c r="M653">
        <v>20300</v>
      </c>
      <c r="N653" t="s">
        <v>761</v>
      </c>
      <c r="O653" s="61" t="s">
        <v>607</v>
      </c>
      <c r="P653">
        <v>400018</v>
      </c>
      <c r="Q653" t="s">
        <v>607</v>
      </c>
      <c r="R653">
        <v>9999</v>
      </c>
      <c r="S653" t="e">
        <f>VLOOKUP(A653,'Crosswalk NTL Prgrm-Project_JH'!I:T,5,FALSE)</f>
        <v>#N/A</v>
      </c>
      <c r="T653" t="e">
        <f t="shared" si="64"/>
        <v>#N/A</v>
      </c>
      <c r="U653" t="str">
        <f t="shared" si="65"/>
        <v>BAR037505420300</v>
      </c>
      <c r="V653">
        <v>400018</v>
      </c>
    </row>
    <row r="654" spans="1:22" x14ac:dyDescent="0.25">
      <c r="A654" s="61" t="str">
        <f t="shared" si="60"/>
        <v>BAR0375054</v>
      </c>
      <c r="B654" s="61" t="str">
        <f t="shared" si="61"/>
        <v>75054General Interest Meetings</v>
      </c>
      <c r="C654" s="69" t="str">
        <f t="shared" si="62"/>
        <v>BAR0375054400019</v>
      </c>
      <c r="D654" s="69" t="str">
        <f t="shared" si="63"/>
        <v>BAR0375054General Interest Meetings</v>
      </c>
      <c r="E654" t="s">
        <v>577</v>
      </c>
      <c r="F654" t="s">
        <v>282</v>
      </c>
      <c r="G654">
        <v>12</v>
      </c>
      <c r="H654" t="s">
        <v>286</v>
      </c>
      <c r="I654">
        <v>75054</v>
      </c>
      <c r="J654">
        <v>300</v>
      </c>
      <c r="K654">
        <v>9999</v>
      </c>
      <c r="L654" s="61" t="s">
        <v>761</v>
      </c>
      <c r="M654">
        <v>20300</v>
      </c>
      <c r="N654" t="s">
        <v>761</v>
      </c>
      <c r="O654" s="61" t="s">
        <v>608</v>
      </c>
      <c r="P654">
        <v>400019</v>
      </c>
      <c r="Q654" t="s">
        <v>608</v>
      </c>
      <c r="R654">
        <v>9999</v>
      </c>
      <c r="S654" t="e">
        <f>VLOOKUP(A654,'Crosswalk NTL Prgrm-Project_JH'!I:T,5,FALSE)</f>
        <v>#N/A</v>
      </c>
      <c r="T654" t="e">
        <f t="shared" si="64"/>
        <v>#N/A</v>
      </c>
      <c r="U654" t="str">
        <f t="shared" si="65"/>
        <v>BAR037505420300</v>
      </c>
      <c r="V654">
        <v>400019</v>
      </c>
    </row>
    <row r="655" spans="1:22" x14ac:dyDescent="0.25">
      <c r="A655" s="61" t="str">
        <f t="shared" si="60"/>
        <v>BAR0375054</v>
      </c>
      <c r="B655" s="61" t="str">
        <f t="shared" si="61"/>
        <v>75054General Interest Meetings</v>
      </c>
      <c r="C655" s="69" t="str">
        <f t="shared" si="62"/>
        <v>BAR0375054400020</v>
      </c>
      <c r="D655" s="69" t="str">
        <f t="shared" si="63"/>
        <v>BAR0375054General Interest Meetings</v>
      </c>
      <c r="E655" t="s">
        <v>577</v>
      </c>
      <c r="F655" t="s">
        <v>282</v>
      </c>
      <c r="G655">
        <v>12</v>
      </c>
      <c r="H655" t="s">
        <v>286</v>
      </c>
      <c r="I655">
        <v>75054</v>
      </c>
      <c r="J655">
        <v>300</v>
      </c>
      <c r="K655">
        <v>9999</v>
      </c>
      <c r="L655" s="61" t="s">
        <v>761</v>
      </c>
      <c r="M655">
        <v>20300</v>
      </c>
      <c r="N655" t="s">
        <v>761</v>
      </c>
      <c r="O655" s="61" t="s">
        <v>609</v>
      </c>
      <c r="P655">
        <v>400020</v>
      </c>
      <c r="Q655" t="s">
        <v>609</v>
      </c>
      <c r="R655">
        <v>9999</v>
      </c>
      <c r="S655" t="e">
        <f>VLOOKUP(A655,'Crosswalk NTL Prgrm-Project_JH'!I:T,5,FALSE)</f>
        <v>#N/A</v>
      </c>
      <c r="T655" t="e">
        <f t="shared" si="64"/>
        <v>#N/A</v>
      </c>
      <c r="U655" t="str">
        <f t="shared" si="65"/>
        <v>BAR037505420300</v>
      </c>
      <c r="V655">
        <v>400020</v>
      </c>
    </row>
    <row r="656" spans="1:22" x14ac:dyDescent="0.25">
      <c r="A656" s="61" t="str">
        <f t="shared" si="60"/>
        <v>BAR0375054</v>
      </c>
      <c r="B656" s="61" t="str">
        <f t="shared" si="61"/>
        <v>75054General Interest Meetings</v>
      </c>
      <c r="C656" s="69" t="str">
        <f t="shared" si="62"/>
        <v>BAR0375054400021</v>
      </c>
      <c r="D656" s="69" t="str">
        <f t="shared" si="63"/>
        <v>BAR0375054General Interest Meetings</v>
      </c>
      <c r="E656" t="s">
        <v>577</v>
      </c>
      <c r="F656" t="s">
        <v>282</v>
      </c>
      <c r="G656">
        <v>12</v>
      </c>
      <c r="H656" t="s">
        <v>286</v>
      </c>
      <c r="I656">
        <v>75054</v>
      </c>
      <c r="J656">
        <v>300</v>
      </c>
      <c r="K656">
        <v>9999</v>
      </c>
      <c r="L656" s="61" t="s">
        <v>761</v>
      </c>
      <c r="M656">
        <v>20300</v>
      </c>
      <c r="N656" t="s">
        <v>761</v>
      </c>
      <c r="O656" s="61" t="s">
        <v>610</v>
      </c>
      <c r="P656">
        <v>400021</v>
      </c>
      <c r="Q656" t="s">
        <v>610</v>
      </c>
      <c r="R656">
        <v>9999</v>
      </c>
      <c r="S656" t="e">
        <f>VLOOKUP(A656,'Crosswalk NTL Prgrm-Project_JH'!I:T,5,FALSE)</f>
        <v>#N/A</v>
      </c>
      <c r="T656" t="e">
        <f t="shared" si="64"/>
        <v>#N/A</v>
      </c>
      <c r="U656" t="str">
        <f t="shared" si="65"/>
        <v>BAR037505420300</v>
      </c>
      <c r="V656">
        <v>400021</v>
      </c>
    </row>
    <row r="657" spans="1:22" x14ac:dyDescent="0.25">
      <c r="A657" s="61" t="str">
        <f t="shared" si="60"/>
        <v>BAR0375054</v>
      </c>
      <c r="B657" s="61" t="str">
        <f t="shared" si="61"/>
        <v>75054General Interest Meetings</v>
      </c>
      <c r="C657" s="69" t="str">
        <f t="shared" si="62"/>
        <v>BAR0375054400022</v>
      </c>
      <c r="D657" s="69" t="str">
        <f t="shared" si="63"/>
        <v>BAR0375054General Interest Meetings</v>
      </c>
      <c r="E657" t="s">
        <v>577</v>
      </c>
      <c r="F657" t="s">
        <v>282</v>
      </c>
      <c r="G657">
        <v>12</v>
      </c>
      <c r="H657" t="s">
        <v>286</v>
      </c>
      <c r="I657">
        <v>75054</v>
      </c>
      <c r="J657">
        <v>300</v>
      </c>
      <c r="K657">
        <v>9999</v>
      </c>
      <c r="L657" s="61" t="s">
        <v>761</v>
      </c>
      <c r="M657">
        <v>20300</v>
      </c>
      <c r="N657" t="s">
        <v>761</v>
      </c>
      <c r="O657" s="61" t="s">
        <v>611</v>
      </c>
      <c r="P657">
        <v>400022</v>
      </c>
      <c r="Q657" t="s">
        <v>611</v>
      </c>
      <c r="R657">
        <v>9999</v>
      </c>
      <c r="S657" t="e">
        <f>VLOOKUP(A657,'Crosswalk NTL Prgrm-Project_JH'!I:T,5,FALSE)</f>
        <v>#N/A</v>
      </c>
      <c r="T657" t="e">
        <f t="shared" si="64"/>
        <v>#N/A</v>
      </c>
      <c r="U657" t="str">
        <f t="shared" si="65"/>
        <v>BAR037505420300</v>
      </c>
      <c r="V657">
        <v>400022</v>
      </c>
    </row>
    <row r="658" spans="1:22" x14ac:dyDescent="0.25">
      <c r="A658" s="61" t="str">
        <f t="shared" si="60"/>
        <v>BAR0375054</v>
      </c>
      <c r="B658" s="61" t="str">
        <f t="shared" si="61"/>
        <v>75054General Interest Meetings</v>
      </c>
      <c r="C658" s="69" t="str">
        <f t="shared" si="62"/>
        <v>BAR0375054400023</v>
      </c>
      <c r="D658" s="69" t="str">
        <f t="shared" si="63"/>
        <v>BAR0375054General Interest Meetings</v>
      </c>
      <c r="E658" t="s">
        <v>577</v>
      </c>
      <c r="F658" t="s">
        <v>282</v>
      </c>
      <c r="G658">
        <v>12</v>
      </c>
      <c r="H658" t="s">
        <v>286</v>
      </c>
      <c r="I658">
        <v>75054</v>
      </c>
      <c r="J658">
        <v>300</v>
      </c>
      <c r="K658">
        <v>9999</v>
      </c>
      <c r="L658" s="61" t="s">
        <v>761</v>
      </c>
      <c r="M658">
        <v>20300</v>
      </c>
      <c r="N658" t="s">
        <v>761</v>
      </c>
      <c r="O658" s="61" t="s">
        <v>612</v>
      </c>
      <c r="P658">
        <v>400023</v>
      </c>
      <c r="Q658" t="s">
        <v>612</v>
      </c>
      <c r="R658">
        <v>9999</v>
      </c>
      <c r="S658" t="e">
        <f>VLOOKUP(A658,'Crosswalk NTL Prgrm-Project_JH'!I:T,5,FALSE)</f>
        <v>#N/A</v>
      </c>
      <c r="T658" t="e">
        <f t="shared" si="64"/>
        <v>#N/A</v>
      </c>
      <c r="U658" t="str">
        <f t="shared" si="65"/>
        <v>BAR037505420300</v>
      </c>
      <c r="V658">
        <v>400023</v>
      </c>
    </row>
    <row r="659" spans="1:22" x14ac:dyDescent="0.25">
      <c r="A659" s="61" t="str">
        <f t="shared" si="60"/>
        <v>BAR0375054</v>
      </c>
      <c r="B659" s="61" t="str">
        <f t="shared" si="61"/>
        <v>75054General Interest Meetings</v>
      </c>
      <c r="C659" s="69" t="str">
        <f t="shared" si="62"/>
        <v>BAR0375054400024</v>
      </c>
      <c r="D659" s="69" t="str">
        <f t="shared" si="63"/>
        <v>BAR0375054General Interest Meetings</v>
      </c>
      <c r="E659" t="s">
        <v>577</v>
      </c>
      <c r="F659" t="s">
        <v>282</v>
      </c>
      <c r="G659">
        <v>12</v>
      </c>
      <c r="H659" t="s">
        <v>286</v>
      </c>
      <c r="I659">
        <v>75054</v>
      </c>
      <c r="J659">
        <v>300</v>
      </c>
      <c r="K659">
        <v>9999</v>
      </c>
      <c r="L659" s="61" t="s">
        <v>761</v>
      </c>
      <c r="M659">
        <v>20300</v>
      </c>
      <c r="N659" t="s">
        <v>761</v>
      </c>
      <c r="O659" s="61" t="s">
        <v>613</v>
      </c>
      <c r="P659">
        <v>400024</v>
      </c>
      <c r="Q659" t="s">
        <v>613</v>
      </c>
      <c r="R659">
        <v>9999</v>
      </c>
      <c r="S659" t="e">
        <f>VLOOKUP(A659,'Crosswalk NTL Prgrm-Project_JH'!I:T,5,FALSE)</f>
        <v>#N/A</v>
      </c>
      <c r="T659" t="e">
        <f t="shared" si="64"/>
        <v>#N/A</v>
      </c>
      <c r="U659" t="str">
        <f t="shared" si="65"/>
        <v>BAR037505420300</v>
      </c>
      <c r="V659">
        <v>400024</v>
      </c>
    </row>
    <row r="660" spans="1:22" x14ac:dyDescent="0.25">
      <c r="A660" s="61" t="str">
        <f t="shared" si="60"/>
        <v>BAR0375054</v>
      </c>
      <c r="B660" s="61" t="str">
        <f t="shared" si="61"/>
        <v>75054General Interest Meetings</v>
      </c>
      <c r="C660" s="69" t="str">
        <f t="shared" si="62"/>
        <v>BAR0375054400025</v>
      </c>
      <c r="D660" s="69" t="str">
        <f t="shared" si="63"/>
        <v>BAR0375054General Interest Meetings</v>
      </c>
      <c r="E660" t="s">
        <v>577</v>
      </c>
      <c r="F660" t="s">
        <v>282</v>
      </c>
      <c r="G660">
        <v>12</v>
      </c>
      <c r="H660" t="s">
        <v>286</v>
      </c>
      <c r="I660">
        <v>75054</v>
      </c>
      <c r="J660">
        <v>300</v>
      </c>
      <c r="K660">
        <v>9999</v>
      </c>
      <c r="L660" s="61" t="s">
        <v>761</v>
      </c>
      <c r="M660">
        <v>20300</v>
      </c>
      <c r="N660" t="s">
        <v>761</v>
      </c>
      <c r="O660" s="61" t="s">
        <v>614</v>
      </c>
      <c r="P660">
        <v>400025</v>
      </c>
      <c r="Q660" t="s">
        <v>614</v>
      </c>
      <c r="R660">
        <v>9999</v>
      </c>
      <c r="S660" t="e">
        <f>VLOOKUP(A660,'Crosswalk NTL Prgrm-Project_JH'!I:T,5,FALSE)</f>
        <v>#N/A</v>
      </c>
      <c r="T660" t="e">
        <f t="shared" si="64"/>
        <v>#N/A</v>
      </c>
      <c r="U660" t="str">
        <f t="shared" si="65"/>
        <v>BAR037505420300</v>
      </c>
      <c r="V660">
        <v>400025</v>
      </c>
    </row>
    <row r="661" spans="1:22" x14ac:dyDescent="0.25">
      <c r="A661" s="61" t="str">
        <f t="shared" si="60"/>
        <v>BAR0375054</v>
      </c>
      <c r="B661" s="61" t="str">
        <f t="shared" si="61"/>
        <v>75054General Interest Meetings</v>
      </c>
      <c r="C661" s="69" t="str">
        <f t="shared" si="62"/>
        <v>BAR0375054400027</v>
      </c>
      <c r="D661" s="69" t="str">
        <f t="shared" si="63"/>
        <v>BAR0375054General Interest Meetings</v>
      </c>
      <c r="E661" t="s">
        <v>577</v>
      </c>
      <c r="F661" t="s">
        <v>282</v>
      </c>
      <c r="G661">
        <v>12</v>
      </c>
      <c r="H661" t="s">
        <v>286</v>
      </c>
      <c r="I661">
        <v>75054</v>
      </c>
      <c r="J661">
        <v>300</v>
      </c>
      <c r="K661">
        <v>9999</v>
      </c>
      <c r="L661" s="61" t="s">
        <v>761</v>
      </c>
      <c r="M661">
        <v>20300</v>
      </c>
      <c r="N661" t="s">
        <v>761</v>
      </c>
      <c r="O661" s="61" t="s">
        <v>615</v>
      </c>
      <c r="P661">
        <v>400027</v>
      </c>
      <c r="Q661" t="s">
        <v>615</v>
      </c>
      <c r="R661">
        <v>9999</v>
      </c>
      <c r="S661" t="e">
        <f>VLOOKUP(A661,'Crosswalk NTL Prgrm-Project_JH'!I:T,5,FALSE)</f>
        <v>#N/A</v>
      </c>
      <c r="T661" t="e">
        <f t="shared" si="64"/>
        <v>#N/A</v>
      </c>
      <c r="U661" t="str">
        <f t="shared" si="65"/>
        <v>BAR037505420300</v>
      </c>
      <c r="V661">
        <v>400027</v>
      </c>
    </row>
    <row r="662" spans="1:22" x14ac:dyDescent="0.25">
      <c r="A662" s="61" t="str">
        <f t="shared" si="60"/>
        <v>BAR0375054</v>
      </c>
      <c r="B662" s="61" t="str">
        <f t="shared" si="61"/>
        <v>75054General Interest Meetings</v>
      </c>
      <c r="C662" s="69" t="str">
        <f t="shared" si="62"/>
        <v>BAR0375054400028</v>
      </c>
      <c r="D662" s="69" t="str">
        <f t="shared" si="63"/>
        <v>BAR0375054General Interest Meetings</v>
      </c>
      <c r="E662" t="s">
        <v>577</v>
      </c>
      <c r="F662" t="s">
        <v>282</v>
      </c>
      <c r="G662">
        <v>12</v>
      </c>
      <c r="H662" t="s">
        <v>286</v>
      </c>
      <c r="I662">
        <v>75054</v>
      </c>
      <c r="J662">
        <v>300</v>
      </c>
      <c r="K662">
        <v>9999</v>
      </c>
      <c r="L662" s="61" t="s">
        <v>761</v>
      </c>
      <c r="M662">
        <v>20300</v>
      </c>
      <c r="N662" t="s">
        <v>761</v>
      </c>
      <c r="O662" s="61" t="s">
        <v>616</v>
      </c>
      <c r="P662">
        <v>400028</v>
      </c>
      <c r="Q662" t="s">
        <v>616</v>
      </c>
      <c r="R662">
        <v>9999</v>
      </c>
      <c r="S662" t="e">
        <f>VLOOKUP(A662,'Crosswalk NTL Prgrm-Project_JH'!I:T,5,FALSE)</f>
        <v>#N/A</v>
      </c>
      <c r="T662" t="e">
        <f t="shared" si="64"/>
        <v>#N/A</v>
      </c>
      <c r="U662" t="str">
        <f t="shared" si="65"/>
        <v>BAR037505420300</v>
      </c>
      <c r="V662">
        <v>400028</v>
      </c>
    </row>
    <row r="663" spans="1:22" x14ac:dyDescent="0.25">
      <c r="A663" s="61" t="str">
        <f t="shared" si="60"/>
        <v>BAR0375054</v>
      </c>
      <c r="B663" s="61" t="str">
        <f t="shared" si="61"/>
        <v>75054General Interest Meetings</v>
      </c>
      <c r="C663" s="69" t="str">
        <f t="shared" si="62"/>
        <v>BAR0375054400030</v>
      </c>
      <c r="D663" s="69" t="str">
        <f t="shared" si="63"/>
        <v>BAR0375054General Interest Meetings</v>
      </c>
      <c r="E663" t="s">
        <v>577</v>
      </c>
      <c r="F663" t="s">
        <v>282</v>
      </c>
      <c r="G663">
        <v>12</v>
      </c>
      <c r="H663" t="s">
        <v>286</v>
      </c>
      <c r="I663">
        <v>75054</v>
      </c>
      <c r="J663">
        <v>300</v>
      </c>
      <c r="K663">
        <v>9999</v>
      </c>
      <c r="L663" s="61" t="s">
        <v>761</v>
      </c>
      <c r="M663">
        <v>20300</v>
      </c>
      <c r="N663" t="s">
        <v>761</v>
      </c>
      <c r="O663" s="61" t="s">
        <v>617</v>
      </c>
      <c r="P663">
        <v>400030</v>
      </c>
      <c r="Q663" t="s">
        <v>617</v>
      </c>
      <c r="R663">
        <v>9999</v>
      </c>
      <c r="S663" t="e">
        <f>VLOOKUP(A663,'Crosswalk NTL Prgrm-Project_JH'!I:T,5,FALSE)</f>
        <v>#N/A</v>
      </c>
      <c r="T663" t="e">
        <f t="shared" si="64"/>
        <v>#N/A</v>
      </c>
      <c r="U663" t="str">
        <f t="shared" si="65"/>
        <v>BAR037505420300</v>
      </c>
      <c r="V663">
        <v>400030</v>
      </c>
    </row>
    <row r="664" spans="1:22" x14ac:dyDescent="0.25">
      <c r="A664" s="61" t="str">
        <f t="shared" si="60"/>
        <v>BAR0375054</v>
      </c>
      <c r="B664" s="61" t="str">
        <f t="shared" si="61"/>
        <v>75054General Interest Meetings</v>
      </c>
      <c r="C664" s="69" t="str">
        <f t="shared" si="62"/>
        <v>BAR0375054400031</v>
      </c>
      <c r="D664" s="69" t="str">
        <f t="shared" si="63"/>
        <v>BAR0375054General Interest Meetings</v>
      </c>
      <c r="E664" t="s">
        <v>577</v>
      </c>
      <c r="F664" t="s">
        <v>282</v>
      </c>
      <c r="G664">
        <v>12</v>
      </c>
      <c r="H664" t="s">
        <v>286</v>
      </c>
      <c r="I664">
        <v>75054</v>
      </c>
      <c r="J664">
        <v>300</v>
      </c>
      <c r="K664">
        <v>9999</v>
      </c>
      <c r="L664" s="61" t="s">
        <v>761</v>
      </c>
      <c r="M664">
        <v>20300</v>
      </c>
      <c r="N664" t="s">
        <v>761</v>
      </c>
      <c r="O664" s="61" t="s">
        <v>618</v>
      </c>
      <c r="P664">
        <v>400031</v>
      </c>
      <c r="Q664" t="s">
        <v>618</v>
      </c>
      <c r="R664">
        <v>9999</v>
      </c>
      <c r="S664" t="e">
        <f>VLOOKUP(A664,'Crosswalk NTL Prgrm-Project_JH'!I:T,5,FALSE)</f>
        <v>#N/A</v>
      </c>
      <c r="T664" t="e">
        <f t="shared" si="64"/>
        <v>#N/A</v>
      </c>
      <c r="U664" t="str">
        <f t="shared" si="65"/>
        <v>BAR037505420300</v>
      </c>
      <c r="V664">
        <v>400031</v>
      </c>
    </row>
    <row r="665" spans="1:22" x14ac:dyDescent="0.25">
      <c r="A665" s="61" t="str">
        <f t="shared" si="60"/>
        <v>BAR0375054</v>
      </c>
      <c r="B665" s="61" t="str">
        <f t="shared" si="61"/>
        <v>75054General Interest Meetings</v>
      </c>
      <c r="C665" s="69" t="str">
        <f t="shared" si="62"/>
        <v>BAR0375054400032</v>
      </c>
      <c r="D665" s="69" t="str">
        <f t="shared" si="63"/>
        <v>BAR0375054General Interest Meetings</v>
      </c>
      <c r="E665" t="s">
        <v>577</v>
      </c>
      <c r="F665" t="s">
        <v>282</v>
      </c>
      <c r="G665">
        <v>12</v>
      </c>
      <c r="H665" t="s">
        <v>286</v>
      </c>
      <c r="I665">
        <v>75054</v>
      </c>
      <c r="J665">
        <v>300</v>
      </c>
      <c r="K665">
        <v>9999</v>
      </c>
      <c r="L665" s="61" t="s">
        <v>761</v>
      </c>
      <c r="M665">
        <v>20300</v>
      </c>
      <c r="N665" t="s">
        <v>761</v>
      </c>
      <c r="O665" s="61" t="s">
        <v>619</v>
      </c>
      <c r="P665">
        <v>400032</v>
      </c>
      <c r="Q665" t="s">
        <v>619</v>
      </c>
      <c r="R665">
        <v>9999</v>
      </c>
      <c r="S665" t="e">
        <f>VLOOKUP(A665,'Crosswalk NTL Prgrm-Project_JH'!I:T,5,FALSE)</f>
        <v>#N/A</v>
      </c>
      <c r="T665" t="e">
        <f t="shared" si="64"/>
        <v>#N/A</v>
      </c>
      <c r="U665" t="str">
        <f t="shared" si="65"/>
        <v>BAR037505420300</v>
      </c>
      <c r="V665">
        <v>400032</v>
      </c>
    </row>
    <row r="666" spans="1:22" x14ac:dyDescent="0.25">
      <c r="A666" s="61" t="str">
        <f t="shared" si="60"/>
        <v>BAR0375054</v>
      </c>
      <c r="B666" s="61" t="str">
        <f t="shared" si="61"/>
        <v>75054General Interest Meetings</v>
      </c>
      <c r="C666" s="69" t="str">
        <f t="shared" si="62"/>
        <v>BAR0375054400033</v>
      </c>
      <c r="D666" s="69" t="str">
        <f t="shared" si="63"/>
        <v>BAR0375054General Interest Meetings</v>
      </c>
      <c r="E666" t="s">
        <v>577</v>
      </c>
      <c r="F666" t="s">
        <v>282</v>
      </c>
      <c r="G666">
        <v>12</v>
      </c>
      <c r="H666" t="s">
        <v>286</v>
      </c>
      <c r="I666">
        <v>75054</v>
      </c>
      <c r="J666">
        <v>300</v>
      </c>
      <c r="K666">
        <v>9999</v>
      </c>
      <c r="L666" s="61" t="s">
        <v>761</v>
      </c>
      <c r="M666">
        <v>20300</v>
      </c>
      <c r="N666" t="s">
        <v>761</v>
      </c>
      <c r="O666" s="61" t="s">
        <v>620</v>
      </c>
      <c r="P666">
        <v>400033</v>
      </c>
      <c r="Q666" t="s">
        <v>620</v>
      </c>
      <c r="R666">
        <v>9999</v>
      </c>
      <c r="S666" t="e">
        <f>VLOOKUP(A666,'Crosswalk NTL Prgrm-Project_JH'!I:T,5,FALSE)</f>
        <v>#N/A</v>
      </c>
      <c r="T666" t="e">
        <f t="shared" si="64"/>
        <v>#N/A</v>
      </c>
      <c r="U666" t="str">
        <f t="shared" si="65"/>
        <v>BAR037505420300</v>
      </c>
      <c r="V666">
        <v>400033</v>
      </c>
    </row>
    <row r="667" spans="1:22" x14ac:dyDescent="0.25">
      <c r="A667" s="61" t="str">
        <f t="shared" si="60"/>
        <v>BAR0375054</v>
      </c>
      <c r="B667" s="61" t="str">
        <f t="shared" si="61"/>
        <v>75054General Interest Meetings</v>
      </c>
      <c r="C667" s="69" t="str">
        <f t="shared" si="62"/>
        <v>BAR0375054400034</v>
      </c>
      <c r="D667" s="69" t="str">
        <f t="shared" si="63"/>
        <v>BAR0375054General Interest Meetings</v>
      </c>
      <c r="E667" t="s">
        <v>577</v>
      </c>
      <c r="F667" t="s">
        <v>282</v>
      </c>
      <c r="G667">
        <v>12</v>
      </c>
      <c r="H667" t="s">
        <v>286</v>
      </c>
      <c r="I667">
        <v>75054</v>
      </c>
      <c r="J667">
        <v>300</v>
      </c>
      <c r="K667">
        <v>9999</v>
      </c>
      <c r="L667" s="61" t="s">
        <v>761</v>
      </c>
      <c r="M667">
        <v>20300</v>
      </c>
      <c r="N667" t="s">
        <v>761</v>
      </c>
      <c r="O667" s="61" t="s">
        <v>621</v>
      </c>
      <c r="P667">
        <v>400034</v>
      </c>
      <c r="Q667" t="s">
        <v>621</v>
      </c>
      <c r="R667">
        <v>9999</v>
      </c>
      <c r="S667" t="e">
        <f>VLOOKUP(A667,'Crosswalk NTL Prgrm-Project_JH'!I:T,5,FALSE)</f>
        <v>#N/A</v>
      </c>
      <c r="T667" t="e">
        <f t="shared" si="64"/>
        <v>#N/A</v>
      </c>
      <c r="U667" t="str">
        <f t="shared" si="65"/>
        <v>BAR037505420300</v>
      </c>
      <c r="V667">
        <v>400034</v>
      </c>
    </row>
    <row r="668" spans="1:22" x14ac:dyDescent="0.25">
      <c r="A668" s="61" t="str">
        <f t="shared" si="60"/>
        <v>BAR0375054</v>
      </c>
      <c r="B668" s="61" t="str">
        <f t="shared" si="61"/>
        <v>75054General Interest Meetings</v>
      </c>
      <c r="C668" s="69" t="str">
        <f t="shared" si="62"/>
        <v>BAR0375054400035</v>
      </c>
      <c r="D668" s="69" t="str">
        <f t="shared" si="63"/>
        <v>BAR0375054General Interest Meetings</v>
      </c>
      <c r="E668" t="s">
        <v>577</v>
      </c>
      <c r="F668" t="s">
        <v>282</v>
      </c>
      <c r="G668">
        <v>12</v>
      </c>
      <c r="H668" t="s">
        <v>286</v>
      </c>
      <c r="I668">
        <v>75054</v>
      </c>
      <c r="J668">
        <v>300</v>
      </c>
      <c r="K668">
        <v>9999</v>
      </c>
      <c r="L668" s="61" t="s">
        <v>761</v>
      </c>
      <c r="M668">
        <v>20300</v>
      </c>
      <c r="N668" t="s">
        <v>761</v>
      </c>
      <c r="O668" s="61" t="s">
        <v>622</v>
      </c>
      <c r="P668">
        <v>400035</v>
      </c>
      <c r="Q668" t="s">
        <v>622</v>
      </c>
      <c r="R668">
        <v>9999</v>
      </c>
      <c r="S668" t="e">
        <f>VLOOKUP(A668,'Crosswalk NTL Prgrm-Project_JH'!I:T,5,FALSE)</f>
        <v>#N/A</v>
      </c>
      <c r="T668" t="e">
        <f t="shared" si="64"/>
        <v>#N/A</v>
      </c>
      <c r="U668" t="str">
        <f t="shared" si="65"/>
        <v>BAR037505420300</v>
      </c>
      <c r="V668">
        <v>400035</v>
      </c>
    </row>
    <row r="669" spans="1:22" x14ac:dyDescent="0.25">
      <c r="A669" s="61" t="str">
        <f t="shared" si="60"/>
        <v>BAR0375054</v>
      </c>
      <c r="B669" s="61" t="str">
        <f t="shared" si="61"/>
        <v>75054General Interest Meetings</v>
      </c>
      <c r="C669" s="69" t="str">
        <f t="shared" si="62"/>
        <v>BAR0375054400036</v>
      </c>
      <c r="D669" s="69" t="str">
        <f t="shared" si="63"/>
        <v>BAR0375054General Interest Meetings</v>
      </c>
      <c r="E669" t="s">
        <v>577</v>
      </c>
      <c r="F669" t="s">
        <v>282</v>
      </c>
      <c r="G669">
        <v>12</v>
      </c>
      <c r="H669" t="s">
        <v>286</v>
      </c>
      <c r="I669">
        <v>75054</v>
      </c>
      <c r="J669">
        <v>300</v>
      </c>
      <c r="K669">
        <v>9999</v>
      </c>
      <c r="L669" s="61" t="s">
        <v>761</v>
      </c>
      <c r="M669">
        <v>20300</v>
      </c>
      <c r="N669" t="s">
        <v>761</v>
      </c>
      <c r="O669" s="61" t="s">
        <v>623</v>
      </c>
      <c r="P669">
        <v>400036</v>
      </c>
      <c r="Q669" t="s">
        <v>623</v>
      </c>
      <c r="R669">
        <v>9999</v>
      </c>
      <c r="S669" t="e">
        <f>VLOOKUP(A669,'Crosswalk NTL Prgrm-Project_JH'!I:T,5,FALSE)</f>
        <v>#N/A</v>
      </c>
      <c r="T669" t="e">
        <f t="shared" si="64"/>
        <v>#N/A</v>
      </c>
      <c r="U669" t="str">
        <f t="shared" si="65"/>
        <v>BAR037505420300</v>
      </c>
      <c r="V669">
        <v>400036</v>
      </c>
    </row>
    <row r="670" spans="1:22" x14ac:dyDescent="0.25">
      <c r="A670" s="61" t="str">
        <f t="shared" si="60"/>
        <v>BAR0375054</v>
      </c>
      <c r="B670" s="61" t="str">
        <f t="shared" si="61"/>
        <v>75054General Interest Meetings</v>
      </c>
      <c r="C670" s="69" t="str">
        <f t="shared" si="62"/>
        <v>BAR0375054400037</v>
      </c>
      <c r="D670" s="69" t="str">
        <f t="shared" si="63"/>
        <v>BAR0375054General Interest Meetings</v>
      </c>
      <c r="E670" t="s">
        <v>577</v>
      </c>
      <c r="F670" t="s">
        <v>282</v>
      </c>
      <c r="G670">
        <v>12</v>
      </c>
      <c r="H670" t="s">
        <v>286</v>
      </c>
      <c r="I670">
        <v>75054</v>
      </c>
      <c r="J670">
        <v>300</v>
      </c>
      <c r="K670">
        <v>9999</v>
      </c>
      <c r="L670" s="61" t="s">
        <v>761</v>
      </c>
      <c r="M670">
        <v>20300</v>
      </c>
      <c r="N670" t="s">
        <v>761</v>
      </c>
      <c r="O670" s="61" t="s">
        <v>625</v>
      </c>
      <c r="P670">
        <v>400037</v>
      </c>
      <c r="Q670" t="s">
        <v>625</v>
      </c>
      <c r="R670">
        <v>9999</v>
      </c>
      <c r="S670" t="e">
        <f>VLOOKUP(A670,'Crosswalk NTL Prgrm-Project_JH'!I:T,5,FALSE)</f>
        <v>#N/A</v>
      </c>
      <c r="T670" t="e">
        <f t="shared" si="64"/>
        <v>#N/A</v>
      </c>
      <c r="U670" t="str">
        <f t="shared" si="65"/>
        <v>BAR037505420300</v>
      </c>
      <c r="V670">
        <v>400037</v>
      </c>
    </row>
    <row r="671" spans="1:22" x14ac:dyDescent="0.25">
      <c r="A671" s="61" t="str">
        <f t="shared" si="60"/>
        <v>BAR0375054</v>
      </c>
      <c r="B671" s="61" t="str">
        <f t="shared" si="61"/>
        <v>75054General Interest Meetings</v>
      </c>
      <c r="C671" s="69" t="str">
        <f t="shared" si="62"/>
        <v>BAR0375054400038</v>
      </c>
      <c r="D671" s="69" t="str">
        <f t="shared" si="63"/>
        <v>BAR0375054General Interest Meetings</v>
      </c>
      <c r="E671" t="s">
        <v>577</v>
      </c>
      <c r="F671" t="s">
        <v>282</v>
      </c>
      <c r="G671">
        <v>12</v>
      </c>
      <c r="H671" t="s">
        <v>286</v>
      </c>
      <c r="I671">
        <v>75054</v>
      </c>
      <c r="J671">
        <v>300</v>
      </c>
      <c r="K671">
        <v>9999</v>
      </c>
      <c r="L671" s="61" t="s">
        <v>761</v>
      </c>
      <c r="M671">
        <v>20300</v>
      </c>
      <c r="N671" t="s">
        <v>761</v>
      </c>
      <c r="O671" s="61" t="s">
        <v>626</v>
      </c>
      <c r="P671">
        <v>400038</v>
      </c>
      <c r="Q671" t="s">
        <v>626</v>
      </c>
      <c r="R671">
        <v>9999</v>
      </c>
      <c r="S671" t="e">
        <f>VLOOKUP(A671,'Crosswalk NTL Prgrm-Project_JH'!I:T,5,FALSE)</f>
        <v>#N/A</v>
      </c>
      <c r="T671" t="e">
        <f t="shared" si="64"/>
        <v>#N/A</v>
      </c>
      <c r="U671" t="str">
        <f t="shared" si="65"/>
        <v>BAR037505420300</v>
      </c>
      <c r="V671">
        <v>400038</v>
      </c>
    </row>
    <row r="672" spans="1:22" x14ac:dyDescent="0.25">
      <c r="A672" s="61" t="str">
        <f t="shared" si="60"/>
        <v>BAR0375054</v>
      </c>
      <c r="B672" s="61" t="str">
        <f t="shared" si="61"/>
        <v>75054General Interest Meetings</v>
      </c>
      <c r="C672" s="69" t="str">
        <f t="shared" si="62"/>
        <v>BAR0375054400041</v>
      </c>
      <c r="D672" s="69" t="str">
        <f t="shared" si="63"/>
        <v>BAR0375054General Interest Meetings</v>
      </c>
      <c r="E672" t="s">
        <v>577</v>
      </c>
      <c r="F672" t="s">
        <v>282</v>
      </c>
      <c r="G672">
        <v>12</v>
      </c>
      <c r="H672" t="s">
        <v>286</v>
      </c>
      <c r="I672">
        <v>75054</v>
      </c>
      <c r="J672">
        <v>300</v>
      </c>
      <c r="K672">
        <v>9999</v>
      </c>
      <c r="L672" s="61" t="s">
        <v>761</v>
      </c>
      <c r="M672">
        <v>20300</v>
      </c>
      <c r="N672" t="s">
        <v>761</v>
      </c>
      <c r="O672" s="61" t="s">
        <v>627</v>
      </c>
      <c r="P672">
        <v>400041</v>
      </c>
      <c r="Q672" t="s">
        <v>627</v>
      </c>
      <c r="R672">
        <v>9999</v>
      </c>
      <c r="S672" t="e">
        <f>VLOOKUP(A672,'Crosswalk NTL Prgrm-Project_JH'!I:T,5,FALSE)</f>
        <v>#N/A</v>
      </c>
      <c r="T672" t="e">
        <f t="shared" si="64"/>
        <v>#N/A</v>
      </c>
      <c r="U672" t="str">
        <f t="shared" si="65"/>
        <v>BAR037505420300</v>
      </c>
      <c r="V672">
        <v>400041</v>
      </c>
    </row>
    <row r="673" spans="1:22" x14ac:dyDescent="0.25">
      <c r="A673" s="61" t="str">
        <f t="shared" si="60"/>
        <v>BAR0375054</v>
      </c>
      <c r="B673" s="61" t="str">
        <f t="shared" si="61"/>
        <v>75054General Interest Meetings</v>
      </c>
      <c r="C673" s="69" t="str">
        <f t="shared" si="62"/>
        <v>BAR0375054400042</v>
      </c>
      <c r="D673" s="69" t="str">
        <f t="shared" si="63"/>
        <v>BAR0375054General Interest Meetings</v>
      </c>
      <c r="E673" t="s">
        <v>577</v>
      </c>
      <c r="F673" t="s">
        <v>282</v>
      </c>
      <c r="G673">
        <v>12</v>
      </c>
      <c r="H673" t="s">
        <v>286</v>
      </c>
      <c r="I673">
        <v>75054</v>
      </c>
      <c r="J673">
        <v>300</v>
      </c>
      <c r="K673">
        <v>9999</v>
      </c>
      <c r="L673" s="61" t="s">
        <v>761</v>
      </c>
      <c r="M673">
        <v>20300</v>
      </c>
      <c r="N673" t="s">
        <v>761</v>
      </c>
      <c r="O673" s="61" t="s">
        <v>631</v>
      </c>
      <c r="P673">
        <v>400042</v>
      </c>
      <c r="Q673" t="s">
        <v>631</v>
      </c>
      <c r="R673">
        <v>9999</v>
      </c>
      <c r="S673" t="e">
        <f>VLOOKUP(A673,'Crosswalk NTL Prgrm-Project_JH'!I:T,5,FALSE)</f>
        <v>#N/A</v>
      </c>
      <c r="T673" t="e">
        <f t="shared" si="64"/>
        <v>#N/A</v>
      </c>
      <c r="U673" t="str">
        <f t="shared" si="65"/>
        <v>BAR037505420300</v>
      </c>
      <c r="V673">
        <v>400042</v>
      </c>
    </row>
    <row r="674" spans="1:22" x14ac:dyDescent="0.25">
      <c r="A674" s="61" t="str">
        <f t="shared" si="60"/>
        <v>BAR0375054</v>
      </c>
      <c r="B674" s="61" t="str">
        <f t="shared" si="61"/>
        <v>75054General Interest Meetings</v>
      </c>
      <c r="C674" s="69" t="str">
        <f t="shared" si="62"/>
        <v>BAR0375054400043</v>
      </c>
      <c r="D674" s="69" t="str">
        <f t="shared" si="63"/>
        <v>BAR0375054General Interest Meetings</v>
      </c>
      <c r="E674" t="s">
        <v>577</v>
      </c>
      <c r="F674" t="s">
        <v>282</v>
      </c>
      <c r="G674">
        <v>12</v>
      </c>
      <c r="H674" t="s">
        <v>286</v>
      </c>
      <c r="I674">
        <v>75054</v>
      </c>
      <c r="J674">
        <v>300</v>
      </c>
      <c r="K674">
        <v>9999</v>
      </c>
      <c r="L674" s="61" t="s">
        <v>761</v>
      </c>
      <c r="M674">
        <v>20300</v>
      </c>
      <c r="N674" t="s">
        <v>761</v>
      </c>
      <c r="O674" s="61" t="s">
        <v>628</v>
      </c>
      <c r="P674">
        <v>400043</v>
      </c>
      <c r="Q674" t="s">
        <v>628</v>
      </c>
      <c r="R674">
        <v>9999</v>
      </c>
      <c r="S674" t="e">
        <f>VLOOKUP(A674,'Crosswalk NTL Prgrm-Project_JH'!I:T,5,FALSE)</f>
        <v>#N/A</v>
      </c>
      <c r="T674" t="e">
        <f t="shared" si="64"/>
        <v>#N/A</v>
      </c>
      <c r="U674" t="str">
        <f t="shared" si="65"/>
        <v>BAR037505420300</v>
      </c>
      <c r="V674">
        <v>400043</v>
      </c>
    </row>
    <row r="675" spans="1:22" x14ac:dyDescent="0.25">
      <c r="A675" s="61" t="str">
        <f t="shared" si="60"/>
        <v>BAR0375054</v>
      </c>
      <c r="B675" s="61" t="str">
        <f t="shared" si="61"/>
        <v>75054General Interest Meetings</v>
      </c>
      <c r="C675" s="69" t="str">
        <f t="shared" si="62"/>
        <v>BAR0375054400044</v>
      </c>
      <c r="D675" s="69" t="str">
        <f t="shared" si="63"/>
        <v>BAR0375054General Interest Meetings</v>
      </c>
      <c r="E675" t="s">
        <v>577</v>
      </c>
      <c r="F675" t="s">
        <v>282</v>
      </c>
      <c r="G675">
        <v>12</v>
      </c>
      <c r="H675" t="s">
        <v>286</v>
      </c>
      <c r="I675">
        <v>75054</v>
      </c>
      <c r="J675">
        <v>300</v>
      </c>
      <c r="K675">
        <v>9999</v>
      </c>
      <c r="L675" s="61" t="s">
        <v>761</v>
      </c>
      <c r="M675">
        <v>20300</v>
      </c>
      <c r="N675" t="s">
        <v>761</v>
      </c>
      <c r="O675" s="61" t="s">
        <v>629</v>
      </c>
      <c r="P675">
        <v>400044</v>
      </c>
      <c r="Q675" t="s">
        <v>629</v>
      </c>
      <c r="R675">
        <v>9999</v>
      </c>
      <c r="S675" t="e">
        <f>VLOOKUP(A675,'Crosswalk NTL Prgrm-Project_JH'!I:T,5,FALSE)</f>
        <v>#N/A</v>
      </c>
      <c r="T675" t="e">
        <f t="shared" si="64"/>
        <v>#N/A</v>
      </c>
      <c r="U675" t="str">
        <f t="shared" si="65"/>
        <v>BAR037505420300</v>
      </c>
      <c r="V675">
        <v>400044</v>
      </c>
    </row>
    <row r="676" spans="1:22" x14ac:dyDescent="0.25">
      <c r="A676" s="61" t="str">
        <f t="shared" si="60"/>
        <v>BAR0375054</v>
      </c>
      <c r="B676" s="61" t="str">
        <f t="shared" si="61"/>
        <v>75054General Interest Meetings</v>
      </c>
      <c r="C676" s="69" t="str">
        <f t="shared" si="62"/>
        <v>BAR0375054400045</v>
      </c>
      <c r="D676" s="69" t="str">
        <f t="shared" si="63"/>
        <v>BAR0375054General Interest Meetings</v>
      </c>
      <c r="E676" t="s">
        <v>577</v>
      </c>
      <c r="F676" t="s">
        <v>282</v>
      </c>
      <c r="G676">
        <v>12</v>
      </c>
      <c r="H676" t="s">
        <v>286</v>
      </c>
      <c r="I676">
        <v>75054</v>
      </c>
      <c r="J676">
        <v>300</v>
      </c>
      <c r="K676">
        <v>9999</v>
      </c>
      <c r="L676" s="61" t="s">
        <v>761</v>
      </c>
      <c r="M676">
        <v>20300</v>
      </c>
      <c r="N676" t="s">
        <v>761</v>
      </c>
      <c r="O676" s="61" t="s">
        <v>632</v>
      </c>
      <c r="P676">
        <v>400045</v>
      </c>
      <c r="Q676" t="s">
        <v>632</v>
      </c>
      <c r="R676">
        <v>9999</v>
      </c>
      <c r="S676" t="e">
        <f>VLOOKUP(A676,'Crosswalk NTL Prgrm-Project_JH'!I:T,5,FALSE)</f>
        <v>#N/A</v>
      </c>
      <c r="T676" t="e">
        <f t="shared" si="64"/>
        <v>#N/A</v>
      </c>
      <c r="U676" t="str">
        <f t="shared" si="65"/>
        <v>BAR037505420300</v>
      </c>
      <c r="V676">
        <v>400045</v>
      </c>
    </row>
    <row r="677" spans="1:22" x14ac:dyDescent="0.25">
      <c r="A677" s="61" t="str">
        <f t="shared" si="60"/>
        <v>BAR0375054</v>
      </c>
      <c r="B677" s="61" t="str">
        <f t="shared" si="61"/>
        <v>75054General Interest Meetings</v>
      </c>
      <c r="C677" s="69" t="str">
        <f t="shared" si="62"/>
        <v>BAR0375054400059</v>
      </c>
      <c r="D677" s="69" t="str">
        <f t="shared" si="63"/>
        <v>BAR0375054General Interest Meetings</v>
      </c>
      <c r="E677" t="s">
        <v>577</v>
      </c>
      <c r="F677" t="s">
        <v>282</v>
      </c>
      <c r="G677">
        <v>12</v>
      </c>
      <c r="H677" t="s">
        <v>286</v>
      </c>
      <c r="I677">
        <v>75054</v>
      </c>
      <c r="J677">
        <v>300</v>
      </c>
      <c r="K677">
        <v>9999</v>
      </c>
      <c r="L677" s="61" t="s">
        <v>761</v>
      </c>
      <c r="M677">
        <v>20300</v>
      </c>
      <c r="N677" t="s">
        <v>761</v>
      </c>
      <c r="O677" s="61" t="s">
        <v>633</v>
      </c>
      <c r="P677">
        <v>400059</v>
      </c>
      <c r="Q677" t="s">
        <v>633</v>
      </c>
      <c r="R677">
        <v>9999</v>
      </c>
      <c r="S677" t="e">
        <f>VLOOKUP(A677,'Crosswalk NTL Prgrm-Project_JH'!I:T,5,FALSE)</f>
        <v>#N/A</v>
      </c>
      <c r="T677" t="e">
        <f t="shared" si="64"/>
        <v>#N/A</v>
      </c>
      <c r="U677" t="str">
        <f t="shared" si="65"/>
        <v>BAR037505420300</v>
      </c>
      <c r="V677">
        <v>400059</v>
      </c>
    </row>
    <row r="678" spans="1:22" x14ac:dyDescent="0.25">
      <c r="A678" s="61" t="str">
        <f t="shared" si="60"/>
        <v>BAR0375054</v>
      </c>
      <c r="B678" s="61" t="str">
        <f t="shared" si="61"/>
        <v>75054General Interest Meetings</v>
      </c>
      <c r="C678" s="69" t="str">
        <f t="shared" si="62"/>
        <v>BAR0375054400060</v>
      </c>
      <c r="D678" s="69" t="str">
        <f t="shared" si="63"/>
        <v>BAR0375054General Interest Meetings</v>
      </c>
      <c r="E678" t="s">
        <v>577</v>
      </c>
      <c r="F678" t="s">
        <v>282</v>
      </c>
      <c r="G678">
        <v>12</v>
      </c>
      <c r="H678" t="s">
        <v>286</v>
      </c>
      <c r="I678">
        <v>75054</v>
      </c>
      <c r="J678">
        <v>300</v>
      </c>
      <c r="K678">
        <v>9999</v>
      </c>
      <c r="L678" s="61" t="s">
        <v>761</v>
      </c>
      <c r="M678">
        <v>20300</v>
      </c>
      <c r="N678" t="s">
        <v>761</v>
      </c>
      <c r="O678" s="61" t="s">
        <v>634</v>
      </c>
      <c r="P678">
        <v>400060</v>
      </c>
      <c r="Q678" t="s">
        <v>634</v>
      </c>
      <c r="R678">
        <v>9999</v>
      </c>
      <c r="S678" t="e">
        <f>VLOOKUP(A678,'Crosswalk NTL Prgrm-Project_JH'!I:T,5,FALSE)</f>
        <v>#N/A</v>
      </c>
      <c r="T678" t="e">
        <f t="shared" si="64"/>
        <v>#N/A</v>
      </c>
      <c r="U678" t="str">
        <f t="shared" si="65"/>
        <v>BAR037505420300</v>
      </c>
      <c r="V678">
        <v>400060</v>
      </c>
    </row>
    <row r="679" spans="1:22" x14ac:dyDescent="0.25">
      <c r="A679" s="61" t="str">
        <f t="shared" si="60"/>
        <v>BAR0375054</v>
      </c>
      <c r="B679" s="61" t="str">
        <f t="shared" si="61"/>
        <v>75054General Interest Meetings</v>
      </c>
      <c r="C679" s="69" t="str">
        <f t="shared" si="62"/>
        <v>BAR0375054400061</v>
      </c>
      <c r="D679" s="69" t="str">
        <f t="shared" si="63"/>
        <v>BAR0375054General Interest Meetings</v>
      </c>
      <c r="E679" t="s">
        <v>577</v>
      </c>
      <c r="F679" t="s">
        <v>282</v>
      </c>
      <c r="G679">
        <v>12</v>
      </c>
      <c r="H679" t="s">
        <v>286</v>
      </c>
      <c r="I679">
        <v>75054</v>
      </c>
      <c r="J679">
        <v>300</v>
      </c>
      <c r="K679">
        <v>9999</v>
      </c>
      <c r="L679" s="61" t="s">
        <v>761</v>
      </c>
      <c r="M679">
        <v>20300</v>
      </c>
      <c r="N679" t="s">
        <v>761</v>
      </c>
      <c r="O679" s="61" t="s">
        <v>635</v>
      </c>
      <c r="P679">
        <v>400061</v>
      </c>
      <c r="Q679" t="s">
        <v>635</v>
      </c>
      <c r="R679">
        <v>9999</v>
      </c>
      <c r="S679" t="e">
        <f>VLOOKUP(A679,'Crosswalk NTL Prgrm-Project_JH'!I:T,5,FALSE)</f>
        <v>#N/A</v>
      </c>
      <c r="T679" t="e">
        <f t="shared" si="64"/>
        <v>#N/A</v>
      </c>
      <c r="U679" t="str">
        <f t="shared" si="65"/>
        <v>BAR037505420300</v>
      </c>
      <c r="V679">
        <v>400061</v>
      </c>
    </row>
    <row r="680" spans="1:22" x14ac:dyDescent="0.25">
      <c r="A680" s="61" t="str">
        <f t="shared" si="60"/>
        <v>BAR0375054</v>
      </c>
      <c r="B680" s="61" t="str">
        <f t="shared" si="61"/>
        <v>75054General Interest Meetings</v>
      </c>
      <c r="C680" s="69" t="str">
        <f t="shared" si="62"/>
        <v>BAR0375054400062</v>
      </c>
      <c r="D680" s="69" t="str">
        <f t="shared" si="63"/>
        <v>BAR0375054General Interest Meetings</v>
      </c>
      <c r="E680" t="s">
        <v>577</v>
      </c>
      <c r="F680" t="s">
        <v>282</v>
      </c>
      <c r="G680">
        <v>12</v>
      </c>
      <c r="H680" t="s">
        <v>286</v>
      </c>
      <c r="I680">
        <v>75054</v>
      </c>
      <c r="J680">
        <v>300</v>
      </c>
      <c r="K680">
        <v>9999</v>
      </c>
      <c r="L680" s="61" t="s">
        <v>761</v>
      </c>
      <c r="M680">
        <v>20300</v>
      </c>
      <c r="N680" t="s">
        <v>761</v>
      </c>
      <c r="O680" s="61" t="s">
        <v>636</v>
      </c>
      <c r="P680">
        <v>400062</v>
      </c>
      <c r="Q680" t="s">
        <v>636</v>
      </c>
      <c r="R680">
        <v>9999</v>
      </c>
      <c r="S680" t="e">
        <f>VLOOKUP(A680,'Crosswalk NTL Prgrm-Project_JH'!I:T,5,FALSE)</f>
        <v>#N/A</v>
      </c>
      <c r="T680" t="e">
        <f t="shared" si="64"/>
        <v>#N/A</v>
      </c>
      <c r="U680" t="str">
        <f t="shared" si="65"/>
        <v>BAR037505420300</v>
      </c>
      <c r="V680">
        <v>400062</v>
      </c>
    </row>
    <row r="681" spans="1:22" x14ac:dyDescent="0.25">
      <c r="A681" s="61" t="str">
        <f t="shared" si="60"/>
        <v>BAR0375054</v>
      </c>
      <c r="B681" s="61" t="str">
        <f t="shared" si="61"/>
        <v>75054General Interest Meetings</v>
      </c>
      <c r="C681" s="69" t="str">
        <f t="shared" si="62"/>
        <v>BAR0375054400063</v>
      </c>
      <c r="D681" s="69" t="str">
        <f t="shared" si="63"/>
        <v>BAR0375054General Interest Meetings</v>
      </c>
      <c r="E681" t="s">
        <v>577</v>
      </c>
      <c r="F681" t="s">
        <v>282</v>
      </c>
      <c r="G681">
        <v>12</v>
      </c>
      <c r="H681" t="s">
        <v>286</v>
      </c>
      <c r="I681">
        <v>75054</v>
      </c>
      <c r="J681">
        <v>300</v>
      </c>
      <c r="K681">
        <v>9999</v>
      </c>
      <c r="L681" s="61" t="s">
        <v>761</v>
      </c>
      <c r="M681">
        <v>20300</v>
      </c>
      <c r="N681" t="s">
        <v>761</v>
      </c>
      <c r="O681" s="61" t="s">
        <v>637</v>
      </c>
      <c r="P681">
        <v>400063</v>
      </c>
      <c r="Q681" t="s">
        <v>637</v>
      </c>
      <c r="R681">
        <v>9999</v>
      </c>
      <c r="S681" t="e">
        <f>VLOOKUP(A681,'Crosswalk NTL Prgrm-Project_JH'!I:T,5,FALSE)</f>
        <v>#N/A</v>
      </c>
      <c r="T681" t="e">
        <f t="shared" si="64"/>
        <v>#N/A</v>
      </c>
      <c r="U681" t="str">
        <f t="shared" si="65"/>
        <v>BAR037505420300</v>
      </c>
      <c r="V681">
        <v>400063</v>
      </c>
    </row>
    <row r="682" spans="1:22" x14ac:dyDescent="0.25">
      <c r="A682" s="61" t="str">
        <f t="shared" si="60"/>
        <v>BAR0375054</v>
      </c>
      <c r="B682" s="61" t="str">
        <f t="shared" si="61"/>
        <v>75054General Interest Meetings</v>
      </c>
      <c r="C682" s="69" t="str">
        <f t="shared" si="62"/>
        <v>BAR0375054400064</v>
      </c>
      <c r="D682" s="69" t="str">
        <f t="shared" si="63"/>
        <v>BAR0375054General Interest Meetings</v>
      </c>
      <c r="E682" t="s">
        <v>577</v>
      </c>
      <c r="F682" t="s">
        <v>282</v>
      </c>
      <c r="G682">
        <v>12</v>
      </c>
      <c r="H682" t="s">
        <v>286</v>
      </c>
      <c r="I682">
        <v>75054</v>
      </c>
      <c r="J682">
        <v>300</v>
      </c>
      <c r="K682">
        <v>9999</v>
      </c>
      <c r="L682" s="61" t="s">
        <v>761</v>
      </c>
      <c r="M682">
        <v>20300</v>
      </c>
      <c r="N682" t="s">
        <v>761</v>
      </c>
      <c r="O682" s="61" t="s">
        <v>638</v>
      </c>
      <c r="P682">
        <v>400064</v>
      </c>
      <c r="Q682" t="s">
        <v>638</v>
      </c>
      <c r="R682">
        <v>9999</v>
      </c>
      <c r="S682" t="e">
        <f>VLOOKUP(A682,'Crosswalk NTL Prgrm-Project_JH'!I:T,5,FALSE)</f>
        <v>#N/A</v>
      </c>
      <c r="T682" t="e">
        <f t="shared" si="64"/>
        <v>#N/A</v>
      </c>
      <c r="U682" t="str">
        <f t="shared" si="65"/>
        <v>BAR037505420300</v>
      </c>
      <c r="V682">
        <v>400064</v>
      </c>
    </row>
    <row r="683" spans="1:22" x14ac:dyDescent="0.25">
      <c r="A683" s="61" t="str">
        <f t="shared" si="60"/>
        <v>BAR0375054</v>
      </c>
      <c r="B683" s="61" t="str">
        <f t="shared" si="61"/>
        <v>75054General Interest Meetings</v>
      </c>
      <c r="C683" s="69" t="str">
        <f t="shared" si="62"/>
        <v>BAR0375054400065</v>
      </c>
      <c r="D683" s="69" t="str">
        <f t="shared" si="63"/>
        <v>BAR0375054General Interest Meetings</v>
      </c>
      <c r="E683" t="s">
        <v>577</v>
      </c>
      <c r="F683" t="s">
        <v>282</v>
      </c>
      <c r="G683">
        <v>12</v>
      </c>
      <c r="H683" t="s">
        <v>286</v>
      </c>
      <c r="I683">
        <v>75054</v>
      </c>
      <c r="J683">
        <v>300</v>
      </c>
      <c r="K683">
        <v>9999</v>
      </c>
      <c r="L683" s="61" t="s">
        <v>761</v>
      </c>
      <c r="M683">
        <v>20300</v>
      </c>
      <c r="N683" t="s">
        <v>761</v>
      </c>
      <c r="O683" s="61" t="s">
        <v>639</v>
      </c>
      <c r="P683">
        <v>400065</v>
      </c>
      <c r="Q683" t="s">
        <v>639</v>
      </c>
      <c r="R683">
        <v>9999</v>
      </c>
      <c r="S683" t="e">
        <f>VLOOKUP(A683,'Crosswalk NTL Prgrm-Project_JH'!I:T,5,FALSE)</f>
        <v>#N/A</v>
      </c>
      <c r="T683" t="e">
        <f t="shared" si="64"/>
        <v>#N/A</v>
      </c>
      <c r="U683" t="str">
        <f t="shared" si="65"/>
        <v>BAR037505420300</v>
      </c>
      <c r="V683">
        <v>400065</v>
      </c>
    </row>
    <row r="684" spans="1:22" x14ac:dyDescent="0.25">
      <c r="A684" s="61" t="str">
        <f t="shared" si="60"/>
        <v>BAR0375054</v>
      </c>
      <c r="B684" s="61" t="str">
        <f t="shared" si="61"/>
        <v>75054General Interest Meetings</v>
      </c>
      <c r="C684" s="69" t="str">
        <f t="shared" si="62"/>
        <v>BAR0375054400066</v>
      </c>
      <c r="D684" s="69" t="str">
        <f t="shared" si="63"/>
        <v>BAR0375054General Interest Meetings</v>
      </c>
      <c r="E684" t="s">
        <v>577</v>
      </c>
      <c r="F684" t="s">
        <v>282</v>
      </c>
      <c r="G684">
        <v>12</v>
      </c>
      <c r="H684" t="s">
        <v>286</v>
      </c>
      <c r="I684">
        <v>75054</v>
      </c>
      <c r="J684">
        <v>300</v>
      </c>
      <c r="K684">
        <v>9999</v>
      </c>
      <c r="L684" s="61" t="s">
        <v>761</v>
      </c>
      <c r="M684">
        <v>20300</v>
      </c>
      <c r="N684" t="s">
        <v>761</v>
      </c>
      <c r="O684" s="61" t="s">
        <v>640</v>
      </c>
      <c r="P684">
        <v>400066</v>
      </c>
      <c r="Q684" t="s">
        <v>640</v>
      </c>
      <c r="R684">
        <v>9999</v>
      </c>
      <c r="S684" t="e">
        <f>VLOOKUP(A684,'Crosswalk NTL Prgrm-Project_JH'!I:T,5,FALSE)</f>
        <v>#N/A</v>
      </c>
      <c r="T684" t="e">
        <f t="shared" si="64"/>
        <v>#N/A</v>
      </c>
      <c r="U684" t="str">
        <f t="shared" si="65"/>
        <v>BAR037505420300</v>
      </c>
      <c r="V684">
        <v>400066</v>
      </c>
    </row>
    <row r="685" spans="1:22" x14ac:dyDescent="0.25">
      <c r="A685" s="61" t="str">
        <f t="shared" si="60"/>
        <v>BAR0375054</v>
      </c>
      <c r="B685" s="61" t="str">
        <f t="shared" si="61"/>
        <v>75054General Interest Meetings</v>
      </c>
      <c r="C685" s="69" t="str">
        <f t="shared" si="62"/>
        <v>BAR0375054400067</v>
      </c>
      <c r="D685" s="69" t="str">
        <f t="shared" si="63"/>
        <v>BAR0375054General Interest Meetings</v>
      </c>
      <c r="E685" t="s">
        <v>577</v>
      </c>
      <c r="F685" t="s">
        <v>282</v>
      </c>
      <c r="G685">
        <v>12</v>
      </c>
      <c r="H685" t="s">
        <v>286</v>
      </c>
      <c r="I685">
        <v>75054</v>
      </c>
      <c r="J685">
        <v>300</v>
      </c>
      <c r="K685">
        <v>9999</v>
      </c>
      <c r="L685" s="61" t="s">
        <v>761</v>
      </c>
      <c r="M685">
        <v>20300</v>
      </c>
      <c r="N685" t="s">
        <v>761</v>
      </c>
      <c r="O685" s="61" t="s">
        <v>641</v>
      </c>
      <c r="P685">
        <v>400067</v>
      </c>
      <c r="Q685" t="s">
        <v>641</v>
      </c>
      <c r="R685">
        <v>9999</v>
      </c>
      <c r="S685" t="e">
        <f>VLOOKUP(A685,'Crosswalk NTL Prgrm-Project_JH'!I:T,5,FALSE)</f>
        <v>#N/A</v>
      </c>
      <c r="T685" t="e">
        <f t="shared" si="64"/>
        <v>#N/A</v>
      </c>
      <c r="U685" t="str">
        <f t="shared" si="65"/>
        <v>BAR037505420300</v>
      </c>
      <c r="V685">
        <v>400067</v>
      </c>
    </row>
    <row r="686" spans="1:22" x14ac:dyDescent="0.25">
      <c r="A686" s="61" t="str">
        <f t="shared" si="60"/>
        <v>BAR0375054</v>
      </c>
      <c r="B686" s="61" t="str">
        <f t="shared" si="61"/>
        <v>75054General Interest Meetings</v>
      </c>
      <c r="C686" s="69" t="str">
        <f t="shared" si="62"/>
        <v>BAR0375054400068</v>
      </c>
      <c r="D686" s="69" t="str">
        <f t="shared" si="63"/>
        <v>BAR0375054General Interest Meetings</v>
      </c>
      <c r="E686" t="s">
        <v>577</v>
      </c>
      <c r="F686" t="s">
        <v>282</v>
      </c>
      <c r="G686">
        <v>12</v>
      </c>
      <c r="H686" t="s">
        <v>286</v>
      </c>
      <c r="I686">
        <v>75054</v>
      </c>
      <c r="J686">
        <v>300</v>
      </c>
      <c r="K686">
        <v>9999</v>
      </c>
      <c r="L686" s="61" t="s">
        <v>761</v>
      </c>
      <c r="M686">
        <v>20300</v>
      </c>
      <c r="N686" t="s">
        <v>761</v>
      </c>
      <c r="O686" s="61" t="s">
        <v>642</v>
      </c>
      <c r="P686">
        <v>400068</v>
      </c>
      <c r="Q686" t="s">
        <v>642</v>
      </c>
      <c r="R686">
        <v>9999</v>
      </c>
      <c r="S686" t="e">
        <f>VLOOKUP(A686,'Crosswalk NTL Prgrm-Project_JH'!I:T,5,FALSE)</f>
        <v>#N/A</v>
      </c>
      <c r="T686" t="e">
        <f t="shared" si="64"/>
        <v>#N/A</v>
      </c>
      <c r="U686" t="str">
        <f t="shared" si="65"/>
        <v>BAR037505420300</v>
      </c>
      <c r="V686">
        <v>400068</v>
      </c>
    </row>
    <row r="687" spans="1:22" x14ac:dyDescent="0.25">
      <c r="A687" s="61" t="str">
        <f t="shared" si="60"/>
        <v>BAR0375054</v>
      </c>
      <c r="B687" s="61" t="str">
        <f t="shared" si="61"/>
        <v>75054General Interest Meetings</v>
      </c>
      <c r="C687" s="69" t="str">
        <f t="shared" si="62"/>
        <v>BAR0375054400070</v>
      </c>
      <c r="D687" s="69" t="str">
        <f t="shared" si="63"/>
        <v>BAR0375054General Interest Meetings</v>
      </c>
      <c r="E687" t="s">
        <v>577</v>
      </c>
      <c r="F687" t="s">
        <v>282</v>
      </c>
      <c r="G687">
        <v>12</v>
      </c>
      <c r="H687" t="s">
        <v>286</v>
      </c>
      <c r="I687">
        <v>75054</v>
      </c>
      <c r="J687">
        <v>300</v>
      </c>
      <c r="K687">
        <v>9999</v>
      </c>
      <c r="L687" s="61" t="s">
        <v>761</v>
      </c>
      <c r="M687">
        <v>20300</v>
      </c>
      <c r="N687" t="s">
        <v>761</v>
      </c>
      <c r="O687" s="61" t="s">
        <v>643</v>
      </c>
      <c r="P687">
        <v>400070</v>
      </c>
      <c r="Q687" t="s">
        <v>643</v>
      </c>
      <c r="R687">
        <v>9999</v>
      </c>
      <c r="S687" t="e">
        <f>VLOOKUP(A687,'Crosswalk NTL Prgrm-Project_JH'!I:T,5,FALSE)</f>
        <v>#N/A</v>
      </c>
      <c r="T687" t="e">
        <f t="shared" si="64"/>
        <v>#N/A</v>
      </c>
      <c r="U687" t="str">
        <f t="shared" si="65"/>
        <v>BAR037505420300</v>
      </c>
      <c r="V687">
        <v>400070</v>
      </c>
    </row>
    <row r="688" spans="1:22" x14ac:dyDescent="0.25">
      <c r="A688" s="61" t="str">
        <f t="shared" si="60"/>
        <v>BAR0375054</v>
      </c>
      <c r="B688" s="61" t="str">
        <f t="shared" si="61"/>
        <v>75054General Interest Meetings</v>
      </c>
      <c r="C688" s="69" t="str">
        <f t="shared" si="62"/>
        <v>BAR0375054400072</v>
      </c>
      <c r="D688" s="69" t="str">
        <f t="shared" si="63"/>
        <v>BAR0375054General Interest Meetings</v>
      </c>
      <c r="E688" t="s">
        <v>577</v>
      </c>
      <c r="F688" t="s">
        <v>282</v>
      </c>
      <c r="G688">
        <v>12</v>
      </c>
      <c r="H688" t="s">
        <v>286</v>
      </c>
      <c r="I688">
        <v>75054</v>
      </c>
      <c r="J688">
        <v>300</v>
      </c>
      <c r="K688">
        <v>9999</v>
      </c>
      <c r="L688" s="61" t="s">
        <v>761</v>
      </c>
      <c r="M688">
        <v>20300</v>
      </c>
      <c r="N688" t="s">
        <v>761</v>
      </c>
      <c r="O688" s="61" t="s">
        <v>645</v>
      </c>
      <c r="P688">
        <v>400072</v>
      </c>
      <c r="Q688" t="s">
        <v>645</v>
      </c>
      <c r="R688">
        <v>9999</v>
      </c>
      <c r="S688" t="e">
        <f>VLOOKUP(A688,'Crosswalk NTL Prgrm-Project_JH'!I:T,5,FALSE)</f>
        <v>#N/A</v>
      </c>
      <c r="T688" t="e">
        <f t="shared" si="64"/>
        <v>#N/A</v>
      </c>
      <c r="U688" t="str">
        <f t="shared" si="65"/>
        <v>BAR037505420300</v>
      </c>
      <c r="V688">
        <v>400072</v>
      </c>
    </row>
    <row r="689" spans="1:22" x14ac:dyDescent="0.25">
      <c r="A689" s="61" t="str">
        <f t="shared" si="60"/>
        <v>BAR0375054</v>
      </c>
      <c r="B689" s="61" t="str">
        <f t="shared" si="61"/>
        <v>75054General Interest Meetings</v>
      </c>
      <c r="C689" s="69" t="str">
        <f t="shared" si="62"/>
        <v>BAR0375054400073</v>
      </c>
      <c r="D689" s="69" t="str">
        <f t="shared" si="63"/>
        <v>BAR0375054General Interest Meetings</v>
      </c>
      <c r="E689" t="s">
        <v>577</v>
      </c>
      <c r="F689" t="s">
        <v>282</v>
      </c>
      <c r="G689">
        <v>12</v>
      </c>
      <c r="H689" t="s">
        <v>286</v>
      </c>
      <c r="I689">
        <v>75054</v>
      </c>
      <c r="J689">
        <v>300</v>
      </c>
      <c r="K689">
        <v>9999</v>
      </c>
      <c r="L689" s="61" t="s">
        <v>761</v>
      </c>
      <c r="M689">
        <v>20300</v>
      </c>
      <c r="N689" t="s">
        <v>761</v>
      </c>
      <c r="O689" s="61" t="s">
        <v>646</v>
      </c>
      <c r="P689">
        <v>400073</v>
      </c>
      <c r="Q689" t="s">
        <v>646</v>
      </c>
      <c r="R689">
        <v>9999</v>
      </c>
      <c r="S689" t="e">
        <f>VLOOKUP(A689,'Crosswalk NTL Prgrm-Project_JH'!I:T,5,FALSE)</f>
        <v>#N/A</v>
      </c>
      <c r="T689" t="e">
        <f t="shared" si="64"/>
        <v>#N/A</v>
      </c>
      <c r="U689" t="str">
        <f t="shared" si="65"/>
        <v>BAR037505420300</v>
      </c>
      <c r="V689">
        <v>400073</v>
      </c>
    </row>
    <row r="690" spans="1:22" x14ac:dyDescent="0.25">
      <c r="A690" s="61" t="str">
        <f t="shared" si="60"/>
        <v>BAR0375054</v>
      </c>
      <c r="B690" s="61" t="str">
        <f t="shared" si="61"/>
        <v>75054General Interest Meetings</v>
      </c>
      <c r="C690" s="69" t="str">
        <f t="shared" si="62"/>
        <v>BAR0375054400074</v>
      </c>
      <c r="D690" s="69" t="str">
        <f t="shared" si="63"/>
        <v>BAR0375054General Interest Meetings</v>
      </c>
      <c r="E690" t="s">
        <v>577</v>
      </c>
      <c r="F690" t="s">
        <v>282</v>
      </c>
      <c r="G690">
        <v>12</v>
      </c>
      <c r="H690" t="s">
        <v>286</v>
      </c>
      <c r="I690">
        <v>75054</v>
      </c>
      <c r="J690">
        <v>300</v>
      </c>
      <c r="K690">
        <v>9999</v>
      </c>
      <c r="L690" s="61" t="s">
        <v>761</v>
      </c>
      <c r="M690">
        <v>20300</v>
      </c>
      <c r="N690" t="s">
        <v>761</v>
      </c>
      <c r="O690" s="61" t="s">
        <v>647</v>
      </c>
      <c r="P690">
        <v>400074</v>
      </c>
      <c r="Q690" t="s">
        <v>647</v>
      </c>
      <c r="R690">
        <v>9999</v>
      </c>
      <c r="S690" t="e">
        <f>VLOOKUP(A690,'Crosswalk NTL Prgrm-Project_JH'!I:T,5,FALSE)</f>
        <v>#N/A</v>
      </c>
      <c r="T690" t="e">
        <f t="shared" si="64"/>
        <v>#N/A</v>
      </c>
      <c r="U690" t="str">
        <f t="shared" si="65"/>
        <v>BAR037505420300</v>
      </c>
      <c r="V690">
        <v>400074</v>
      </c>
    </row>
    <row r="691" spans="1:22" x14ac:dyDescent="0.25">
      <c r="A691" s="61" t="str">
        <f t="shared" si="60"/>
        <v>BAR0375054</v>
      </c>
      <c r="B691" s="61" t="str">
        <f t="shared" si="61"/>
        <v>75054General Interest Meetings</v>
      </c>
      <c r="C691" s="69" t="str">
        <f t="shared" si="62"/>
        <v>BAR0375054400075</v>
      </c>
      <c r="D691" s="69" t="str">
        <f t="shared" si="63"/>
        <v>BAR0375054General Interest Meetings</v>
      </c>
      <c r="E691" t="s">
        <v>577</v>
      </c>
      <c r="F691" t="s">
        <v>282</v>
      </c>
      <c r="G691">
        <v>12</v>
      </c>
      <c r="H691" t="s">
        <v>286</v>
      </c>
      <c r="I691">
        <v>75054</v>
      </c>
      <c r="J691">
        <v>300</v>
      </c>
      <c r="K691">
        <v>9999</v>
      </c>
      <c r="L691" s="61" t="s">
        <v>761</v>
      </c>
      <c r="M691">
        <v>20300</v>
      </c>
      <c r="N691" t="s">
        <v>761</v>
      </c>
      <c r="O691" s="61" t="s">
        <v>648</v>
      </c>
      <c r="P691">
        <v>400075</v>
      </c>
      <c r="Q691" t="s">
        <v>648</v>
      </c>
      <c r="R691">
        <v>9999</v>
      </c>
      <c r="S691" t="e">
        <f>VLOOKUP(A691,'Crosswalk NTL Prgrm-Project_JH'!I:T,5,FALSE)</f>
        <v>#N/A</v>
      </c>
      <c r="T691" t="e">
        <f t="shared" si="64"/>
        <v>#N/A</v>
      </c>
      <c r="U691" t="str">
        <f t="shared" si="65"/>
        <v>BAR037505420300</v>
      </c>
      <c r="V691">
        <v>400075</v>
      </c>
    </row>
    <row r="692" spans="1:22" x14ac:dyDescent="0.25">
      <c r="A692" s="61" t="str">
        <f t="shared" si="60"/>
        <v>BAR0375054</v>
      </c>
      <c r="B692" s="61" t="str">
        <f t="shared" si="61"/>
        <v>75054General Interest Meetings</v>
      </c>
      <c r="C692" s="69" t="str">
        <f t="shared" si="62"/>
        <v>BAR0375054400076</v>
      </c>
      <c r="D692" s="69" t="str">
        <f t="shared" si="63"/>
        <v>BAR0375054General Interest Meetings</v>
      </c>
      <c r="E692" t="s">
        <v>577</v>
      </c>
      <c r="F692" t="s">
        <v>282</v>
      </c>
      <c r="G692">
        <v>12</v>
      </c>
      <c r="H692" t="s">
        <v>286</v>
      </c>
      <c r="I692">
        <v>75054</v>
      </c>
      <c r="J692">
        <v>300</v>
      </c>
      <c r="K692">
        <v>9999</v>
      </c>
      <c r="L692" s="61" t="s">
        <v>761</v>
      </c>
      <c r="M692">
        <v>20300</v>
      </c>
      <c r="N692" t="s">
        <v>761</v>
      </c>
      <c r="O692" s="61" t="s">
        <v>649</v>
      </c>
      <c r="P692">
        <v>400076</v>
      </c>
      <c r="Q692" t="s">
        <v>649</v>
      </c>
      <c r="R692">
        <v>9999</v>
      </c>
      <c r="S692" t="e">
        <f>VLOOKUP(A692,'Crosswalk NTL Prgrm-Project_JH'!I:T,5,FALSE)</f>
        <v>#N/A</v>
      </c>
      <c r="T692" t="e">
        <f t="shared" si="64"/>
        <v>#N/A</v>
      </c>
      <c r="U692" t="str">
        <f t="shared" si="65"/>
        <v>BAR037505420300</v>
      </c>
      <c r="V692">
        <v>400076</v>
      </c>
    </row>
    <row r="693" spans="1:22" x14ac:dyDescent="0.25">
      <c r="A693" s="61" t="str">
        <f t="shared" si="60"/>
        <v>BAR0375054</v>
      </c>
      <c r="B693" s="61" t="str">
        <f t="shared" si="61"/>
        <v>75054General Interest Meetings</v>
      </c>
      <c r="C693" s="69" t="str">
        <f t="shared" si="62"/>
        <v>BAR0375054400079</v>
      </c>
      <c r="D693" s="69" t="str">
        <f t="shared" si="63"/>
        <v>BAR0375054General Interest Meetings</v>
      </c>
      <c r="E693" t="s">
        <v>577</v>
      </c>
      <c r="F693" t="s">
        <v>282</v>
      </c>
      <c r="G693">
        <v>12</v>
      </c>
      <c r="H693" t="s">
        <v>286</v>
      </c>
      <c r="I693">
        <v>75054</v>
      </c>
      <c r="J693">
        <v>300</v>
      </c>
      <c r="K693">
        <v>9999</v>
      </c>
      <c r="L693" s="61" t="s">
        <v>761</v>
      </c>
      <c r="M693">
        <v>20300</v>
      </c>
      <c r="N693" t="s">
        <v>761</v>
      </c>
      <c r="O693" s="61" t="s">
        <v>651</v>
      </c>
      <c r="P693">
        <v>400079</v>
      </c>
      <c r="Q693" t="s">
        <v>651</v>
      </c>
      <c r="R693">
        <v>9999</v>
      </c>
      <c r="S693" t="e">
        <f>VLOOKUP(A693,'Crosswalk NTL Prgrm-Project_JH'!I:T,5,FALSE)</f>
        <v>#N/A</v>
      </c>
      <c r="T693" t="e">
        <f t="shared" si="64"/>
        <v>#N/A</v>
      </c>
      <c r="U693" t="str">
        <f t="shared" si="65"/>
        <v>BAR037505420300</v>
      </c>
      <c r="V693">
        <v>400079</v>
      </c>
    </row>
    <row r="694" spans="1:22" x14ac:dyDescent="0.25">
      <c r="A694" s="61" t="str">
        <f t="shared" si="60"/>
        <v>BAR0375054</v>
      </c>
      <c r="B694" s="61" t="str">
        <f t="shared" si="61"/>
        <v>75054General Interest Meetings</v>
      </c>
      <c r="C694" s="69" t="str">
        <f t="shared" si="62"/>
        <v>BAR0375054400080</v>
      </c>
      <c r="D694" s="69" t="str">
        <f t="shared" si="63"/>
        <v>BAR0375054General Interest Meetings</v>
      </c>
      <c r="E694" t="s">
        <v>577</v>
      </c>
      <c r="F694" t="s">
        <v>282</v>
      </c>
      <c r="G694">
        <v>12</v>
      </c>
      <c r="H694" t="s">
        <v>286</v>
      </c>
      <c r="I694">
        <v>75054</v>
      </c>
      <c r="J694">
        <v>300</v>
      </c>
      <c r="K694">
        <v>9999</v>
      </c>
      <c r="L694" s="61" t="s">
        <v>761</v>
      </c>
      <c r="M694">
        <v>20300</v>
      </c>
      <c r="N694" t="s">
        <v>761</v>
      </c>
      <c r="O694" s="61" t="s">
        <v>652</v>
      </c>
      <c r="P694">
        <v>400080</v>
      </c>
      <c r="Q694" t="s">
        <v>652</v>
      </c>
      <c r="R694">
        <v>9999</v>
      </c>
      <c r="S694" t="e">
        <f>VLOOKUP(A694,'Crosswalk NTL Prgrm-Project_JH'!I:T,5,FALSE)</f>
        <v>#N/A</v>
      </c>
      <c r="T694" t="e">
        <f t="shared" si="64"/>
        <v>#N/A</v>
      </c>
      <c r="U694" t="str">
        <f t="shared" si="65"/>
        <v>BAR037505420300</v>
      </c>
      <c r="V694">
        <v>400080</v>
      </c>
    </row>
    <row r="695" spans="1:22" x14ac:dyDescent="0.25">
      <c r="A695" s="61" t="str">
        <f t="shared" si="60"/>
        <v>BAR0375054</v>
      </c>
      <c r="B695" s="61" t="str">
        <f t="shared" si="61"/>
        <v>75054General Interest Meetings</v>
      </c>
      <c r="C695" s="69" t="str">
        <f t="shared" si="62"/>
        <v>BAR0375054400081</v>
      </c>
      <c r="D695" s="69" t="str">
        <f t="shared" si="63"/>
        <v>BAR0375054General Interest Meetings</v>
      </c>
      <c r="E695" t="s">
        <v>577</v>
      </c>
      <c r="F695" t="s">
        <v>282</v>
      </c>
      <c r="G695">
        <v>12</v>
      </c>
      <c r="H695" t="s">
        <v>286</v>
      </c>
      <c r="I695">
        <v>75054</v>
      </c>
      <c r="J695">
        <v>300</v>
      </c>
      <c r="K695">
        <v>9999</v>
      </c>
      <c r="L695" s="61" t="s">
        <v>761</v>
      </c>
      <c r="M695">
        <v>20300</v>
      </c>
      <c r="N695" t="s">
        <v>761</v>
      </c>
      <c r="O695" s="61" t="s">
        <v>653</v>
      </c>
      <c r="P695">
        <v>400081</v>
      </c>
      <c r="Q695" t="s">
        <v>653</v>
      </c>
      <c r="R695">
        <v>9999</v>
      </c>
      <c r="S695" t="e">
        <f>VLOOKUP(A695,'Crosswalk NTL Prgrm-Project_JH'!I:T,5,FALSE)</f>
        <v>#N/A</v>
      </c>
      <c r="T695" t="e">
        <f t="shared" si="64"/>
        <v>#N/A</v>
      </c>
      <c r="U695" t="str">
        <f t="shared" si="65"/>
        <v>BAR037505420300</v>
      </c>
      <c r="V695">
        <v>400081</v>
      </c>
    </row>
    <row r="696" spans="1:22" x14ac:dyDescent="0.25">
      <c r="A696" s="61" t="str">
        <f t="shared" si="60"/>
        <v>BAR0375054</v>
      </c>
      <c r="B696" s="61" t="str">
        <f t="shared" si="61"/>
        <v>75054General Interest Meetings</v>
      </c>
      <c r="C696" s="69" t="str">
        <f t="shared" si="62"/>
        <v>BAR0375054400083</v>
      </c>
      <c r="D696" s="69" t="str">
        <f t="shared" si="63"/>
        <v>BAR0375054General Interest Meetings</v>
      </c>
      <c r="E696" t="s">
        <v>577</v>
      </c>
      <c r="F696" t="s">
        <v>282</v>
      </c>
      <c r="G696">
        <v>12</v>
      </c>
      <c r="H696" t="s">
        <v>286</v>
      </c>
      <c r="I696">
        <v>75054</v>
      </c>
      <c r="J696">
        <v>300</v>
      </c>
      <c r="K696">
        <v>9999</v>
      </c>
      <c r="L696" s="61" t="s">
        <v>761</v>
      </c>
      <c r="M696">
        <v>20300</v>
      </c>
      <c r="N696" t="s">
        <v>761</v>
      </c>
      <c r="O696" s="61" t="s">
        <v>654</v>
      </c>
      <c r="P696">
        <v>400083</v>
      </c>
      <c r="Q696" t="s">
        <v>654</v>
      </c>
      <c r="R696">
        <v>9999</v>
      </c>
      <c r="S696" t="e">
        <f>VLOOKUP(A696,'Crosswalk NTL Prgrm-Project_JH'!I:T,5,FALSE)</f>
        <v>#N/A</v>
      </c>
      <c r="T696" t="e">
        <f t="shared" si="64"/>
        <v>#N/A</v>
      </c>
      <c r="U696" t="str">
        <f t="shared" si="65"/>
        <v>BAR037505420300</v>
      </c>
      <c r="V696">
        <v>400083</v>
      </c>
    </row>
    <row r="697" spans="1:22" x14ac:dyDescent="0.25">
      <c r="A697" s="61" t="str">
        <f t="shared" si="60"/>
        <v>BAR0375054</v>
      </c>
      <c r="B697" s="61" t="str">
        <f t="shared" si="61"/>
        <v>75054General Interest Meetings</v>
      </c>
      <c r="C697" s="69" t="str">
        <f t="shared" si="62"/>
        <v>BAR0375054400084</v>
      </c>
      <c r="D697" s="69" t="str">
        <f t="shared" si="63"/>
        <v>BAR0375054General Interest Meetings</v>
      </c>
      <c r="E697" t="s">
        <v>577</v>
      </c>
      <c r="F697" t="s">
        <v>282</v>
      </c>
      <c r="G697">
        <v>12</v>
      </c>
      <c r="H697" t="s">
        <v>286</v>
      </c>
      <c r="I697">
        <v>75054</v>
      </c>
      <c r="J697">
        <v>300</v>
      </c>
      <c r="K697">
        <v>9999</v>
      </c>
      <c r="L697" s="61" t="s">
        <v>761</v>
      </c>
      <c r="M697">
        <v>20300</v>
      </c>
      <c r="N697" t="s">
        <v>761</v>
      </c>
      <c r="O697" s="61" t="s">
        <v>655</v>
      </c>
      <c r="P697">
        <v>400084</v>
      </c>
      <c r="Q697" t="s">
        <v>655</v>
      </c>
      <c r="R697">
        <v>9999</v>
      </c>
      <c r="S697" t="e">
        <f>VLOOKUP(A697,'Crosswalk NTL Prgrm-Project_JH'!I:T,5,FALSE)</f>
        <v>#N/A</v>
      </c>
      <c r="T697" t="e">
        <f t="shared" si="64"/>
        <v>#N/A</v>
      </c>
      <c r="U697" t="str">
        <f t="shared" si="65"/>
        <v>BAR037505420300</v>
      </c>
      <c r="V697">
        <v>400084</v>
      </c>
    </row>
    <row r="698" spans="1:22" x14ac:dyDescent="0.25">
      <c r="A698" s="61" t="str">
        <f t="shared" si="60"/>
        <v>BAR0375054</v>
      </c>
      <c r="B698" s="61" t="str">
        <f t="shared" si="61"/>
        <v>75054General Interest Meetings</v>
      </c>
      <c r="C698" s="69" t="str">
        <f t="shared" si="62"/>
        <v>BAR0375054400085</v>
      </c>
      <c r="D698" s="69" t="str">
        <f t="shared" si="63"/>
        <v>BAR0375054General Interest Meetings</v>
      </c>
      <c r="E698" t="s">
        <v>577</v>
      </c>
      <c r="F698" t="s">
        <v>282</v>
      </c>
      <c r="G698">
        <v>12</v>
      </c>
      <c r="H698" t="s">
        <v>286</v>
      </c>
      <c r="I698">
        <v>75054</v>
      </c>
      <c r="J698">
        <v>300</v>
      </c>
      <c r="K698">
        <v>9999</v>
      </c>
      <c r="L698" s="61" t="s">
        <v>761</v>
      </c>
      <c r="M698">
        <v>20300</v>
      </c>
      <c r="N698" t="s">
        <v>761</v>
      </c>
      <c r="O698" s="61" t="s">
        <v>656</v>
      </c>
      <c r="P698">
        <v>400085</v>
      </c>
      <c r="Q698" t="s">
        <v>656</v>
      </c>
      <c r="R698">
        <v>9999</v>
      </c>
      <c r="S698" t="e">
        <f>VLOOKUP(A698,'Crosswalk NTL Prgrm-Project_JH'!I:T,5,FALSE)</f>
        <v>#N/A</v>
      </c>
      <c r="T698" t="e">
        <f t="shared" si="64"/>
        <v>#N/A</v>
      </c>
      <c r="U698" t="str">
        <f t="shared" si="65"/>
        <v>BAR037505420300</v>
      </c>
      <c r="V698">
        <v>400085</v>
      </c>
    </row>
    <row r="699" spans="1:22" x14ac:dyDescent="0.25">
      <c r="A699" s="61" t="str">
        <f t="shared" si="60"/>
        <v>BAR0375054</v>
      </c>
      <c r="B699" s="61" t="str">
        <f t="shared" si="61"/>
        <v>75054General Interest Meetings</v>
      </c>
      <c r="C699" s="69" t="str">
        <f t="shared" si="62"/>
        <v>BAR0375054400086</v>
      </c>
      <c r="D699" s="69" t="str">
        <f t="shared" si="63"/>
        <v>BAR0375054General Interest Meetings</v>
      </c>
      <c r="E699" t="s">
        <v>577</v>
      </c>
      <c r="F699" t="s">
        <v>282</v>
      </c>
      <c r="G699">
        <v>12</v>
      </c>
      <c r="H699" t="s">
        <v>286</v>
      </c>
      <c r="I699">
        <v>75054</v>
      </c>
      <c r="J699">
        <v>300</v>
      </c>
      <c r="K699">
        <v>9999</v>
      </c>
      <c r="L699" s="61" t="s">
        <v>761</v>
      </c>
      <c r="M699">
        <v>20300</v>
      </c>
      <c r="N699" t="s">
        <v>761</v>
      </c>
      <c r="O699" s="61" t="s">
        <v>657</v>
      </c>
      <c r="P699">
        <v>400086</v>
      </c>
      <c r="Q699" t="s">
        <v>657</v>
      </c>
      <c r="R699">
        <v>9999</v>
      </c>
      <c r="S699" t="e">
        <f>VLOOKUP(A699,'Crosswalk NTL Prgrm-Project_JH'!I:T,5,FALSE)</f>
        <v>#N/A</v>
      </c>
      <c r="T699" t="e">
        <f t="shared" si="64"/>
        <v>#N/A</v>
      </c>
      <c r="U699" t="str">
        <f t="shared" si="65"/>
        <v>BAR037505420300</v>
      </c>
      <c r="V699">
        <v>400086</v>
      </c>
    </row>
    <row r="700" spans="1:22" x14ac:dyDescent="0.25">
      <c r="A700" s="61" t="str">
        <f t="shared" si="60"/>
        <v>BAR0375054</v>
      </c>
      <c r="B700" s="61" t="str">
        <f t="shared" si="61"/>
        <v>75054General Interest Meetings</v>
      </c>
      <c r="C700" s="69" t="str">
        <f t="shared" si="62"/>
        <v>BAR0375054400087</v>
      </c>
      <c r="D700" s="69" t="str">
        <f t="shared" si="63"/>
        <v>BAR0375054General Interest Meetings</v>
      </c>
      <c r="E700" t="s">
        <v>577</v>
      </c>
      <c r="F700" t="s">
        <v>282</v>
      </c>
      <c r="G700">
        <v>12</v>
      </c>
      <c r="H700" t="s">
        <v>286</v>
      </c>
      <c r="I700">
        <v>75054</v>
      </c>
      <c r="J700">
        <v>300</v>
      </c>
      <c r="K700">
        <v>9999</v>
      </c>
      <c r="L700" s="61" t="s">
        <v>761</v>
      </c>
      <c r="M700">
        <v>20300</v>
      </c>
      <c r="N700" t="s">
        <v>761</v>
      </c>
      <c r="O700" s="61" t="s">
        <v>658</v>
      </c>
      <c r="P700">
        <v>400087</v>
      </c>
      <c r="Q700" t="s">
        <v>658</v>
      </c>
      <c r="R700">
        <v>9999</v>
      </c>
      <c r="S700" t="e">
        <f>VLOOKUP(A700,'Crosswalk NTL Prgrm-Project_JH'!I:T,5,FALSE)</f>
        <v>#N/A</v>
      </c>
      <c r="T700" t="e">
        <f t="shared" si="64"/>
        <v>#N/A</v>
      </c>
      <c r="U700" t="str">
        <f t="shared" si="65"/>
        <v>BAR037505420300</v>
      </c>
      <c r="V700">
        <v>400087</v>
      </c>
    </row>
    <row r="701" spans="1:22" x14ac:dyDescent="0.25">
      <c r="A701" s="61" t="str">
        <f t="shared" si="60"/>
        <v>BAR0375054</v>
      </c>
      <c r="B701" s="61" t="str">
        <f t="shared" si="61"/>
        <v>75054General Interest Meetings</v>
      </c>
      <c r="C701" s="69" t="str">
        <f t="shared" si="62"/>
        <v>BAR0375054400088</v>
      </c>
      <c r="D701" s="69" t="str">
        <f t="shared" si="63"/>
        <v>BAR0375054General Interest Meetings</v>
      </c>
      <c r="E701" t="s">
        <v>577</v>
      </c>
      <c r="F701" t="s">
        <v>282</v>
      </c>
      <c r="G701">
        <v>12</v>
      </c>
      <c r="H701" t="s">
        <v>286</v>
      </c>
      <c r="I701">
        <v>75054</v>
      </c>
      <c r="J701">
        <v>300</v>
      </c>
      <c r="K701">
        <v>9999</v>
      </c>
      <c r="L701" s="61" t="s">
        <v>761</v>
      </c>
      <c r="M701">
        <v>20300</v>
      </c>
      <c r="N701" t="s">
        <v>761</v>
      </c>
      <c r="O701" s="61" t="s">
        <v>659</v>
      </c>
      <c r="P701">
        <v>400088</v>
      </c>
      <c r="Q701" t="s">
        <v>659</v>
      </c>
      <c r="R701">
        <v>9999</v>
      </c>
      <c r="S701" t="e">
        <f>VLOOKUP(A701,'Crosswalk NTL Prgrm-Project_JH'!I:T,5,FALSE)</f>
        <v>#N/A</v>
      </c>
      <c r="T701" t="e">
        <f t="shared" si="64"/>
        <v>#N/A</v>
      </c>
      <c r="U701" t="str">
        <f t="shared" si="65"/>
        <v>BAR037505420300</v>
      </c>
      <c r="V701">
        <v>400088</v>
      </c>
    </row>
    <row r="702" spans="1:22" x14ac:dyDescent="0.25">
      <c r="A702" s="61" t="str">
        <f t="shared" si="60"/>
        <v>BAR0375054</v>
      </c>
      <c r="B702" s="61" t="str">
        <f t="shared" si="61"/>
        <v>75054General Interest Meetings</v>
      </c>
      <c r="C702" s="69" t="str">
        <f t="shared" si="62"/>
        <v>BAR0375054400089</v>
      </c>
      <c r="D702" s="69" t="str">
        <f t="shared" si="63"/>
        <v>BAR0375054General Interest Meetings</v>
      </c>
      <c r="E702" t="s">
        <v>577</v>
      </c>
      <c r="F702" t="s">
        <v>282</v>
      </c>
      <c r="G702">
        <v>12</v>
      </c>
      <c r="H702" t="s">
        <v>286</v>
      </c>
      <c r="I702">
        <v>75054</v>
      </c>
      <c r="J702">
        <v>300</v>
      </c>
      <c r="K702">
        <v>9999</v>
      </c>
      <c r="L702" s="61" t="s">
        <v>761</v>
      </c>
      <c r="M702">
        <v>20300</v>
      </c>
      <c r="N702" t="s">
        <v>761</v>
      </c>
      <c r="O702" s="61" t="s">
        <v>660</v>
      </c>
      <c r="P702">
        <v>400089</v>
      </c>
      <c r="Q702" t="s">
        <v>660</v>
      </c>
      <c r="R702">
        <v>9999</v>
      </c>
      <c r="S702" t="e">
        <f>VLOOKUP(A702,'Crosswalk NTL Prgrm-Project_JH'!I:T,5,FALSE)</f>
        <v>#N/A</v>
      </c>
      <c r="T702" t="e">
        <f t="shared" si="64"/>
        <v>#N/A</v>
      </c>
      <c r="U702" t="str">
        <f t="shared" si="65"/>
        <v>BAR037505420300</v>
      </c>
      <c r="V702">
        <v>400089</v>
      </c>
    </row>
    <row r="703" spans="1:22" x14ac:dyDescent="0.25">
      <c r="A703" s="61" t="str">
        <f t="shared" si="60"/>
        <v>BAR0375054</v>
      </c>
      <c r="B703" s="61" t="str">
        <f t="shared" si="61"/>
        <v>75054General Interest Meetings</v>
      </c>
      <c r="C703" s="69" t="str">
        <f t="shared" si="62"/>
        <v>BAR0375054400090</v>
      </c>
      <c r="D703" s="69" t="str">
        <f t="shared" si="63"/>
        <v>BAR0375054General Interest Meetings</v>
      </c>
      <c r="E703" t="s">
        <v>577</v>
      </c>
      <c r="F703" t="s">
        <v>282</v>
      </c>
      <c r="G703">
        <v>12</v>
      </c>
      <c r="H703" t="s">
        <v>286</v>
      </c>
      <c r="I703">
        <v>75054</v>
      </c>
      <c r="J703">
        <v>300</v>
      </c>
      <c r="K703">
        <v>9999</v>
      </c>
      <c r="L703" s="61" t="s">
        <v>761</v>
      </c>
      <c r="M703">
        <v>20300</v>
      </c>
      <c r="N703" t="s">
        <v>761</v>
      </c>
      <c r="O703" s="61" t="s">
        <v>661</v>
      </c>
      <c r="P703">
        <v>400090</v>
      </c>
      <c r="Q703" t="s">
        <v>661</v>
      </c>
      <c r="R703">
        <v>9999</v>
      </c>
      <c r="S703" t="e">
        <f>VLOOKUP(A703,'Crosswalk NTL Prgrm-Project_JH'!I:T,5,FALSE)</f>
        <v>#N/A</v>
      </c>
      <c r="T703" t="e">
        <f t="shared" si="64"/>
        <v>#N/A</v>
      </c>
      <c r="U703" t="str">
        <f t="shared" si="65"/>
        <v>BAR037505420300</v>
      </c>
      <c r="V703">
        <v>400090</v>
      </c>
    </row>
    <row r="704" spans="1:22" x14ac:dyDescent="0.25">
      <c r="A704" s="61" t="str">
        <f t="shared" si="60"/>
        <v>BAR0375054</v>
      </c>
      <c r="B704" s="61" t="str">
        <f t="shared" si="61"/>
        <v>75054General Interest Meetings</v>
      </c>
      <c r="C704" s="69" t="str">
        <f t="shared" si="62"/>
        <v>BAR0375054400091</v>
      </c>
      <c r="D704" s="69" t="str">
        <f t="shared" si="63"/>
        <v>BAR0375054General Interest Meetings</v>
      </c>
      <c r="E704" t="s">
        <v>577</v>
      </c>
      <c r="F704" t="s">
        <v>282</v>
      </c>
      <c r="G704">
        <v>12</v>
      </c>
      <c r="H704" t="s">
        <v>286</v>
      </c>
      <c r="I704">
        <v>75054</v>
      </c>
      <c r="J704">
        <v>300</v>
      </c>
      <c r="K704">
        <v>9999</v>
      </c>
      <c r="L704" s="61" t="s">
        <v>761</v>
      </c>
      <c r="M704">
        <v>20300</v>
      </c>
      <c r="N704" t="s">
        <v>761</v>
      </c>
      <c r="O704" s="61" t="s">
        <v>662</v>
      </c>
      <c r="P704">
        <v>400091</v>
      </c>
      <c r="Q704" t="s">
        <v>662</v>
      </c>
      <c r="R704">
        <v>9999</v>
      </c>
      <c r="S704" t="e">
        <f>VLOOKUP(A704,'Crosswalk NTL Prgrm-Project_JH'!I:T,5,FALSE)</f>
        <v>#N/A</v>
      </c>
      <c r="T704" t="e">
        <f t="shared" si="64"/>
        <v>#N/A</v>
      </c>
      <c r="U704" t="str">
        <f t="shared" si="65"/>
        <v>BAR037505420300</v>
      </c>
      <c r="V704">
        <v>400091</v>
      </c>
    </row>
    <row r="705" spans="1:22" x14ac:dyDescent="0.25">
      <c r="A705" s="61" t="str">
        <f t="shared" si="60"/>
        <v>BAR0375054</v>
      </c>
      <c r="B705" s="61" t="str">
        <f t="shared" si="61"/>
        <v>75054General Interest Meetings</v>
      </c>
      <c r="C705" s="69" t="str">
        <f t="shared" si="62"/>
        <v>BAR0375054400093</v>
      </c>
      <c r="D705" s="69" t="str">
        <f t="shared" si="63"/>
        <v>BAR0375054General Interest Meetings</v>
      </c>
      <c r="E705" t="s">
        <v>577</v>
      </c>
      <c r="F705" t="s">
        <v>282</v>
      </c>
      <c r="G705">
        <v>12</v>
      </c>
      <c r="H705" t="s">
        <v>286</v>
      </c>
      <c r="I705">
        <v>75054</v>
      </c>
      <c r="J705">
        <v>300</v>
      </c>
      <c r="K705">
        <v>9999</v>
      </c>
      <c r="L705" s="61" t="s">
        <v>761</v>
      </c>
      <c r="M705">
        <v>20300</v>
      </c>
      <c r="N705" t="s">
        <v>761</v>
      </c>
      <c r="O705" s="61" t="s">
        <v>663</v>
      </c>
      <c r="P705">
        <v>400093</v>
      </c>
      <c r="Q705" t="s">
        <v>663</v>
      </c>
      <c r="R705">
        <v>9999</v>
      </c>
      <c r="S705" t="e">
        <f>VLOOKUP(A705,'Crosswalk NTL Prgrm-Project_JH'!I:T,5,FALSE)</f>
        <v>#N/A</v>
      </c>
      <c r="T705" t="e">
        <f t="shared" si="64"/>
        <v>#N/A</v>
      </c>
      <c r="U705" t="str">
        <f t="shared" si="65"/>
        <v>BAR037505420300</v>
      </c>
      <c r="V705">
        <v>400093</v>
      </c>
    </row>
    <row r="706" spans="1:22" x14ac:dyDescent="0.25">
      <c r="A706" s="61" t="str">
        <f t="shared" si="60"/>
        <v>BAR0375054</v>
      </c>
      <c r="B706" s="61" t="str">
        <f t="shared" si="61"/>
        <v>75054General Interest Meetings</v>
      </c>
      <c r="C706" s="69" t="str">
        <f t="shared" si="62"/>
        <v>BAR0375054400098</v>
      </c>
      <c r="D706" s="69" t="str">
        <f t="shared" si="63"/>
        <v>BAR0375054General Interest Meetings</v>
      </c>
      <c r="E706" t="s">
        <v>577</v>
      </c>
      <c r="F706" t="s">
        <v>282</v>
      </c>
      <c r="G706">
        <v>12</v>
      </c>
      <c r="H706" t="s">
        <v>286</v>
      </c>
      <c r="I706">
        <v>75054</v>
      </c>
      <c r="J706">
        <v>300</v>
      </c>
      <c r="K706">
        <v>9999</v>
      </c>
      <c r="L706" s="61" t="s">
        <v>761</v>
      </c>
      <c r="M706">
        <v>20300</v>
      </c>
      <c r="N706" t="s">
        <v>761</v>
      </c>
      <c r="O706" s="61" t="s">
        <v>664</v>
      </c>
      <c r="P706">
        <v>400098</v>
      </c>
      <c r="Q706" t="s">
        <v>664</v>
      </c>
      <c r="R706">
        <v>9999</v>
      </c>
      <c r="S706" t="e">
        <f>VLOOKUP(A706,'Crosswalk NTL Prgrm-Project_JH'!I:T,5,FALSE)</f>
        <v>#N/A</v>
      </c>
      <c r="T706" t="e">
        <f t="shared" si="64"/>
        <v>#N/A</v>
      </c>
      <c r="U706" t="str">
        <f t="shared" si="65"/>
        <v>BAR037505420300</v>
      </c>
      <c r="V706">
        <v>400098</v>
      </c>
    </row>
    <row r="707" spans="1:22" x14ac:dyDescent="0.25">
      <c r="A707" s="61" t="str">
        <f t="shared" ref="A707:A770" si="66">F707&amp;I707</f>
        <v>BAR0375054</v>
      </c>
      <c r="B707" s="61" t="str">
        <f t="shared" ref="B707:B770" si="67">I707&amp;N707</f>
        <v>75054General Interest Meetings</v>
      </c>
      <c r="C707" s="69" t="str">
        <f t="shared" ref="C707:C770" si="68">F707&amp;I707&amp;P707</f>
        <v>BAR0375054400100</v>
      </c>
      <c r="D707" s="69" t="str">
        <f t="shared" ref="D707:D770" si="69">F707&amp;I707&amp;L707</f>
        <v>BAR0375054General Interest Meetings</v>
      </c>
      <c r="E707" t="s">
        <v>577</v>
      </c>
      <c r="F707" t="s">
        <v>282</v>
      </c>
      <c r="G707">
        <v>12</v>
      </c>
      <c r="H707" t="s">
        <v>286</v>
      </c>
      <c r="I707">
        <v>75054</v>
      </c>
      <c r="J707">
        <v>300</v>
      </c>
      <c r="K707">
        <v>9999</v>
      </c>
      <c r="L707" s="61" t="s">
        <v>761</v>
      </c>
      <c r="M707">
        <v>20300</v>
      </c>
      <c r="N707" t="s">
        <v>761</v>
      </c>
      <c r="O707" s="61" t="s">
        <v>665</v>
      </c>
      <c r="P707">
        <v>400100</v>
      </c>
      <c r="Q707" t="s">
        <v>665</v>
      </c>
      <c r="R707">
        <v>9999</v>
      </c>
      <c r="S707" t="e">
        <f>VLOOKUP(A707,'Crosswalk NTL Prgrm-Project_JH'!I:T,5,FALSE)</f>
        <v>#N/A</v>
      </c>
      <c r="T707" t="e">
        <f t="shared" ref="T707:T770" si="70">S707=M707</f>
        <v>#N/A</v>
      </c>
      <c r="U707" t="str">
        <f t="shared" ref="U707:U770" si="71">F707&amp;I707&amp;M707</f>
        <v>BAR037505420300</v>
      </c>
      <c r="V707">
        <v>400100</v>
      </c>
    </row>
    <row r="708" spans="1:22" x14ac:dyDescent="0.25">
      <c r="A708" s="61" t="str">
        <f t="shared" si="66"/>
        <v>BAR0375054</v>
      </c>
      <c r="B708" s="61" t="str">
        <f t="shared" si="67"/>
        <v>75054General Interest Meetings</v>
      </c>
      <c r="C708" s="69" t="str">
        <f t="shared" si="68"/>
        <v>BAR0375054400101</v>
      </c>
      <c r="D708" s="69" t="str">
        <f t="shared" si="69"/>
        <v>BAR0375054General Interest Meetings</v>
      </c>
      <c r="E708" t="s">
        <v>577</v>
      </c>
      <c r="F708" t="s">
        <v>282</v>
      </c>
      <c r="G708">
        <v>12</v>
      </c>
      <c r="H708" t="s">
        <v>286</v>
      </c>
      <c r="I708">
        <v>75054</v>
      </c>
      <c r="J708">
        <v>300</v>
      </c>
      <c r="K708">
        <v>9999</v>
      </c>
      <c r="L708" s="61" t="s">
        <v>761</v>
      </c>
      <c r="M708">
        <v>20300</v>
      </c>
      <c r="N708" t="s">
        <v>761</v>
      </c>
      <c r="O708" s="61" t="s">
        <v>666</v>
      </c>
      <c r="P708">
        <v>400101</v>
      </c>
      <c r="Q708" t="s">
        <v>666</v>
      </c>
      <c r="R708">
        <v>9999</v>
      </c>
      <c r="S708" t="e">
        <f>VLOOKUP(A708,'Crosswalk NTL Prgrm-Project_JH'!I:T,5,FALSE)</f>
        <v>#N/A</v>
      </c>
      <c r="T708" t="e">
        <f t="shared" si="70"/>
        <v>#N/A</v>
      </c>
      <c r="U708" t="str">
        <f t="shared" si="71"/>
        <v>BAR037505420300</v>
      </c>
      <c r="V708">
        <v>400101</v>
      </c>
    </row>
    <row r="709" spans="1:22" x14ac:dyDescent="0.25">
      <c r="A709" s="61" t="str">
        <f t="shared" si="66"/>
        <v>BAR0375054</v>
      </c>
      <c r="B709" s="61" t="str">
        <f t="shared" si="67"/>
        <v>75054General Interest Meetings</v>
      </c>
      <c r="C709" s="69" t="str">
        <f t="shared" si="68"/>
        <v>BAR0375054400102</v>
      </c>
      <c r="D709" s="69" t="str">
        <f t="shared" si="69"/>
        <v>BAR0375054General Interest Meetings</v>
      </c>
      <c r="E709" t="s">
        <v>577</v>
      </c>
      <c r="F709" t="s">
        <v>282</v>
      </c>
      <c r="G709">
        <v>12</v>
      </c>
      <c r="H709" t="s">
        <v>286</v>
      </c>
      <c r="I709">
        <v>75054</v>
      </c>
      <c r="J709">
        <v>300</v>
      </c>
      <c r="K709">
        <v>9999</v>
      </c>
      <c r="L709" s="61" t="s">
        <v>761</v>
      </c>
      <c r="M709">
        <v>20300</v>
      </c>
      <c r="N709" t="s">
        <v>761</v>
      </c>
      <c r="O709" s="61" t="s">
        <v>667</v>
      </c>
      <c r="P709">
        <v>400102</v>
      </c>
      <c r="Q709" t="s">
        <v>667</v>
      </c>
      <c r="R709">
        <v>9999</v>
      </c>
      <c r="S709" t="e">
        <f>VLOOKUP(A709,'Crosswalk NTL Prgrm-Project_JH'!I:T,5,FALSE)</f>
        <v>#N/A</v>
      </c>
      <c r="T709" t="e">
        <f t="shared" si="70"/>
        <v>#N/A</v>
      </c>
      <c r="U709" t="str">
        <f t="shared" si="71"/>
        <v>BAR037505420300</v>
      </c>
      <c r="V709">
        <v>400102</v>
      </c>
    </row>
    <row r="710" spans="1:22" x14ac:dyDescent="0.25">
      <c r="A710" s="61" t="str">
        <f t="shared" si="66"/>
        <v>BAR0375054</v>
      </c>
      <c r="B710" s="61" t="str">
        <f t="shared" si="67"/>
        <v>75054General Interest Meetings</v>
      </c>
      <c r="C710" s="69" t="str">
        <f t="shared" si="68"/>
        <v>BAR0375054400103</v>
      </c>
      <c r="D710" s="69" t="str">
        <f t="shared" si="69"/>
        <v>BAR0375054General Interest Meetings</v>
      </c>
      <c r="E710" t="s">
        <v>577</v>
      </c>
      <c r="F710" t="s">
        <v>282</v>
      </c>
      <c r="G710">
        <v>12</v>
      </c>
      <c r="H710" t="s">
        <v>286</v>
      </c>
      <c r="I710">
        <v>75054</v>
      </c>
      <c r="J710">
        <v>300</v>
      </c>
      <c r="K710">
        <v>9999</v>
      </c>
      <c r="L710" s="61" t="s">
        <v>761</v>
      </c>
      <c r="M710">
        <v>20300</v>
      </c>
      <c r="N710" t="s">
        <v>761</v>
      </c>
      <c r="O710" s="61" t="s">
        <v>668</v>
      </c>
      <c r="P710">
        <v>400103</v>
      </c>
      <c r="Q710" t="s">
        <v>668</v>
      </c>
      <c r="R710">
        <v>9999</v>
      </c>
      <c r="S710" t="e">
        <f>VLOOKUP(A710,'Crosswalk NTL Prgrm-Project_JH'!I:T,5,FALSE)</f>
        <v>#N/A</v>
      </c>
      <c r="T710" t="e">
        <f t="shared" si="70"/>
        <v>#N/A</v>
      </c>
      <c r="U710" t="str">
        <f t="shared" si="71"/>
        <v>BAR037505420300</v>
      </c>
      <c r="V710">
        <v>400103</v>
      </c>
    </row>
    <row r="711" spans="1:22" x14ac:dyDescent="0.25">
      <c r="A711" s="61" t="str">
        <f t="shared" si="66"/>
        <v>BAR0375054</v>
      </c>
      <c r="B711" s="61" t="str">
        <f t="shared" si="67"/>
        <v>75054General Interest Meetings</v>
      </c>
      <c r="C711" s="69" t="str">
        <f t="shared" si="68"/>
        <v>BAR0375054400104</v>
      </c>
      <c r="D711" s="69" t="str">
        <f t="shared" si="69"/>
        <v>BAR0375054General Interest Meetings</v>
      </c>
      <c r="E711" t="s">
        <v>577</v>
      </c>
      <c r="F711" t="s">
        <v>282</v>
      </c>
      <c r="G711">
        <v>12</v>
      </c>
      <c r="H711" t="s">
        <v>286</v>
      </c>
      <c r="I711">
        <v>75054</v>
      </c>
      <c r="J711">
        <v>300</v>
      </c>
      <c r="K711">
        <v>9999</v>
      </c>
      <c r="L711" s="61" t="s">
        <v>761</v>
      </c>
      <c r="M711">
        <v>20300</v>
      </c>
      <c r="N711" t="s">
        <v>761</v>
      </c>
      <c r="O711" s="61" t="s">
        <v>669</v>
      </c>
      <c r="P711">
        <v>400104</v>
      </c>
      <c r="Q711" t="s">
        <v>669</v>
      </c>
      <c r="R711">
        <v>9999</v>
      </c>
      <c r="S711" t="e">
        <f>VLOOKUP(A711,'Crosswalk NTL Prgrm-Project_JH'!I:T,5,FALSE)</f>
        <v>#N/A</v>
      </c>
      <c r="T711" t="e">
        <f t="shared" si="70"/>
        <v>#N/A</v>
      </c>
      <c r="U711" t="str">
        <f t="shared" si="71"/>
        <v>BAR037505420300</v>
      </c>
      <c r="V711">
        <v>400104</v>
      </c>
    </row>
    <row r="712" spans="1:22" x14ac:dyDescent="0.25">
      <c r="A712" s="61" t="str">
        <f t="shared" si="66"/>
        <v>BAR0375054</v>
      </c>
      <c r="B712" s="61" t="str">
        <f t="shared" si="67"/>
        <v>75054General Interest Meetings</v>
      </c>
      <c r="C712" s="69" t="str">
        <f t="shared" si="68"/>
        <v>BAR0375054400105</v>
      </c>
      <c r="D712" s="69" t="str">
        <f t="shared" si="69"/>
        <v>BAR0375054General Interest Meetings</v>
      </c>
      <c r="E712" t="s">
        <v>577</v>
      </c>
      <c r="F712" t="s">
        <v>282</v>
      </c>
      <c r="G712">
        <v>12</v>
      </c>
      <c r="H712" t="s">
        <v>286</v>
      </c>
      <c r="I712">
        <v>75054</v>
      </c>
      <c r="J712">
        <v>300</v>
      </c>
      <c r="K712">
        <v>9999</v>
      </c>
      <c r="L712" s="61" t="s">
        <v>761</v>
      </c>
      <c r="M712">
        <v>20300</v>
      </c>
      <c r="N712" t="s">
        <v>761</v>
      </c>
      <c r="O712" s="61" t="s">
        <v>672</v>
      </c>
      <c r="P712">
        <v>400105</v>
      </c>
      <c r="Q712" t="s">
        <v>672</v>
      </c>
      <c r="R712">
        <v>9999</v>
      </c>
      <c r="S712" t="e">
        <f>VLOOKUP(A712,'Crosswalk NTL Prgrm-Project_JH'!I:T,5,FALSE)</f>
        <v>#N/A</v>
      </c>
      <c r="T712" t="e">
        <f t="shared" si="70"/>
        <v>#N/A</v>
      </c>
      <c r="U712" t="str">
        <f t="shared" si="71"/>
        <v>BAR037505420300</v>
      </c>
      <c r="V712">
        <v>400105</v>
      </c>
    </row>
    <row r="713" spans="1:22" x14ac:dyDescent="0.25">
      <c r="A713" s="61" t="str">
        <f t="shared" si="66"/>
        <v>BAR0375054</v>
      </c>
      <c r="B713" s="61" t="str">
        <f t="shared" si="67"/>
        <v>75054General Interest Meetings</v>
      </c>
      <c r="C713" s="69" t="str">
        <f t="shared" si="68"/>
        <v>BAR0375054400106</v>
      </c>
      <c r="D713" s="69" t="str">
        <f t="shared" si="69"/>
        <v>BAR0375054General Interest Meetings</v>
      </c>
      <c r="E713" t="s">
        <v>577</v>
      </c>
      <c r="F713" t="s">
        <v>282</v>
      </c>
      <c r="G713">
        <v>12</v>
      </c>
      <c r="H713" t="s">
        <v>286</v>
      </c>
      <c r="I713">
        <v>75054</v>
      </c>
      <c r="J713">
        <v>300</v>
      </c>
      <c r="K713">
        <v>9999</v>
      </c>
      <c r="L713" s="61" t="s">
        <v>761</v>
      </c>
      <c r="M713">
        <v>20300</v>
      </c>
      <c r="N713" t="s">
        <v>761</v>
      </c>
      <c r="O713" s="61" t="s">
        <v>670</v>
      </c>
      <c r="P713">
        <v>400106</v>
      </c>
      <c r="Q713" t="s">
        <v>670</v>
      </c>
      <c r="R713">
        <v>9999</v>
      </c>
      <c r="S713" t="e">
        <f>VLOOKUP(A713,'Crosswalk NTL Prgrm-Project_JH'!I:T,5,FALSE)</f>
        <v>#N/A</v>
      </c>
      <c r="T713" t="e">
        <f t="shared" si="70"/>
        <v>#N/A</v>
      </c>
      <c r="U713" t="str">
        <f t="shared" si="71"/>
        <v>BAR037505420300</v>
      </c>
      <c r="V713">
        <v>400106</v>
      </c>
    </row>
    <row r="714" spans="1:22" x14ac:dyDescent="0.25">
      <c r="A714" s="61" t="str">
        <f t="shared" si="66"/>
        <v>BAR0375054</v>
      </c>
      <c r="B714" s="61" t="str">
        <f t="shared" si="67"/>
        <v>75054General Interest Meetings</v>
      </c>
      <c r="C714" s="69" t="str">
        <f t="shared" si="68"/>
        <v>BAR0375054400108</v>
      </c>
      <c r="D714" s="69" t="str">
        <f t="shared" si="69"/>
        <v>BAR0375054General Interest Meetings</v>
      </c>
      <c r="E714" t="s">
        <v>577</v>
      </c>
      <c r="F714" t="s">
        <v>282</v>
      </c>
      <c r="G714">
        <v>12</v>
      </c>
      <c r="H714" t="s">
        <v>286</v>
      </c>
      <c r="I714">
        <v>75054</v>
      </c>
      <c r="J714">
        <v>300</v>
      </c>
      <c r="K714">
        <v>9999</v>
      </c>
      <c r="L714" s="61" t="s">
        <v>761</v>
      </c>
      <c r="M714">
        <v>20300</v>
      </c>
      <c r="N714" t="s">
        <v>761</v>
      </c>
      <c r="O714" s="61" t="s">
        <v>671</v>
      </c>
      <c r="P714">
        <v>400108</v>
      </c>
      <c r="Q714" t="s">
        <v>671</v>
      </c>
      <c r="R714">
        <v>9999</v>
      </c>
      <c r="S714" t="e">
        <f>VLOOKUP(A714,'Crosswalk NTL Prgrm-Project_JH'!I:T,5,FALSE)</f>
        <v>#N/A</v>
      </c>
      <c r="T714" t="e">
        <f t="shared" si="70"/>
        <v>#N/A</v>
      </c>
      <c r="U714" t="str">
        <f t="shared" si="71"/>
        <v>BAR037505420300</v>
      </c>
      <c r="V714">
        <v>400108</v>
      </c>
    </row>
    <row r="715" spans="1:22" x14ac:dyDescent="0.25">
      <c r="A715" s="61" t="str">
        <f t="shared" si="66"/>
        <v>BAR0375054</v>
      </c>
      <c r="B715" s="61" t="str">
        <f t="shared" si="67"/>
        <v>75054General Interest Meetings</v>
      </c>
      <c r="C715" s="69" t="str">
        <f t="shared" si="68"/>
        <v>BAR0375054400109</v>
      </c>
      <c r="D715" s="69" t="str">
        <f t="shared" si="69"/>
        <v>BAR0375054General Interest Meetings</v>
      </c>
      <c r="E715" t="s">
        <v>577</v>
      </c>
      <c r="F715" t="s">
        <v>282</v>
      </c>
      <c r="G715">
        <v>12</v>
      </c>
      <c r="H715" t="s">
        <v>286</v>
      </c>
      <c r="I715">
        <v>75054</v>
      </c>
      <c r="J715">
        <v>300</v>
      </c>
      <c r="K715">
        <v>9999</v>
      </c>
      <c r="L715" s="61" t="s">
        <v>761</v>
      </c>
      <c r="M715">
        <v>20300</v>
      </c>
      <c r="N715" t="s">
        <v>761</v>
      </c>
      <c r="O715" s="61" t="s">
        <v>673</v>
      </c>
      <c r="P715">
        <v>400109</v>
      </c>
      <c r="Q715" t="s">
        <v>673</v>
      </c>
      <c r="R715">
        <v>9999</v>
      </c>
      <c r="S715" t="e">
        <f>VLOOKUP(A715,'Crosswalk NTL Prgrm-Project_JH'!I:T,5,FALSE)</f>
        <v>#N/A</v>
      </c>
      <c r="T715" t="e">
        <f t="shared" si="70"/>
        <v>#N/A</v>
      </c>
      <c r="U715" t="str">
        <f t="shared" si="71"/>
        <v>BAR037505420300</v>
      </c>
      <c r="V715">
        <v>400109</v>
      </c>
    </row>
    <row r="716" spans="1:22" x14ac:dyDescent="0.25">
      <c r="A716" s="61" t="str">
        <f t="shared" si="66"/>
        <v>BAR0375054</v>
      </c>
      <c r="B716" s="61" t="str">
        <f t="shared" si="67"/>
        <v>75054General Interest Meetings</v>
      </c>
      <c r="C716" s="69" t="str">
        <f t="shared" si="68"/>
        <v>BAR0375054400110</v>
      </c>
      <c r="D716" s="69" t="str">
        <f t="shared" si="69"/>
        <v>BAR0375054General Interest Meetings</v>
      </c>
      <c r="E716" t="s">
        <v>577</v>
      </c>
      <c r="F716" t="s">
        <v>282</v>
      </c>
      <c r="G716">
        <v>12</v>
      </c>
      <c r="H716" t="s">
        <v>286</v>
      </c>
      <c r="I716">
        <v>75054</v>
      </c>
      <c r="J716">
        <v>300</v>
      </c>
      <c r="K716">
        <v>9999</v>
      </c>
      <c r="L716" s="61" t="s">
        <v>761</v>
      </c>
      <c r="M716">
        <v>20300</v>
      </c>
      <c r="N716" t="s">
        <v>761</v>
      </c>
      <c r="O716" s="61" t="s">
        <v>674</v>
      </c>
      <c r="P716">
        <v>400110</v>
      </c>
      <c r="Q716" t="s">
        <v>674</v>
      </c>
      <c r="R716">
        <v>9999</v>
      </c>
      <c r="S716" t="e">
        <f>VLOOKUP(A716,'Crosswalk NTL Prgrm-Project_JH'!I:T,5,FALSE)</f>
        <v>#N/A</v>
      </c>
      <c r="T716" t="e">
        <f t="shared" si="70"/>
        <v>#N/A</v>
      </c>
      <c r="U716" t="str">
        <f t="shared" si="71"/>
        <v>BAR037505420300</v>
      </c>
      <c r="V716">
        <v>400110</v>
      </c>
    </row>
    <row r="717" spans="1:22" x14ac:dyDescent="0.25">
      <c r="A717" s="61" t="str">
        <f t="shared" si="66"/>
        <v>BAR0375054</v>
      </c>
      <c r="B717" s="61" t="str">
        <f t="shared" si="67"/>
        <v>75054General Interest Meetings</v>
      </c>
      <c r="C717" s="69" t="str">
        <f t="shared" si="68"/>
        <v>BAR0375054400112</v>
      </c>
      <c r="D717" s="69" t="str">
        <f t="shared" si="69"/>
        <v>BAR0375054General Interest Meetings</v>
      </c>
      <c r="E717" t="s">
        <v>577</v>
      </c>
      <c r="F717" t="s">
        <v>282</v>
      </c>
      <c r="G717">
        <v>12</v>
      </c>
      <c r="H717" t="s">
        <v>286</v>
      </c>
      <c r="I717">
        <v>75054</v>
      </c>
      <c r="J717">
        <v>300</v>
      </c>
      <c r="K717">
        <v>9999</v>
      </c>
      <c r="L717" s="61" t="s">
        <v>761</v>
      </c>
      <c r="M717">
        <v>20300</v>
      </c>
      <c r="N717" t="s">
        <v>761</v>
      </c>
      <c r="O717" s="61" t="s">
        <v>675</v>
      </c>
      <c r="P717">
        <v>400112</v>
      </c>
      <c r="Q717" t="s">
        <v>675</v>
      </c>
      <c r="R717">
        <v>9999</v>
      </c>
      <c r="S717" t="e">
        <f>VLOOKUP(A717,'Crosswalk NTL Prgrm-Project_JH'!I:T,5,FALSE)</f>
        <v>#N/A</v>
      </c>
      <c r="T717" t="e">
        <f t="shared" si="70"/>
        <v>#N/A</v>
      </c>
      <c r="U717" t="str">
        <f t="shared" si="71"/>
        <v>BAR037505420300</v>
      </c>
      <c r="V717">
        <v>400112</v>
      </c>
    </row>
    <row r="718" spans="1:22" x14ac:dyDescent="0.25">
      <c r="A718" s="61" t="str">
        <f t="shared" si="66"/>
        <v>BAR0375054</v>
      </c>
      <c r="B718" s="61" t="str">
        <f t="shared" si="67"/>
        <v>75054General Interest Meetings</v>
      </c>
      <c r="C718" s="69" t="str">
        <f t="shared" si="68"/>
        <v>BAR0375054400116</v>
      </c>
      <c r="D718" s="69" t="str">
        <f t="shared" si="69"/>
        <v>BAR0375054General Interest Meetings</v>
      </c>
      <c r="E718" t="s">
        <v>577</v>
      </c>
      <c r="F718" t="s">
        <v>282</v>
      </c>
      <c r="G718">
        <v>12</v>
      </c>
      <c r="H718" t="s">
        <v>286</v>
      </c>
      <c r="I718">
        <v>75054</v>
      </c>
      <c r="J718">
        <v>300</v>
      </c>
      <c r="K718">
        <v>9999</v>
      </c>
      <c r="L718" s="61" t="s">
        <v>761</v>
      </c>
      <c r="M718">
        <v>20300</v>
      </c>
      <c r="N718" t="s">
        <v>761</v>
      </c>
      <c r="O718" s="61" t="s">
        <v>676</v>
      </c>
      <c r="P718">
        <v>400116</v>
      </c>
      <c r="Q718" t="s">
        <v>676</v>
      </c>
      <c r="R718">
        <v>9999</v>
      </c>
      <c r="S718" t="e">
        <f>VLOOKUP(A718,'Crosswalk NTL Prgrm-Project_JH'!I:T,5,FALSE)</f>
        <v>#N/A</v>
      </c>
      <c r="T718" t="e">
        <f t="shared" si="70"/>
        <v>#N/A</v>
      </c>
      <c r="U718" t="str">
        <f t="shared" si="71"/>
        <v>BAR037505420300</v>
      </c>
      <c r="V718">
        <v>400116</v>
      </c>
    </row>
    <row r="719" spans="1:22" x14ac:dyDescent="0.25">
      <c r="A719" s="61" t="str">
        <f t="shared" si="66"/>
        <v>BAR0375054</v>
      </c>
      <c r="B719" s="61" t="str">
        <f t="shared" si="67"/>
        <v>75054General Interest Meetings</v>
      </c>
      <c r="C719" s="69" t="str">
        <f t="shared" si="68"/>
        <v>BAR0375054400118</v>
      </c>
      <c r="D719" s="69" t="str">
        <f t="shared" si="69"/>
        <v>BAR0375054General Interest Meetings</v>
      </c>
      <c r="E719" t="s">
        <v>577</v>
      </c>
      <c r="F719" t="s">
        <v>282</v>
      </c>
      <c r="G719">
        <v>12</v>
      </c>
      <c r="H719" t="s">
        <v>286</v>
      </c>
      <c r="I719">
        <v>75054</v>
      </c>
      <c r="J719">
        <v>300</v>
      </c>
      <c r="K719">
        <v>9999</v>
      </c>
      <c r="L719" s="61" t="s">
        <v>761</v>
      </c>
      <c r="M719">
        <v>20300</v>
      </c>
      <c r="N719" t="s">
        <v>761</v>
      </c>
      <c r="O719" s="61" t="s">
        <v>604</v>
      </c>
      <c r="P719">
        <v>400118</v>
      </c>
      <c r="Q719" t="s">
        <v>604</v>
      </c>
      <c r="R719">
        <v>9999</v>
      </c>
      <c r="S719" t="e">
        <f>VLOOKUP(A719,'Crosswalk NTL Prgrm-Project_JH'!I:T,5,FALSE)</f>
        <v>#N/A</v>
      </c>
      <c r="T719" t="e">
        <f t="shared" si="70"/>
        <v>#N/A</v>
      </c>
      <c r="U719" t="str">
        <f t="shared" si="71"/>
        <v>BAR037505420300</v>
      </c>
      <c r="V719">
        <v>400118</v>
      </c>
    </row>
    <row r="720" spans="1:22" x14ac:dyDescent="0.25">
      <c r="A720" s="61" t="str">
        <f t="shared" si="66"/>
        <v>BAR0375054</v>
      </c>
      <c r="B720" s="61" t="str">
        <f t="shared" si="67"/>
        <v>75054General Interest Meetings</v>
      </c>
      <c r="C720" s="69" t="str">
        <f t="shared" si="68"/>
        <v>BAR0375054400119</v>
      </c>
      <c r="D720" s="69" t="str">
        <f t="shared" si="69"/>
        <v>BAR0375054General Interest Meetings</v>
      </c>
      <c r="E720" t="s">
        <v>577</v>
      </c>
      <c r="F720" t="s">
        <v>282</v>
      </c>
      <c r="G720">
        <v>12</v>
      </c>
      <c r="H720" t="s">
        <v>286</v>
      </c>
      <c r="I720">
        <v>75054</v>
      </c>
      <c r="J720">
        <v>300</v>
      </c>
      <c r="K720">
        <v>9999</v>
      </c>
      <c r="L720" s="61" t="s">
        <v>761</v>
      </c>
      <c r="M720">
        <v>20300</v>
      </c>
      <c r="N720" t="s">
        <v>761</v>
      </c>
      <c r="O720" s="61" t="s">
        <v>624</v>
      </c>
      <c r="P720">
        <v>400119</v>
      </c>
      <c r="Q720" t="s">
        <v>624</v>
      </c>
      <c r="R720">
        <v>9999</v>
      </c>
      <c r="S720" t="e">
        <f>VLOOKUP(A720,'Crosswalk NTL Prgrm-Project_JH'!I:T,5,FALSE)</f>
        <v>#N/A</v>
      </c>
      <c r="T720" t="e">
        <f t="shared" si="70"/>
        <v>#N/A</v>
      </c>
      <c r="U720" t="str">
        <f t="shared" si="71"/>
        <v>BAR037505420300</v>
      </c>
      <c r="V720">
        <v>400119</v>
      </c>
    </row>
    <row r="721" spans="1:22" x14ac:dyDescent="0.25">
      <c r="A721" s="61" t="str">
        <f t="shared" si="66"/>
        <v>BAR0375054</v>
      </c>
      <c r="B721" s="61" t="str">
        <f t="shared" si="67"/>
        <v>75054General Interest Meetings</v>
      </c>
      <c r="C721" s="69" t="str">
        <f t="shared" si="68"/>
        <v>BAR0375054400120</v>
      </c>
      <c r="D721" s="69" t="str">
        <f t="shared" si="69"/>
        <v>BAR0375054General Interest Meetings</v>
      </c>
      <c r="E721" t="s">
        <v>577</v>
      </c>
      <c r="F721" t="s">
        <v>282</v>
      </c>
      <c r="G721">
        <v>12</v>
      </c>
      <c r="H721" t="s">
        <v>286</v>
      </c>
      <c r="I721">
        <v>75054</v>
      </c>
      <c r="J721">
        <v>300</v>
      </c>
      <c r="K721">
        <v>9999</v>
      </c>
      <c r="L721" s="61" t="s">
        <v>761</v>
      </c>
      <c r="M721">
        <v>20300</v>
      </c>
      <c r="N721" t="s">
        <v>761</v>
      </c>
      <c r="O721" s="61" t="s">
        <v>644</v>
      </c>
      <c r="P721">
        <v>400120</v>
      </c>
      <c r="Q721" t="s">
        <v>644</v>
      </c>
      <c r="R721">
        <v>9999</v>
      </c>
      <c r="S721" t="e">
        <f>VLOOKUP(A721,'Crosswalk NTL Prgrm-Project_JH'!I:T,5,FALSE)</f>
        <v>#N/A</v>
      </c>
      <c r="T721" t="e">
        <f t="shared" si="70"/>
        <v>#N/A</v>
      </c>
      <c r="U721" t="str">
        <f t="shared" si="71"/>
        <v>BAR037505420300</v>
      </c>
      <c r="V721">
        <v>400120</v>
      </c>
    </row>
    <row r="722" spans="1:22" x14ac:dyDescent="0.25">
      <c r="A722" s="61" t="str">
        <f t="shared" si="66"/>
        <v>BAR0375054</v>
      </c>
      <c r="B722" s="61" t="str">
        <f t="shared" si="67"/>
        <v>75054General Interest Meetings</v>
      </c>
      <c r="C722" s="69" t="str">
        <f t="shared" si="68"/>
        <v>BAR0375054400121</v>
      </c>
      <c r="D722" s="69" t="str">
        <f t="shared" si="69"/>
        <v>BAR0375054General Interest Meetings</v>
      </c>
      <c r="E722" t="s">
        <v>577</v>
      </c>
      <c r="F722" t="s">
        <v>282</v>
      </c>
      <c r="G722">
        <v>12</v>
      </c>
      <c r="H722" t="s">
        <v>286</v>
      </c>
      <c r="I722">
        <v>75054</v>
      </c>
      <c r="J722">
        <v>300</v>
      </c>
      <c r="K722">
        <v>9999</v>
      </c>
      <c r="L722" s="61" t="s">
        <v>761</v>
      </c>
      <c r="M722">
        <v>20300</v>
      </c>
      <c r="N722" t="s">
        <v>761</v>
      </c>
      <c r="O722" s="61" t="s">
        <v>650</v>
      </c>
      <c r="P722">
        <v>400121</v>
      </c>
      <c r="Q722" t="s">
        <v>650</v>
      </c>
      <c r="R722">
        <v>9999</v>
      </c>
      <c r="S722" t="e">
        <f>VLOOKUP(A722,'Crosswalk NTL Prgrm-Project_JH'!I:T,5,FALSE)</f>
        <v>#N/A</v>
      </c>
      <c r="T722" t="e">
        <f t="shared" si="70"/>
        <v>#N/A</v>
      </c>
      <c r="U722" t="str">
        <f t="shared" si="71"/>
        <v>BAR037505420300</v>
      </c>
      <c r="V722">
        <v>400121</v>
      </c>
    </row>
    <row r="723" spans="1:22" x14ac:dyDescent="0.25">
      <c r="A723" s="61" t="str">
        <f t="shared" si="66"/>
        <v>BAR0375054</v>
      </c>
      <c r="B723" s="61" t="str">
        <f t="shared" si="67"/>
        <v>75054General Interest Meetings</v>
      </c>
      <c r="C723" s="69" t="str">
        <f t="shared" si="68"/>
        <v>BAR0375054400123</v>
      </c>
      <c r="D723" s="69" t="str">
        <f t="shared" si="69"/>
        <v>BAR0375054General Interest Meetings</v>
      </c>
      <c r="E723" t="s">
        <v>577</v>
      </c>
      <c r="F723" t="s">
        <v>282</v>
      </c>
      <c r="G723">
        <v>12</v>
      </c>
      <c r="H723" t="s">
        <v>286</v>
      </c>
      <c r="I723">
        <v>75054</v>
      </c>
      <c r="J723">
        <v>300</v>
      </c>
      <c r="K723">
        <v>9999</v>
      </c>
      <c r="L723" s="61" t="s">
        <v>761</v>
      </c>
      <c r="M723">
        <v>20300</v>
      </c>
      <c r="N723" t="s">
        <v>761</v>
      </c>
      <c r="O723" s="61" t="s">
        <v>630</v>
      </c>
      <c r="P723">
        <v>400123</v>
      </c>
      <c r="Q723" t="s">
        <v>630</v>
      </c>
      <c r="R723">
        <v>9999</v>
      </c>
      <c r="S723" t="e">
        <f>VLOOKUP(A723,'Crosswalk NTL Prgrm-Project_JH'!I:T,5,FALSE)</f>
        <v>#N/A</v>
      </c>
      <c r="T723" t="e">
        <f t="shared" si="70"/>
        <v>#N/A</v>
      </c>
      <c r="U723" t="str">
        <f t="shared" si="71"/>
        <v>BAR037505420300</v>
      </c>
      <c r="V723">
        <v>400123</v>
      </c>
    </row>
    <row r="724" spans="1:22" x14ac:dyDescent="0.25">
      <c r="A724" s="61" t="str">
        <f t="shared" si="66"/>
        <v>BAR0375054</v>
      </c>
      <c r="B724" s="61" t="str">
        <f t="shared" si="67"/>
        <v>75054Administrative Overhead</v>
      </c>
      <c r="C724" s="69" t="str">
        <f t="shared" si="68"/>
        <v>BAR0375054999999</v>
      </c>
      <c r="D724" s="69" t="str">
        <f t="shared" si="69"/>
        <v>BAR0375054Administrative Overhead</v>
      </c>
      <c r="E724" t="s">
        <v>577</v>
      </c>
      <c r="F724" t="s">
        <v>282</v>
      </c>
      <c r="G724">
        <v>12</v>
      </c>
      <c r="H724" t="s">
        <v>286</v>
      </c>
      <c r="I724">
        <v>75054</v>
      </c>
      <c r="J724">
        <v>300</v>
      </c>
      <c r="K724">
        <v>9999</v>
      </c>
      <c r="L724" s="61" t="s">
        <v>350</v>
      </c>
      <c r="M724">
        <v>40003</v>
      </c>
      <c r="N724" t="s">
        <v>350</v>
      </c>
      <c r="O724" s="61" t="s">
        <v>562</v>
      </c>
      <c r="P724">
        <v>999999</v>
      </c>
      <c r="Q724" t="s">
        <v>562</v>
      </c>
      <c r="R724">
        <v>9999</v>
      </c>
      <c r="S724" t="e">
        <f>VLOOKUP(A724,'Crosswalk NTL Prgrm-Project_JH'!I:T,5,FALSE)</f>
        <v>#N/A</v>
      </c>
      <c r="T724" t="e">
        <f t="shared" si="70"/>
        <v>#N/A</v>
      </c>
      <c r="U724" t="str">
        <f t="shared" si="71"/>
        <v>BAR037505440003</v>
      </c>
      <c r="V724">
        <v>999999</v>
      </c>
    </row>
    <row r="725" spans="1:22" x14ac:dyDescent="0.25">
      <c r="A725" s="61" t="str">
        <f t="shared" si="66"/>
        <v>BAR0375060</v>
      </c>
      <c r="B725" s="61" t="str">
        <f t="shared" si="67"/>
        <v>75060Fringe Benefits</v>
      </c>
      <c r="C725" s="69" t="str">
        <f t="shared" si="68"/>
        <v>BAR0375060999999</v>
      </c>
      <c r="D725" s="69" t="str">
        <f t="shared" si="69"/>
        <v>BAR0375060Fringe Benefits</v>
      </c>
      <c r="E725" t="s">
        <v>577</v>
      </c>
      <c r="F725" t="s">
        <v>282</v>
      </c>
      <c r="G725">
        <v>12</v>
      </c>
      <c r="H725" t="s">
        <v>286</v>
      </c>
      <c r="I725">
        <v>75060</v>
      </c>
      <c r="J725">
        <v>300</v>
      </c>
      <c r="K725">
        <v>9999</v>
      </c>
      <c r="L725" s="61" t="s">
        <v>743</v>
      </c>
      <c r="M725">
        <v>10510</v>
      </c>
      <c r="N725" t="s">
        <v>743</v>
      </c>
      <c r="O725" s="61" t="s">
        <v>562</v>
      </c>
      <c r="P725">
        <v>999999</v>
      </c>
      <c r="Q725" t="s">
        <v>562</v>
      </c>
      <c r="R725">
        <v>9999</v>
      </c>
      <c r="S725">
        <f>VLOOKUP(A725,'Crosswalk NTL Prgrm-Project_JH'!I:T,5,FALSE)</f>
        <v>75060</v>
      </c>
      <c r="T725" t="b">
        <f t="shared" si="70"/>
        <v>0</v>
      </c>
      <c r="U725" t="str">
        <f t="shared" si="71"/>
        <v>BAR037506010510</v>
      </c>
      <c r="V725">
        <v>999999</v>
      </c>
    </row>
    <row r="726" spans="1:22" x14ac:dyDescent="0.25">
      <c r="A726" s="61" t="str">
        <f t="shared" si="66"/>
        <v>BAR0375060</v>
      </c>
      <c r="B726" s="61" t="str">
        <f t="shared" si="67"/>
        <v>75060Accounting Unit Support</v>
      </c>
      <c r="C726" s="69" t="str">
        <f t="shared" si="68"/>
        <v>BAR0375060999999</v>
      </c>
      <c r="D726" s="69" t="str">
        <f t="shared" si="69"/>
        <v>BAR0375060Accounting Unit Support</v>
      </c>
      <c r="E726" t="s">
        <v>577</v>
      </c>
      <c r="F726" t="s">
        <v>282</v>
      </c>
      <c r="G726">
        <v>12</v>
      </c>
      <c r="H726" t="s">
        <v>286</v>
      </c>
      <c r="I726">
        <v>75060</v>
      </c>
      <c r="J726">
        <v>300</v>
      </c>
      <c r="K726">
        <v>9999</v>
      </c>
      <c r="L726" s="61" t="s">
        <v>744</v>
      </c>
      <c r="M726">
        <v>10521</v>
      </c>
      <c r="N726" t="s">
        <v>744</v>
      </c>
      <c r="O726" s="61" t="s">
        <v>562</v>
      </c>
      <c r="P726">
        <v>999999</v>
      </c>
      <c r="Q726" t="s">
        <v>562</v>
      </c>
      <c r="R726">
        <v>9999</v>
      </c>
      <c r="S726">
        <f>VLOOKUP(A726,'Crosswalk NTL Prgrm-Project_JH'!I:T,5,FALSE)</f>
        <v>75060</v>
      </c>
      <c r="T726" t="b">
        <f t="shared" si="70"/>
        <v>0</v>
      </c>
      <c r="U726" t="str">
        <f t="shared" si="71"/>
        <v>BAR037506010521</v>
      </c>
      <c r="V726">
        <v>999999</v>
      </c>
    </row>
    <row r="727" spans="1:22" x14ac:dyDescent="0.25">
      <c r="A727" s="61" t="str">
        <f t="shared" si="66"/>
        <v>BAR0375060</v>
      </c>
      <c r="B727" s="61" t="str">
        <f t="shared" si="67"/>
        <v>75060Professional Fees-Auditing</v>
      </c>
      <c r="C727" s="69" t="str">
        <f t="shared" si="68"/>
        <v>BAR0375060999999</v>
      </c>
      <c r="D727" s="69" t="str">
        <f t="shared" si="69"/>
        <v>BAR0375060Professional Fees-Auditing</v>
      </c>
      <c r="E727" t="s">
        <v>577</v>
      </c>
      <c r="F727" t="s">
        <v>282</v>
      </c>
      <c r="G727">
        <v>12</v>
      </c>
      <c r="H727" t="s">
        <v>286</v>
      </c>
      <c r="I727">
        <v>75060</v>
      </c>
      <c r="J727">
        <v>300</v>
      </c>
      <c r="K727">
        <v>9999</v>
      </c>
      <c r="L727" s="61" t="s">
        <v>746</v>
      </c>
      <c r="M727">
        <v>10531</v>
      </c>
      <c r="N727" t="s">
        <v>746</v>
      </c>
      <c r="O727" s="61" t="s">
        <v>562</v>
      </c>
      <c r="P727">
        <v>999999</v>
      </c>
      <c r="Q727" t="s">
        <v>562</v>
      </c>
      <c r="R727">
        <v>9999</v>
      </c>
      <c r="S727">
        <f>VLOOKUP(A727,'Crosswalk NTL Prgrm-Project_JH'!I:T,5,FALSE)</f>
        <v>75060</v>
      </c>
      <c r="T727" t="b">
        <f t="shared" si="70"/>
        <v>0</v>
      </c>
      <c r="U727" t="str">
        <f t="shared" si="71"/>
        <v>BAR037506010531</v>
      </c>
      <c r="V727">
        <v>999999</v>
      </c>
    </row>
    <row r="728" spans="1:22" x14ac:dyDescent="0.25">
      <c r="A728" s="61" t="str">
        <f t="shared" si="66"/>
        <v>BAR0375060</v>
      </c>
      <c r="B728" s="61" t="str">
        <f t="shared" si="67"/>
        <v>75060Administrative Overhead</v>
      </c>
      <c r="C728" s="69" t="str">
        <f t="shared" si="68"/>
        <v>BAR0375060999999</v>
      </c>
      <c r="D728" s="69" t="str">
        <f t="shared" si="69"/>
        <v>BAR0375060Administrative Overhead</v>
      </c>
      <c r="E728" t="s">
        <v>577</v>
      </c>
      <c r="F728" t="s">
        <v>282</v>
      </c>
      <c r="G728">
        <v>12</v>
      </c>
      <c r="H728" t="s">
        <v>286</v>
      </c>
      <c r="I728">
        <v>75060</v>
      </c>
      <c r="J728">
        <v>300</v>
      </c>
      <c r="K728">
        <v>9999</v>
      </c>
      <c r="L728" s="61" t="s">
        <v>350</v>
      </c>
      <c r="M728">
        <v>40003</v>
      </c>
      <c r="N728" t="s">
        <v>350</v>
      </c>
      <c r="O728" s="61" t="s">
        <v>562</v>
      </c>
      <c r="P728">
        <v>999999</v>
      </c>
      <c r="Q728" t="s">
        <v>562</v>
      </c>
      <c r="R728">
        <v>9999</v>
      </c>
      <c r="S728">
        <f>VLOOKUP(A728,'Crosswalk NTL Prgrm-Project_JH'!I:T,5,FALSE)</f>
        <v>75060</v>
      </c>
      <c r="T728" t="b">
        <f t="shared" si="70"/>
        <v>0</v>
      </c>
      <c r="U728" t="str">
        <f t="shared" si="71"/>
        <v>BAR037506040003</v>
      </c>
      <c r="V728">
        <v>999999</v>
      </c>
    </row>
    <row r="729" spans="1:22" x14ac:dyDescent="0.25">
      <c r="A729" s="61" t="str">
        <f t="shared" si="66"/>
        <v>BAR0375060</v>
      </c>
      <c r="B729" s="61" t="str">
        <f t="shared" si="67"/>
        <v>75060PC not applicable</v>
      </c>
      <c r="C729" s="69" t="str">
        <f t="shared" si="68"/>
        <v>BAR0375060999999</v>
      </c>
      <c r="D729" s="69" t="str">
        <f t="shared" si="69"/>
        <v>BAR0375060PC not applicable</v>
      </c>
      <c r="E729" t="s">
        <v>577</v>
      </c>
      <c r="F729" t="s">
        <v>282</v>
      </c>
      <c r="G729">
        <v>12</v>
      </c>
      <c r="H729" t="s">
        <v>286</v>
      </c>
      <c r="I729">
        <v>75060</v>
      </c>
      <c r="J729">
        <v>300</v>
      </c>
      <c r="K729">
        <v>9999</v>
      </c>
      <c r="L729" s="61" t="s">
        <v>749</v>
      </c>
      <c r="M729">
        <v>99999</v>
      </c>
      <c r="N729" t="s">
        <v>749</v>
      </c>
      <c r="O729" s="61" t="s">
        <v>562</v>
      </c>
      <c r="P729">
        <v>999999</v>
      </c>
      <c r="Q729" t="s">
        <v>562</v>
      </c>
      <c r="R729">
        <v>9999</v>
      </c>
      <c r="S729">
        <f>VLOOKUP(A729,'Crosswalk NTL Prgrm-Project_JH'!I:T,5,FALSE)</f>
        <v>75060</v>
      </c>
      <c r="T729" t="b">
        <f t="shared" si="70"/>
        <v>0</v>
      </c>
      <c r="U729" t="str">
        <f t="shared" si="71"/>
        <v>BAR037506099999</v>
      </c>
      <c r="V729">
        <v>999999</v>
      </c>
    </row>
    <row r="730" spans="1:22" x14ac:dyDescent="0.25">
      <c r="A730" s="61" t="str">
        <f t="shared" si="66"/>
        <v>BAR0375062</v>
      </c>
      <c r="B730" s="61" t="str">
        <f t="shared" si="67"/>
        <v>75062Legal Services</v>
      </c>
      <c r="C730" s="69" t="str">
        <f t="shared" si="68"/>
        <v>BAR0375062999999</v>
      </c>
      <c r="D730" s="69" t="str">
        <f t="shared" si="69"/>
        <v>BAR0375062Legal Services</v>
      </c>
      <c r="E730" t="s">
        <v>577</v>
      </c>
      <c r="F730" t="s">
        <v>282</v>
      </c>
      <c r="G730">
        <v>12</v>
      </c>
      <c r="H730" t="s">
        <v>286</v>
      </c>
      <c r="I730">
        <v>75062</v>
      </c>
      <c r="J730">
        <v>300</v>
      </c>
      <c r="K730">
        <v>9999</v>
      </c>
      <c r="L730" s="61" t="s">
        <v>762</v>
      </c>
      <c r="M730">
        <v>10294</v>
      </c>
      <c r="N730" t="s">
        <v>762</v>
      </c>
      <c r="O730" s="61" t="s">
        <v>562</v>
      </c>
      <c r="P730">
        <v>999999</v>
      </c>
      <c r="Q730" t="s">
        <v>562</v>
      </c>
      <c r="R730">
        <v>9999</v>
      </c>
      <c r="S730" t="e">
        <f>VLOOKUP(A730,'Crosswalk NTL Prgrm-Project_JH'!I:T,5,FALSE)</f>
        <v>#N/A</v>
      </c>
      <c r="T730" t="e">
        <f t="shared" si="70"/>
        <v>#N/A</v>
      </c>
      <c r="U730" t="str">
        <f t="shared" si="71"/>
        <v>BAR037506210294</v>
      </c>
      <c r="V730">
        <v>999999</v>
      </c>
    </row>
    <row r="731" spans="1:22" x14ac:dyDescent="0.25">
      <c r="A731" s="61" t="str">
        <f t="shared" si="66"/>
        <v>BAR0375062</v>
      </c>
      <c r="B731" s="61" t="str">
        <f t="shared" si="67"/>
        <v>75062Fringe Benefits</v>
      </c>
      <c r="C731" s="69" t="str">
        <f t="shared" si="68"/>
        <v>BAR0375062999999</v>
      </c>
      <c r="D731" s="69" t="str">
        <f t="shared" si="69"/>
        <v>BAR0375062Fringe Benefits</v>
      </c>
      <c r="E731" t="s">
        <v>577</v>
      </c>
      <c r="F731" t="s">
        <v>282</v>
      </c>
      <c r="G731">
        <v>12</v>
      </c>
      <c r="H731" t="s">
        <v>286</v>
      </c>
      <c r="I731">
        <v>75062</v>
      </c>
      <c r="J731">
        <v>300</v>
      </c>
      <c r="K731">
        <v>9999</v>
      </c>
      <c r="L731" s="61" t="s">
        <v>743</v>
      </c>
      <c r="M731">
        <v>10510</v>
      </c>
      <c r="N731" t="s">
        <v>743</v>
      </c>
      <c r="O731" s="61" t="s">
        <v>562</v>
      </c>
      <c r="P731">
        <v>999999</v>
      </c>
      <c r="Q731" t="s">
        <v>562</v>
      </c>
      <c r="R731">
        <v>9999</v>
      </c>
      <c r="S731" t="e">
        <f>VLOOKUP(A731,'Crosswalk NTL Prgrm-Project_JH'!I:T,5,FALSE)</f>
        <v>#N/A</v>
      </c>
      <c r="T731" t="e">
        <f t="shared" si="70"/>
        <v>#N/A</v>
      </c>
      <c r="U731" t="str">
        <f t="shared" si="71"/>
        <v>BAR037506210510</v>
      </c>
      <c r="V731">
        <v>999999</v>
      </c>
    </row>
    <row r="732" spans="1:22" x14ac:dyDescent="0.25">
      <c r="A732" s="61" t="str">
        <f t="shared" si="66"/>
        <v>BAR0375062</v>
      </c>
      <c r="B732" s="61" t="str">
        <f t="shared" si="67"/>
        <v>75062Accounting Unit Support</v>
      </c>
      <c r="C732" s="69" t="str">
        <f t="shared" si="68"/>
        <v>BAR0375062999999</v>
      </c>
      <c r="D732" s="69" t="str">
        <f t="shared" si="69"/>
        <v>BAR0375062Accounting Unit Support</v>
      </c>
      <c r="E732" t="s">
        <v>577</v>
      </c>
      <c r="F732" t="s">
        <v>282</v>
      </c>
      <c r="G732">
        <v>12</v>
      </c>
      <c r="H732" t="s">
        <v>286</v>
      </c>
      <c r="I732">
        <v>75062</v>
      </c>
      <c r="J732">
        <v>300</v>
      </c>
      <c r="K732">
        <v>9999</v>
      </c>
      <c r="L732" s="61" t="s">
        <v>744</v>
      </c>
      <c r="M732">
        <v>10521</v>
      </c>
      <c r="N732" t="s">
        <v>744</v>
      </c>
      <c r="O732" s="61" t="s">
        <v>562</v>
      </c>
      <c r="P732">
        <v>999999</v>
      </c>
      <c r="Q732" t="s">
        <v>562</v>
      </c>
      <c r="R732">
        <v>9999</v>
      </c>
      <c r="S732" t="e">
        <f>VLOOKUP(A732,'Crosswalk NTL Prgrm-Project_JH'!I:T,5,FALSE)</f>
        <v>#N/A</v>
      </c>
      <c r="T732" t="e">
        <f t="shared" si="70"/>
        <v>#N/A</v>
      </c>
      <c r="U732" t="str">
        <f t="shared" si="71"/>
        <v>BAR037506210521</v>
      </c>
      <c r="V732">
        <v>999999</v>
      </c>
    </row>
    <row r="733" spans="1:22" x14ac:dyDescent="0.25">
      <c r="A733" s="61" t="str">
        <f t="shared" si="66"/>
        <v>BAR0375062</v>
      </c>
      <c r="B733" s="61" t="str">
        <f t="shared" si="67"/>
        <v>75062Furniture &amp; Fixtures</v>
      </c>
      <c r="C733" s="69" t="str">
        <f t="shared" si="68"/>
        <v>BAR0375062999999</v>
      </c>
      <c r="D733" s="69" t="str">
        <f t="shared" si="69"/>
        <v>BAR0375062Furniture &amp; Fixtures</v>
      </c>
      <c r="E733" t="s">
        <v>577</v>
      </c>
      <c r="F733" t="s">
        <v>282</v>
      </c>
      <c r="G733">
        <v>12</v>
      </c>
      <c r="H733" t="s">
        <v>286</v>
      </c>
      <c r="I733">
        <v>75062</v>
      </c>
      <c r="J733">
        <v>300</v>
      </c>
      <c r="K733">
        <v>9999</v>
      </c>
      <c r="L733" s="61" t="s">
        <v>763</v>
      </c>
      <c r="M733">
        <v>10526</v>
      </c>
      <c r="N733" t="s">
        <v>763</v>
      </c>
      <c r="O733" s="61" t="s">
        <v>562</v>
      </c>
      <c r="P733">
        <v>999999</v>
      </c>
      <c r="Q733" t="s">
        <v>562</v>
      </c>
      <c r="R733">
        <v>9999</v>
      </c>
      <c r="S733" t="e">
        <f>VLOOKUP(A733,'Crosswalk NTL Prgrm-Project_JH'!I:T,5,FALSE)</f>
        <v>#N/A</v>
      </c>
      <c r="T733" t="e">
        <f t="shared" si="70"/>
        <v>#N/A</v>
      </c>
      <c r="U733" t="str">
        <f t="shared" si="71"/>
        <v>BAR037506210526</v>
      </c>
      <c r="V733">
        <v>999999</v>
      </c>
    </row>
    <row r="734" spans="1:22" x14ac:dyDescent="0.25">
      <c r="A734" s="61" t="str">
        <f t="shared" si="66"/>
        <v>BAR0375062</v>
      </c>
      <c r="B734" s="61" t="str">
        <f t="shared" si="67"/>
        <v>75062Insurance</v>
      </c>
      <c r="C734" s="69" t="str">
        <f t="shared" si="68"/>
        <v>BAR0375062999999</v>
      </c>
      <c r="D734" s="69" t="str">
        <f t="shared" si="69"/>
        <v>BAR0375062Insurance</v>
      </c>
      <c r="E734" t="s">
        <v>577</v>
      </c>
      <c r="F734" t="s">
        <v>282</v>
      </c>
      <c r="G734">
        <v>12</v>
      </c>
      <c r="H734" t="s">
        <v>286</v>
      </c>
      <c r="I734">
        <v>75062</v>
      </c>
      <c r="J734">
        <v>300</v>
      </c>
      <c r="K734">
        <v>9999</v>
      </c>
      <c r="L734" s="61" t="s">
        <v>745</v>
      </c>
      <c r="M734">
        <v>10527</v>
      </c>
      <c r="N734" t="s">
        <v>745</v>
      </c>
      <c r="O734" s="61" t="s">
        <v>562</v>
      </c>
      <c r="P734">
        <v>999999</v>
      </c>
      <c r="Q734" t="s">
        <v>562</v>
      </c>
      <c r="R734">
        <v>9999</v>
      </c>
      <c r="S734" t="e">
        <f>VLOOKUP(A734,'Crosswalk NTL Prgrm-Project_JH'!I:T,5,FALSE)</f>
        <v>#N/A</v>
      </c>
      <c r="T734" t="e">
        <f t="shared" si="70"/>
        <v>#N/A</v>
      </c>
      <c r="U734" t="str">
        <f t="shared" si="71"/>
        <v>BAR037506210527</v>
      </c>
      <c r="V734">
        <v>999999</v>
      </c>
    </row>
    <row r="735" spans="1:22" x14ac:dyDescent="0.25">
      <c r="A735" s="61" t="str">
        <f t="shared" si="66"/>
        <v>BAR0375062</v>
      </c>
      <c r="B735" s="61" t="str">
        <f t="shared" si="67"/>
        <v>75062Office Supplies</v>
      </c>
      <c r="C735" s="69" t="str">
        <f t="shared" si="68"/>
        <v>BAR0375062999999</v>
      </c>
      <c r="D735" s="69" t="str">
        <f t="shared" si="69"/>
        <v>BAR0375062Office Supplies</v>
      </c>
      <c r="E735" t="s">
        <v>577</v>
      </c>
      <c r="F735" t="s">
        <v>282</v>
      </c>
      <c r="G735">
        <v>12</v>
      </c>
      <c r="H735" t="s">
        <v>286</v>
      </c>
      <c r="I735">
        <v>75062</v>
      </c>
      <c r="J735">
        <v>300</v>
      </c>
      <c r="K735">
        <v>9999</v>
      </c>
      <c r="L735" s="61" t="s">
        <v>764</v>
      </c>
      <c r="M735">
        <v>10529</v>
      </c>
      <c r="N735" t="s">
        <v>764</v>
      </c>
      <c r="O735" s="61" t="s">
        <v>562</v>
      </c>
      <c r="P735">
        <v>999999</v>
      </c>
      <c r="Q735" t="s">
        <v>562</v>
      </c>
      <c r="R735">
        <v>9999</v>
      </c>
      <c r="S735" t="e">
        <f>VLOOKUP(A735,'Crosswalk NTL Prgrm-Project_JH'!I:T,5,FALSE)</f>
        <v>#N/A</v>
      </c>
      <c r="T735" t="e">
        <f t="shared" si="70"/>
        <v>#N/A</v>
      </c>
      <c r="U735" t="str">
        <f t="shared" si="71"/>
        <v>BAR037506210529</v>
      </c>
      <c r="V735">
        <v>999999</v>
      </c>
    </row>
    <row r="736" spans="1:22" x14ac:dyDescent="0.25">
      <c r="A736" s="61" t="str">
        <f t="shared" si="66"/>
        <v>BAR0375062</v>
      </c>
      <c r="B736" s="61" t="str">
        <f t="shared" si="67"/>
        <v>75062Professional Fees-Auditing</v>
      </c>
      <c r="C736" s="69" t="str">
        <f t="shared" si="68"/>
        <v>BAR0375062999999</v>
      </c>
      <c r="D736" s="69" t="str">
        <f t="shared" si="69"/>
        <v>BAR0375062Professional Fees-Auditing</v>
      </c>
      <c r="E736" t="s">
        <v>577</v>
      </c>
      <c r="F736" t="s">
        <v>282</v>
      </c>
      <c r="G736">
        <v>12</v>
      </c>
      <c r="H736" t="s">
        <v>286</v>
      </c>
      <c r="I736">
        <v>75062</v>
      </c>
      <c r="J736">
        <v>300</v>
      </c>
      <c r="K736">
        <v>9999</v>
      </c>
      <c r="L736" s="61" t="s">
        <v>746</v>
      </c>
      <c r="M736">
        <v>10531</v>
      </c>
      <c r="N736" t="s">
        <v>746</v>
      </c>
      <c r="O736" s="61" t="s">
        <v>562</v>
      </c>
      <c r="P736">
        <v>999999</v>
      </c>
      <c r="Q736" t="s">
        <v>562</v>
      </c>
      <c r="R736">
        <v>9999</v>
      </c>
      <c r="S736" t="e">
        <f>VLOOKUP(A736,'Crosswalk NTL Prgrm-Project_JH'!I:T,5,FALSE)</f>
        <v>#N/A</v>
      </c>
      <c r="T736" t="e">
        <f t="shared" si="70"/>
        <v>#N/A</v>
      </c>
      <c r="U736" t="str">
        <f t="shared" si="71"/>
        <v>BAR037506210531</v>
      </c>
      <c r="V736">
        <v>999999</v>
      </c>
    </row>
    <row r="737" spans="1:22" x14ac:dyDescent="0.25">
      <c r="A737" s="61" t="str">
        <f t="shared" si="66"/>
        <v>BAR0375062</v>
      </c>
      <c r="B737" s="61" t="str">
        <f t="shared" si="67"/>
        <v>75062Administrative Overhead</v>
      </c>
      <c r="C737" s="69" t="str">
        <f t="shared" si="68"/>
        <v>BAR0375062999999</v>
      </c>
      <c r="D737" s="69" t="str">
        <f t="shared" si="69"/>
        <v>BAR0375062Administrative Overhead</v>
      </c>
      <c r="E737" t="s">
        <v>577</v>
      </c>
      <c r="F737" t="s">
        <v>282</v>
      </c>
      <c r="G737">
        <v>12</v>
      </c>
      <c r="H737" t="s">
        <v>286</v>
      </c>
      <c r="I737">
        <v>75062</v>
      </c>
      <c r="J737">
        <v>300</v>
      </c>
      <c r="K737">
        <v>9999</v>
      </c>
      <c r="L737" s="61" t="s">
        <v>350</v>
      </c>
      <c r="M737">
        <v>40003</v>
      </c>
      <c r="N737" t="s">
        <v>350</v>
      </c>
      <c r="O737" s="61" t="s">
        <v>562</v>
      </c>
      <c r="P737">
        <v>999999</v>
      </c>
      <c r="Q737" t="s">
        <v>562</v>
      </c>
      <c r="R737">
        <v>9999</v>
      </c>
      <c r="S737" t="e">
        <f>VLOOKUP(A737,'Crosswalk NTL Prgrm-Project_JH'!I:T,5,FALSE)</f>
        <v>#N/A</v>
      </c>
      <c r="T737" t="e">
        <f t="shared" si="70"/>
        <v>#N/A</v>
      </c>
      <c r="U737" t="str">
        <f t="shared" si="71"/>
        <v>BAR037506240003</v>
      </c>
      <c r="V737">
        <v>999999</v>
      </c>
    </row>
    <row r="738" spans="1:22" x14ac:dyDescent="0.25">
      <c r="A738" s="61" t="str">
        <f t="shared" si="66"/>
        <v>BAR0375062</v>
      </c>
      <c r="B738" s="61" t="str">
        <f t="shared" si="67"/>
        <v>75062PC not applicable</v>
      </c>
      <c r="C738" s="69" t="str">
        <f t="shared" si="68"/>
        <v>BAR0375062999999</v>
      </c>
      <c r="D738" s="69" t="str">
        <f t="shared" si="69"/>
        <v>BAR0375062PC not applicable</v>
      </c>
      <c r="E738" t="s">
        <v>577</v>
      </c>
      <c r="F738" t="s">
        <v>282</v>
      </c>
      <c r="G738">
        <v>12</v>
      </c>
      <c r="H738" t="s">
        <v>286</v>
      </c>
      <c r="I738">
        <v>75062</v>
      </c>
      <c r="J738">
        <v>300</v>
      </c>
      <c r="K738">
        <v>9999</v>
      </c>
      <c r="L738" s="61" t="s">
        <v>749</v>
      </c>
      <c r="M738">
        <v>99999</v>
      </c>
      <c r="N738" t="s">
        <v>749</v>
      </c>
      <c r="O738" s="61" t="s">
        <v>562</v>
      </c>
      <c r="P738">
        <v>999999</v>
      </c>
      <c r="Q738" t="s">
        <v>562</v>
      </c>
      <c r="R738">
        <v>9999</v>
      </c>
      <c r="S738" t="e">
        <f>VLOOKUP(A738,'Crosswalk NTL Prgrm-Project_JH'!I:T,5,FALSE)</f>
        <v>#N/A</v>
      </c>
      <c r="T738" t="e">
        <f t="shared" si="70"/>
        <v>#N/A</v>
      </c>
      <c r="U738" t="str">
        <f t="shared" si="71"/>
        <v>BAR037506299999</v>
      </c>
      <c r="V738">
        <v>999999</v>
      </c>
    </row>
    <row r="739" spans="1:22" x14ac:dyDescent="0.25">
      <c r="A739" s="61" t="str">
        <f t="shared" si="66"/>
        <v>BAR0375066</v>
      </c>
      <c r="B739" s="61" t="str">
        <f t="shared" si="67"/>
        <v>75066Staff Development</v>
      </c>
      <c r="C739" s="69" t="str">
        <f t="shared" si="68"/>
        <v>BAR0375066999999</v>
      </c>
      <c r="D739" s="69" t="str">
        <f t="shared" si="69"/>
        <v>BAR0375066Staff Development</v>
      </c>
      <c r="E739" t="s">
        <v>577</v>
      </c>
      <c r="F739" t="s">
        <v>282</v>
      </c>
      <c r="G739">
        <v>12</v>
      </c>
      <c r="H739" t="s">
        <v>286</v>
      </c>
      <c r="I739">
        <v>75066</v>
      </c>
      <c r="J739">
        <v>300</v>
      </c>
      <c r="K739">
        <v>9999</v>
      </c>
      <c r="L739" s="61" t="s">
        <v>765</v>
      </c>
      <c r="M739">
        <v>10413</v>
      </c>
      <c r="N739" t="s">
        <v>765</v>
      </c>
      <c r="O739" s="61" t="s">
        <v>562</v>
      </c>
      <c r="P739">
        <v>999999</v>
      </c>
      <c r="Q739" t="s">
        <v>562</v>
      </c>
      <c r="R739">
        <v>9999</v>
      </c>
      <c r="S739">
        <f>VLOOKUP(A739,'Crosswalk NTL Prgrm-Project_JH'!I:T,5,FALSE)</f>
        <v>75066</v>
      </c>
      <c r="T739" t="b">
        <f t="shared" si="70"/>
        <v>0</v>
      </c>
      <c r="U739" t="str">
        <f t="shared" si="71"/>
        <v>BAR037506610413</v>
      </c>
      <c r="V739">
        <v>999999</v>
      </c>
    </row>
    <row r="740" spans="1:22" x14ac:dyDescent="0.25">
      <c r="A740" s="61" t="str">
        <f t="shared" si="66"/>
        <v>BAR0375066</v>
      </c>
      <c r="B740" s="61" t="str">
        <f t="shared" si="67"/>
        <v>75066Fringe Benefits</v>
      </c>
      <c r="C740" s="69" t="str">
        <f t="shared" si="68"/>
        <v>BAR0375066999999</v>
      </c>
      <c r="D740" s="69" t="str">
        <f t="shared" si="69"/>
        <v>BAR0375066Fringe Benefits</v>
      </c>
      <c r="E740" t="s">
        <v>577</v>
      </c>
      <c r="F740" t="s">
        <v>282</v>
      </c>
      <c r="G740">
        <v>12</v>
      </c>
      <c r="H740" t="s">
        <v>286</v>
      </c>
      <c r="I740">
        <v>75066</v>
      </c>
      <c r="J740">
        <v>300</v>
      </c>
      <c r="K740">
        <v>9999</v>
      </c>
      <c r="L740" s="61" t="s">
        <v>743</v>
      </c>
      <c r="M740">
        <v>10510</v>
      </c>
      <c r="N740" t="s">
        <v>743</v>
      </c>
      <c r="O740" s="61" t="s">
        <v>562</v>
      </c>
      <c r="P740">
        <v>999999</v>
      </c>
      <c r="Q740" t="s">
        <v>562</v>
      </c>
      <c r="R740">
        <v>9999</v>
      </c>
      <c r="S740">
        <f>VLOOKUP(A740,'Crosswalk NTL Prgrm-Project_JH'!I:T,5,FALSE)</f>
        <v>75066</v>
      </c>
      <c r="T740" t="b">
        <f t="shared" si="70"/>
        <v>0</v>
      </c>
      <c r="U740" t="str">
        <f t="shared" si="71"/>
        <v>BAR037506610510</v>
      </c>
      <c r="V740">
        <v>999999</v>
      </c>
    </row>
    <row r="741" spans="1:22" x14ac:dyDescent="0.25">
      <c r="A741" s="61" t="str">
        <f t="shared" si="66"/>
        <v>BAR0375066</v>
      </c>
      <c r="B741" s="61" t="str">
        <f t="shared" si="67"/>
        <v>75066Accounting Unit Support</v>
      </c>
      <c r="C741" s="69" t="str">
        <f t="shared" si="68"/>
        <v>BAR0375066999999</v>
      </c>
      <c r="D741" s="69" t="str">
        <f t="shared" si="69"/>
        <v>BAR0375066Accounting Unit Support</v>
      </c>
      <c r="E741" t="s">
        <v>577</v>
      </c>
      <c r="F741" t="s">
        <v>282</v>
      </c>
      <c r="G741">
        <v>12</v>
      </c>
      <c r="H741" t="s">
        <v>286</v>
      </c>
      <c r="I741">
        <v>75066</v>
      </c>
      <c r="J741">
        <v>300</v>
      </c>
      <c r="K741">
        <v>9999</v>
      </c>
      <c r="L741" s="61" t="s">
        <v>744</v>
      </c>
      <c r="M741">
        <v>10521</v>
      </c>
      <c r="N741" t="s">
        <v>744</v>
      </c>
      <c r="O741" s="61" t="s">
        <v>562</v>
      </c>
      <c r="P741">
        <v>999999</v>
      </c>
      <c r="Q741" t="s">
        <v>562</v>
      </c>
      <c r="R741">
        <v>9999</v>
      </c>
      <c r="S741">
        <f>VLOOKUP(A741,'Crosswalk NTL Prgrm-Project_JH'!I:T,5,FALSE)</f>
        <v>75066</v>
      </c>
      <c r="T741" t="b">
        <f t="shared" si="70"/>
        <v>0</v>
      </c>
      <c r="U741" t="str">
        <f t="shared" si="71"/>
        <v>BAR037506610521</v>
      </c>
      <c r="V741">
        <v>999999</v>
      </c>
    </row>
    <row r="742" spans="1:22" x14ac:dyDescent="0.25">
      <c r="A742" s="61" t="str">
        <f t="shared" si="66"/>
        <v>BAR0375066</v>
      </c>
      <c r="B742" s="61" t="str">
        <f t="shared" si="67"/>
        <v>75066Office Supplies</v>
      </c>
      <c r="C742" s="69" t="str">
        <f t="shared" si="68"/>
        <v>BAR0375066999999</v>
      </c>
      <c r="D742" s="69" t="str">
        <f t="shared" si="69"/>
        <v>BAR0375066Office Supplies</v>
      </c>
      <c r="E742" t="s">
        <v>577</v>
      </c>
      <c r="F742" t="s">
        <v>282</v>
      </c>
      <c r="G742">
        <v>12</v>
      </c>
      <c r="H742" t="s">
        <v>286</v>
      </c>
      <c r="I742">
        <v>75066</v>
      </c>
      <c r="J742">
        <v>300</v>
      </c>
      <c r="K742">
        <v>9999</v>
      </c>
      <c r="L742" s="61" t="s">
        <v>764</v>
      </c>
      <c r="M742">
        <v>10529</v>
      </c>
      <c r="N742" t="s">
        <v>764</v>
      </c>
      <c r="O742" s="61" t="s">
        <v>562</v>
      </c>
      <c r="P742">
        <v>999999</v>
      </c>
      <c r="Q742" t="s">
        <v>562</v>
      </c>
      <c r="R742">
        <v>9999</v>
      </c>
      <c r="S742">
        <f>VLOOKUP(A742,'Crosswalk NTL Prgrm-Project_JH'!I:T,5,FALSE)</f>
        <v>75066</v>
      </c>
      <c r="T742" t="b">
        <f t="shared" si="70"/>
        <v>0</v>
      </c>
      <c r="U742" t="str">
        <f t="shared" si="71"/>
        <v>BAR037506610529</v>
      </c>
      <c r="V742">
        <v>999999</v>
      </c>
    </row>
    <row r="743" spans="1:22" x14ac:dyDescent="0.25">
      <c r="A743" s="61" t="str">
        <f t="shared" si="66"/>
        <v>BAR0375066</v>
      </c>
      <c r="B743" s="61" t="str">
        <f t="shared" si="67"/>
        <v>75066Professional Fees-Auditing</v>
      </c>
      <c r="C743" s="69" t="str">
        <f t="shared" si="68"/>
        <v>BAR0375066999999</v>
      </c>
      <c r="D743" s="69" t="str">
        <f t="shared" si="69"/>
        <v>BAR0375066Professional Fees-Auditing</v>
      </c>
      <c r="E743" t="s">
        <v>577</v>
      </c>
      <c r="F743" t="s">
        <v>282</v>
      </c>
      <c r="G743">
        <v>12</v>
      </c>
      <c r="H743" t="s">
        <v>286</v>
      </c>
      <c r="I743">
        <v>75066</v>
      </c>
      <c r="J743">
        <v>300</v>
      </c>
      <c r="K743">
        <v>9999</v>
      </c>
      <c r="L743" s="61" t="s">
        <v>746</v>
      </c>
      <c r="M743">
        <v>10531</v>
      </c>
      <c r="N743" t="s">
        <v>746</v>
      </c>
      <c r="O743" s="61" t="s">
        <v>562</v>
      </c>
      <c r="P743">
        <v>999999</v>
      </c>
      <c r="Q743" t="s">
        <v>562</v>
      </c>
      <c r="R743">
        <v>9999</v>
      </c>
      <c r="S743">
        <f>VLOOKUP(A743,'Crosswalk NTL Prgrm-Project_JH'!I:T,5,FALSE)</f>
        <v>75066</v>
      </c>
      <c r="T743" t="b">
        <f t="shared" si="70"/>
        <v>0</v>
      </c>
      <c r="U743" t="str">
        <f t="shared" si="71"/>
        <v>BAR037506610531</v>
      </c>
      <c r="V743">
        <v>999999</v>
      </c>
    </row>
    <row r="744" spans="1:22" x14ac:dyDescent="0.25">
      <c r="A744" s="61" t="str">
        <f t="shared" si="66"/>
        <v>BAR0375066</v>
      </c>
      <c r="B744" s="61" t="str">
        <f t="shared" si="67"/>
        <v>75066Event 1</v>
      </c>
      <c r="C744" s="69" t="str">
        <f t="shared" si="68"/>
        <v>BAR0375066999999</v>
      </c>
      <c r="D744" s="69" t="str">
        <f t="shared" si="69"/>
        <v>BAR0375066Event 1</v>
      </c>
      <c r="E744" t="s">
        <v>577</v>
      </c>
      <c r="F744" t="s">
        <v>282</v>
      </c>
      <c r="G744">
        <v>12</v>
      </c>
      <c r="H744" t="s">
        <v>286</v>
      </c>
      <c r="I744">
        <v>75066</v>
      </c>
      <c r="J744">
        <v>300</v>
      </c>
      <c r="K744">
        <v>9999</v>
      </c>
      <c r="L744" s="61" t="s">
        <v>750</v>
      </c>
      <c r="M744">
        <v>20001</v>
      </c>
      <c r="N744" t="s">
        <v>750</v>
      </c>
      <c r="O744" s="61" t="s">
        <v>562</v>
      </c>
      <c r="P744">
        <v>999999</v>
      </c>
      <c r="Q744" t="s">
        <v>562</v>
      </c>
      <c r="R744">
        <v>9999</v>
      </c>
      <c r="S744">
        <f>VLOOKUP(A744,'Crosswalk NTL Prgrm-Project_JH'!I:T,5,FALSE)</f>
        <v>75066</v>
      </c>
      <c r="T744" t="b">
        <f t="shared" si="70"/>
        <v>0</v>
      </c>
      <c r="U744" t="str">
        <f t="shared" si="71"/>
        <v>BAR037506620001</v>
      </c>
      <c r="V744">
        <v>999999</v>
      </c>
    </row>
    <row r="745" spans="1:22" x14ac:dyDescent="0.25">
      <c r="A745" s="61" t="str">
        <f t="shared" si="66"/>
        <v>BAR0375066</v>
      </c>
      <c r="B745" s="61" t="str">
        <f t="shared" si="67"/>
        <v>75066Administrative Overhead</v>
      </c>
      <c r="C745" s="69" t="str">
        <f t="shared" si="68"/>
        <v>BAR0375066999999</v>
      </c>
      <c r="D745" s="69" t="str">
        <f t="shared" si="69"/>
        <v>BAR0375066Administrative Overhead</v>
      </c>
      <c r="E745" t="s">
        <v>577</v>
      </c>
      <c r="F745" t="s">
        <v>282</v>
      </c>
      <c r="G745">
        <v>12</v>
      </c>
      <c r="H745" t="s">
        <v>286</v>
      </c>
      <c r="I745">
        <v>75066</v>
      </c>
      <c r="J745">
        <v>300</v>
      </c>
      <c r="K745">
        <v>9999</v>
      </c>
      <c r="L745" s="61" t="s">
        <v>350</v>
      </c>
      <c r="M745">
        <v>40003</v>
      </c>
      <c r="N745" t="s">
        <v>350</v>
      </c>
      <c r="O745" s="61" t="s">
        <v>562</v>
      </c>
      <c r="P745">
        <v>999999</v>
      </c>
      <c r="Q745" t="s">
        <v>562</v>
      </c>
      <c r="R745">
        <v>9999</v>
      </c>
      <c r="S745">
        <f>VLOOKUP(A745,'Crosswalk NTL Prgrm-Project_JH'!I:T,5,FALSE)</f>
        <v>75066</v>
      </c>
      <c r="T745" t="b">
        <f t="shared" si="70"/>
        <v>0</v>
      </c>
      <c r="U745" t="str">
        <f t="shared" si="71"/>
        <v>BAR037506640003</v>
      </c>
      <c r="V745">
        <v>999999</v>
      </c>
    </row>
    <row r="746" spans="1:22" x14ac:dyDescent="0.25">
      <c r="A746" s="61" t="str">
        <f t="shared" si="66"/>
        <v>BAR0375066</v>
      </c>
      <c r="B746" s="61" t="str">
        <f t="shared" si="67"/>
        <v>75066PC not applicable</v>
      </c>
      <c r="C746" s="69" t="str">
        <f t="shared" si="68"/>
        <v>BAR0375066999999</v>
      </c>
      <c r="D746" s="69" t="str">
        <f t="shared" si="69"/>
        <v>BAR0375066PC not applicable</v>
      </c>
      <c r="E746" t="s">
        <v>577</v>
      </c>
      <c r="F746" t="s">
        <v>282</v>
      </c>
      <c r="G746">
        <v>12</v>
      </c>
      <c r="H746" t="s">
        <v>286</v>
      </c>
      <c r="I746">
        <v>75066</v>
      </c>
      <c r="J746">
        <v>300</v>
      </c>
      <c r="K746">
        <v>9999</v>
      </c>
      <c r="L746" s="61" t="s">
        <v>749</v>
      </c>
      <c r="M746">
        <v>99999</v>
      </c>
      <c r="N746" t="s">
        <v>749</v>
      </c>
      <c r="O746" s="61" t="s">
        <v>562</v>
      </c>
      <c r="P746">
        <v>999999</v>
      </c>
      <c r="Q746" t="s">
        <v>562</v>
      </c>
      <c r="R746">
        <v>9999</v>
      </c>
      <c r="S746">
        <f>VLOOKUP(A746,'Crosswalk NTL Prgrm-Project_JH'!I:T,5,FALSE)</f>
        <v>75066</v>
      </c>
      <c r="T746" t="b">
        <f t="shared" si="70"/>
        <v>0</v>
      </c>
      <c r="U746" t="str">
        <f t="shared" si="71"/>
        <v>BAR037506699999</v>
      </c>
      <c r="V746">
        <v>999999</v>
      </c>
    </row>
    <row r="747" spans="1:22" x14ac:dyDescent="0.25">
      <c r="A747" s="61" t="str">
        <f t="shared" si="66"/>
        <v>BAR0375075</v>
      </c>
      <c r="B747" s="61" t="str">
        <f t="shared" si="67"/>
        <v>75075Fringe Benefits</v>
      </c>
      <c r="C747" s="69" t="str">
        <f t="shared" si="68"/>
        <v>BAR0375075999999</v>
      </c>
      <c r="D747" s="69" t="str">
        <f t="shared" si="69"/>
        <v>BAR0375075Fringe Benefits</v>
      </c>
      <c r="E747" t="s">
        <v>577</v>
      </c>
      <c r="F747" t="s">
        <v>282</v>
      </c>
      <c r="G747">
        <v>12</v>
      </c>
      <c r="H747" t="s">
        <v>286</v>
      </c>
      <c r="I747">
        <v>75075</v>
      </c>
      <c r="J747">
        <v>300</v>
      </c>
      <c r="K747">
        <v>9999</v>
      </c>
      <c r="L747" s="61" t="s">
        <v>743</v>
      </c>
      <c r="M747">
        <v>10510</v>
      </c>
      <c r="N747" t="s">
        <v>743</v>
      </c>
      <c r="O747" s="61" t="s">
        <v>562</v>
      </c>
      <c r="P747">
        <v>999999</v>
      </c>
      <c r="Q747" t="s">
        <v>562</v>
      </c>
      <c r="R747">
        <v>9999</v>
      </c>
      <c r="S747">
        <f>VLOOKUP(A747,'Crosswalk NTL Prgrm-Project_JH'!I:T,5,FALSE)</f>
        <v>75075</v>
      </c>
      <c r="T747" t="b">
        <f t="shared" si="70"/>
        <v>0</v>
      </c>
      <c r="U747" t="str">
        <f t="shared" si="71"/>
        <v>BAR037507510510</v>
      </c>
      <c r="V747">
        <v>999999</v>
      </c>
    </row>
    <row r="748" spans="1:22" x14ac:dyDescent="0.25">
      <c r="A748" s="61" t="str">
        <f t="shared" si="66"/>
        <v>BAR0375075</v>
      </c>
      <c r="B748" s="61" t="str">
        <f t="shared" si="67"/>
        <v>75075Accounting Unit Support</v>
      </c>
      <c r="C748" s="69" t="str">
        <f t="shared" si="68"/>
        <v>BAR0375075999999</v>
      </c>
      <c r="D748" s="69" t="str">
        <f t="shared" si="69"/>
        <v>BAR0375075Accounting Unit Support</v>
      </c>
      <c r="E748" t="s">
        <v>577</v>
      </c>
      <c r="F748" t="s">
        <v>282</v>
      </c>
      <c r="G748">
        <v>12</v>
      </c>
      <c r="H748" t="s">
        <v>286</v>
      </c>
      <c r="I748">
        <v>75075</v>
      </c>
      <c r="J748">
        <v>300</v>
      </c>
      <c r="K748">
        <v>9999</v>
      </c>
      <c r="L748" s="61" t="s">
        <v>744</v>
      </c>
      <c r="M748">
        <v>10521</v>
      </c>
      <c r="N748" t="s">
        <v>744</v>
      </c>
      <c r="O748" s="61" t="s">
        <v>562</v>
      </c>
      <c r="P748">
        <v>999999</v>
      </c>
      <c r="Q748" t="s">
        <v>562</v>
      </c>
      <c r="R748">
        <v>9999</v>
      </c>
      <c r="S748">
        <f>VLOOKUP(A748,'Crosswalk NTL Prgrm-Project_JH'!I:T,5,FALSE)</f>
        <v>75075</v>
      </c>
      <c r="T748" t="b">
        <f t="shared" si="70"/>
        <v>0</v>
      </c>
      <c r="U748" t="str">
        <f t="shared" si="71"/>
        <v>BAR037507510521</v>
      </c>
      <c r="V748">
        <v>999999</v>
      </c>
    </row>
    <row r="749" spans="1:22" x14ac:dyDescent="0.25">
      <c r="A749" s="61" t="str">
        <f t="shared" si="66"/>
        <v>BAR0375075</v>
      </c>
      <c r="B749" s="61" t="str">
        <f t="shared" si="67"/>
        <v>75075Professional Fees-Auditing</v>
      </c>
      <c r="C749" s="69" t="str">
        <f t="shared" si="68"/>
        <v>BAR0375075999999</v>
      </c>
      <c r="D749" s="69" t="str">
        <f t="shared" si="69"/>
        <v>BAR0375075Professional Fees-Auditing</v>
      </c>
      <c r="E749" t="s">
        <v>577</v>
      </c>
      <c r="F749" t="s">
        <v>282</v>
      </c>
      <c r="G749">
        <v>12</v>
      </c>
      <c r="H749" t="s">
        <v>286</v>
      </c>
      <c r="I749">
        <v>75075</v>
      </c>
      <c r="J749">
        <v>300</v>
      </c>
      <c r="K749">
        <v>9999</v>
      </c>
      <c r="L749" s="61" t="s">
        <v>746</v>
      </c>
      <c r="M749">
        <v>10531</v>
      </c>
      <c r="N749" t="s">
        <v>746</v>
      </c>
      <c r="O749" s="61" t="s">
        <v>562</v>
      </c>
      <c r="P749">
        <v>999999</v>
      </c>
      <c r="Q749" t="s">
        <v>562</v>
      </c>
      <c r="R749">
        <v>9999</v>
      </c>
      <c r="S749">
        <f>VLOOKUP(A749,'Crosswalk NTL Prgrm-Project_JH'!I:T,5,FALSE)</f>
        <v>75075</v>
      </c>
      <c r="T749" t="b">
        <f t="shared" si="70"/>
        <v>0</v>
      </c>
      <c r="U749" t="str">
        <f t="shared" si="71"/>
        <v>BAR037507510531</v>
      </c>
      <c r="V749">
        <v>999999</v>
      </c>
    </row>
    <row r="750" spans="1:22" x14ac:dyDescent="0.25">
      <c r="A750" s="61" t="str">
        <f t="shared" si="66"/>
        <v>BAR0375075</v>
      </c>
      <c r="B750" s="61" t="str">
        <f t="shared" si="67"/>
        <v>75075Elections</v>
      </c>
      <c r="C750" s="69" t="str">
        <f t="shared" si="68"/>
        <v>BAR0375075999999</v>
      </c>
      <c r="D750" s="69" t="str">
        <f t="shared" si="69"/>
        <v>BAR0375075Elections</v>
      </c>
      <c r="E750" t="s">
        <v>577</v>
      </c>
      <c r="F750" t="s">
        <v>282</v>
      </c>
      <c r="G750">
        <v>12</v>
      </c>
      <c r="H750" t="s">
        <v>286</v>
      </c>
      <c r="I750">
        <v>75075</v>
      </c>
      <c r="J750">
        <v>300</v>
      </c>
      <c r="K750">
        <v>9999</v>
      </c>
      <c r="L750" s="61" t="s">
        <v>766</v>
      </c>
      <c r="M750">
        <v>20200</v>
      </c>
      <c r="N750" t="s">
        <v>766</v>
      </c>
      <c r="O750" s="61" t="s">
        <v>562</v>
      </c>
      <c r="P750">
        <v>999999</v>
      </c>
      <c r="Q750" t="s">
        <v>562</v>
      </c>
      <c r="R750">
        <v>9999</v>
      </c>
      <c r="S750">
        <f>VLOOKUP(A750,'Crosswalk NTL Prgrm-Project_JH'!I:T,5,FALSE)</f>
        <v>75075</v>
      </c>
      <c r="T750" t="b">
        <f t="shared" si="70"/>
        <v>0</v>
      </c>
      <c r="U750" t="str">
        <f t="shared" si="71"/>
        <v>BAR037507520200</v>
      </c>
      <c r="V750">
        <v>999999</v>
      </c>
    </row>
    <row r="751" spans="1:22" x14ac:dyDescent="0.25">
      <c r="A751" s="61" t="str">
        <f t="shared" si="66"/>
        <v>BAR0375075</v>
      </c>
      <c r="B751" s="61" t="str">
        <f t="shared" si="67"/>
        <v>75075Administrative Overhead</v>
      </c>
      <c r="C751" s="69" t="str">
        <f t="shared" si="68"/>
        <v>BAR0375075999999</v>
      </c>
      <c r="D751" s="69" t="str">
        <f t="shared" si="69"/>
        <v>BAR0375075Administrative Overhead</v>
      </c>
      <c r="E751" t="s">
        <v>577</v>
      </c>
      <c r="F751" t="s">
        <v>282</v>
      </c>
      <c r="G751">
        <v>12</v>
      </c>
      <c r="H751" t="s">
        <v>286</v>
      </c>
      <c r="I751">
        <v>75075</v>
      </c>
      <c r="J751">
        <v>300</v>
      </c>
      <c r="K751">
        <v>9999</v>
      </c>
      <c r="L751" s="61" t="s">
        <v>350</v>
      </c>
      <c r="M751">
        <v>40003</v>
      </c>
      <c r="N751" t="s">
        <v>350</v>
      </c>
      <c r="O751" s="61" t="s">
        <v>562</v>
      </c>
      <c r="P751">
        <v>999999</v>
      </c>
      <c r="Q751" t="s">
        <v>562</v>
      </c>
      <c r="R751">
        <v>9999</v>
      </c>
      <c r="S751">
        <f>VLOOKUP(A751,'Crosswalk NTL Prgrm-Project_JH'!I:T,5,FALSE)</f>
        <v>75075</v>
      </c>
      <c r="T751" t="b">
        <f t="shared" si="70"/>
        <v>0</v>
      </c>
      <c r="U751" t="str">
        <f t="shared" si="71"/>
        <v>BAR037507540003</v>
      </c>
      <c r="V751">
        <v>999999</v>
      </c>
    </row>
    <row r="752" spans="1:22" x14ac:dyDescent="0.25">
      <c r="A752" s="61" t="str">
        <f t="shared" si="66"/>
        <v>BAR0375075</v>
      </c>
      <c r="B752" s="61" t="str">
        <f t="shared" si="67"/>
        <v>75075PC not applicable</v>
      </c>
      <c r="C752" s="69" t="str">
        <f t="shared" si="68"/>
        <v>BAR0375075400099</v>
      </c>
      <c r="D752" s="69" t="str">
        <f t="shared" si="69"/>
        <v>BAR0375075PC not applicable</v>
      </c>
      <c r="E752" t="s">
        <v>577</v>
      </c>
      <c r="F752" t="s">
        <v>282</v>
      </c>
      <c r="G752">
        <v>12</v>
      </c>
      <c r="H752" t="s">
        <v>286</v>
      </c>
      <c r="I752">
        <v>75075</v>
      </c>
      <c r="J752">
        <v>300</v>
      </c>
      <c r="K752">
        <v>9999</v>
      </c>
      <c r="L752" s="61" t="s">
        <v>749</v>
      </c>
      <c r="M752">
        <v>99999</v>
      </c>
      <c r="N752" t="s">
        <v>749</v>
      </c>
      <c r="O752" s="61" t="s">
        <v>678</v>
      </c>
      <c r="P752">
        <v>400099</v>
      </c>
      <c r="Q752" t="s">
        <v>678</v>
      </c>
      <c r="R752">
        <v>9999</v>
      </c>
      <c r="S752">
        <f>VLOOKUP(A752,'Crosswalk NTL Prgrm-Project_JH'!I:T,5,FALSE)</f>
        <v>75075</v>
      </c>
      <c r="T752" t="b">
        <f t="shared" si="70"/>
        <v>0</v>
      </c>
      <c r="U752" t="str">
        <f t="shared" si="71"/>
        <v>BAR037507599999</v>
      </c>
      <c r="V752">
        <v>400099</v>
      </c>
    </row>
    <row r="753" spans="1:22" x14ac:dyDescent="0.25">
      <c r="A753" s="61" t="str">
        <f t="shared" si="66"/>
        <v>BAR0375075</v>
      </c>
      <c r="B753" s="61" t="str">
        <f t="shared" si="67"/>
        <v>75075PC not applicable</v>
      </c>
      <c r="C753" s="69" t="str">
        <f t="shared" si="68"/>
        <v>BAR0375075999999</v>
      </c>
      <c r="D753" s="69" t="str">
        <f t="shared" si="69"/>
        <v>BAR0375075PC not applicable</v>
      </c>
      <c r="E753" t="s">
        <v>577</v>
      </c>
      <c r="F753" t="s">
        <v>282</v>
      </c>
      <c r="G753">
        <v>12</v>
      </c>
      <c r="H753" t="s">
        <v>286</v>
      </c>
      <c r="I753">
        <v>75075</v>
      </c>
      <c r="J753">
        <v>300</v>
      </c>
      <c r="K753">
        <v>9999</v>
      </c>
      <c r="L753" s="61" t="s">
        <v>749</v>
      </c>
      <c r="M753">
        <v>99999</v>
      </c>
      <c r="N753" t="s">
        <v>749</v>
      </c>
      <c r="O753" s="61" t="s">
        <v>562</v>
      </c>
      <c r="P753">
        <v>999999</v>
      </c>
      <c r="Q753" t="s">
        <v>562</v>
      </c>
      <c r="R753">
        <v>9999</v>
      </c>
      <c r="S753">
        <f>VLOOKUP(A753,'Crosswalk NTL Prgrm-Project_JH'!I:T,5,FALSE)</f>
        <v>75075</v>
      </c>
      <c r="T753" t="b">
        <f t="shared" si="70"/>
        <v>0</v>
      </c>
      <c r="U753" t="str">
        <f t="shared" si="71"/>
        <v>BAR037507599999</v>
      </c>
      <c r="V753">
        <v>999999</v>
      </c>
    </row>
    <row r="754" spans="1:22" x14ac:dyDescent="0.25">
      <c r="A754" s="61" t="str">
        <f t="shared" si="66"/>
        <v>BAR0375110</v>
      </c>
      <c r="B754" s="61" t="str">
        <f t="shared" si="67"/>
        <v>75110Accounting Unit Support</v>
      </c>
      <c r="C754" s="69" t="str">
        <f t="shared" si="68"/>
        <v>BAR0375110999999</v>
      </c>
      <c r="D754" s="69" t="str">
        <f t="shared" si="69"/>
        <v>BAR0375110Accounting Unit Support</v>
      </c>
      <c r="E754" t="s">
        <v>577</v>
      </c>
      <c r="F754" t="s">
        <v>282</v>
      </c>
      <c r="G754">
        <v>12</v>
      </c>
      <c r="H754" t="s">
        <v>286</v>
      </c>
      <c r="I754">
        <v>75110</v>
      </c>
      <c r="J754">
        <v>300</v>
      </c>
      <c r="K754">
        <v>9999</v>
      </c>
      <c r="L754" s="61" t="s">
        <v>744</v>
      </c>
      <c r="M754">
        <v>10521</v>
      </c>
      <c r="N754" t="s">
        <v>744</v>
      </c>
      <c r="O754" s="61" t="s">
        <v>562</v>
      </c>
      <c r="P754">
        <v>999999</v>
      </c>
      <c r="Q754" t="s">
        <v>562</v>
      </c>
      <c r="R754">
        <v>9999</v>
      </c>
      <c r="S754" t="e">
        <f>VLOOKUP(A754,'Crosswalk NTL Prgrm-Project_JH'!I:T,5,FALSE)</f>
        <v>#N/A</v>
      </c>
      <c r="T754" t="e">
        <f t="shared" si="70"/>
        <v>#N/A</v>
      </c>
      <c r="U754" t="str">
        <f t="shared" si="71"/>
        <v>BAR037511010521</v>
      </c>
      <c r="V754">
        <v>999999</v>
      </c>
    </row>
    <row r="755" spans="1:22" x14ac:dyDescent="0.25">
      <c r="A755" s="61" t="str">
        <f t="shared" si="66"/>
        <v>BAR0375110</v>
      </c>
      <c r="B755" s="61" t="str">
        <f t="shared" si="67"/>
        <v>75110Professional Fees-Auditing</v>
      </c>
      <c r="C755" s="69" t="str">
        <f t="shared" si="68"/>
        <v>BAR0375110999999</v>
      </c>
      <c r="D755" s="69" t="str">
        <f t="shared" si="69"/>
        <v>BAR0375110Professional Fees-Auditing</v>
      </c>
      <c r="E755" t="s">
        <v>577</v>
      </c>
      <c r="F755" t="s">
        <v>282</v>
      </c>
      <c r="G755">
        <v>12</v>
      </c>
      <c r="H755" t="s">
        <v>286</v>
      </c>
      <c r="I755">
        <v>75110</v>
      </c>
      <c r="J755">
        <v>300</v>
      </c>
      <c r="K755">
        <v>9999</v>
      </c>
      <c r="L755" s="61" t="s">
        <v>746</v>
      </c>
      <c r="M755">
        <v>10531</v>
      </c>
      <c r="N755" t="s">
        <v>746</v>
      </c>
      <c r="O755" s="61" t="s">
        <v>562</v>
      </c>
      <c r="P755">
        <v>999999</v>
      </c>
      <c r="Q755" t="s">
        <v>562</v>
      </c>
      <c r="R755">
        <v>9999</v>
      </c>
      <c r="S755" t="e">
        <f>VLOOKUP(A755,'Crosswalk NTL Prgrm-Project_JH'!I:T,5,FALSE)</f>
        <v>#N/A</v>
      </c>
      <c r="T755" t="e">
        <f t="shared" si="70"/>
        <v>#N/A</v>
      </c>
      <c r="U755" t="str">
        <f t="shared" si="71"/>
        <v>BAR037511010531</v>
      </c>
      <c r="V755">
        <v>999999</v>
      </c>
    </row>
    <row r="756" spans="1:22" x14ac:dyDescent="0.25">
      <c r="A756" s="61" t="str">
        <f t="shared" si="66"/>
        <v>BAR0375110</v>
      </c>
      <c r="B756" s="61" t="str">
        <f t="shared" si="67"/>
        <v>75110Administrative Overhead</v>
      </c>
      <c r="C756" s="69" t="str">
        <f t="shared" si="68"/>
        <v>BAR0375110999999</v>
      </c>
      <c r="D756" s="69" t="str">
        <f t="shared" si="69"/>
        <v>BAR0375110Administrative Overhead</v>
      </c>
      <c r="E756" t="s">
        <v>577</v>
      </c>
      <c r="F756" t="s">
        <v>282</v>
      </c>
      <c r="G756">
        <v>12</v>
      </c>
      <c r="H756" t="s">
        <v>286</v>
      </c>
      <c r="I756">
        <v>75110</v>
      </c>
      <c r="J756">
        <v>300</v>
      </c>
      <c r="K756">
        <v>9999</v>
      </c>
      <c r="L756" s="61" t="s">
        <v>350</v>
      </c>
      <c r="M756">
        <v>40003</v>
      </c>
      <c r="N756" t="s">
        <v>350</v>
      </c>
      <c r="O756" s="61" t="s">
        <v>562</v>
      </c>
      <c r="P756">
        <v>999999</v>
      </c>
      <c r="Q756" t="s">
        <v>562</v>
      </c>
      <c r="R756">
        <v>9999</v>
      </c>
      <c r="S756" t="e">
        <f>VLOOKUP(A756,'Crosswalk NTL Prgrm-Project_JH'!I:T,5,FALSE)</f>
        <v>#N/A</v>
      </c>
      <c r="T756" t="e">
        <f t="shared" si="70"/>
        <v>#N/A</v>
      </c>
      <c r="U756" t="str">
        <f t="shared" si="71"/>
        <v>BAR037511040003</v>
      </c>
      <c r="V756">
        <v>999999</v>
      </c>
    </row>
    <row r="757" spans="1:22" x14ac:dyDescent="0.25">
      <c r="A757" s="61" t="str">
        <f t="shared" si="66"/>
        <v>BAR0375111</v>
      </c>
      <c r="B757" s="61" t="str">
        <f t="shared" si="67"/>
        <v>75111Accounting Unit Support</v>
      </c>
      <c r="C757" s="69" t="str">
        <f t="shared" si="68"/>
        <v>BAR0375111999999</v>
      </c>
      <c r="D757" s="69" t="str">
        <f t="shared" si="69"/>
        <v>BAR0375111Accounting Unit Support</v>
      </c>
      <c r="E757" t="s">
        <v>577</v>
      </c>
      <c r="F757" t="s">
        <v>282</v>
      </c>
      <c r="G757">
        <v>12</v>
      </c>
      <c r="H757" t="s">
        <v>286</v>
      </c>
      <c r="I757">
        <v>75111</v>
      </c>
      <c r="J757">
        <v>300</v>
      </c>
      <c r="K757">
        <v>9999</v>
      </c>
      <c r="L757" s="61" t="s">
        <v>744</v>
      </c>
      <c r="M757">
        <v>10521</v>
      </c>
      <c r="N757" t="s">
        <v>744</v>
      </c>
      <c r="O757" s="61" t="s">
        <v>562</v>
      </c>
      <c r="P757">
        <v>999999</v>
      </c>
      <c r="Q757" t="s">
        <v>562</v>
      </c>
      <c r="R757">
        <v>9999</v>
      </c>
      <c r="S757" t="e">
        <f>VLOOKUP(A757,'Crosswalk NTL Prgrm-Project_JH'!I:T,5,FALSE)</f>
        <v>#N/A</v>
      </c>
      <c r="T757" t="e">
        <f t="shared" si="70"/>
        <v>#N/A</v>
      </c>
      <c r="U757" t="str">
        <f t="shared" si="71"/>
        <v>BAR037511110521</v>
      </c>
      <c r="V757">
        <v>999999</v>
      </c>
    </row>
    <row r="758" spans="1:22" x14ac:dyDescent="0.25">
      <c r="A758" s="61" t="str">
        <f t="shared" si="66"/>
        <v>BAR0375111</v>
      </c>
      <c r="B758" s="61" t="str">
        <f t="shared" si="67"/>
        <v>75111Professional Fees-Auditing</v>
      </c>
      <c r="C758" s="69" t="str">
        <f t="shared" si="68"/>
        <v>BAR0375111999999</v>
      </c>
      <c r="D758" s="69" t="str">
        <f t="shared" si="69"/>
        <v>BAR0375111Professional Fees-Auditing</v>
      </c>
      <c r="E758" t="s">
        <v>577</v>
      </c>
      <c r="F758" t="s">
        <v>282</v>
      </c>
      <c r="G758">
        <v>12</v>
      </c>
      <c r="H758" t="s">
        <v>286</v>
      </c>
      <c r="I758">
        <v>75111</v>
      </c>
      <c r="J758">
        <v>300</v>
      </c>
      <c r="K758">
        <v>9999</v>
      </c>
      <c r="L758" s="61" t="s">
        <v>746</v>
      </c>
      <c r="M758">
        <v>10531</v>
      </c>
      <c r="N758" t="s">
        <v>746</v>
      </c>
      <c r="O758" s="61" t="s">
        <v>562</v>
      </c>
      <c r="P758">
        <v>999999</v>
      </c>
      <c r="Q758" t="s">
        <v>562</v>
      </c>
      <c r="R758">
        <v>9999</v>
      </c>
      <c r="S758" t="e">
        <f>VLOOKUP(A758,'Crosswalk NTL Prgrm-Project_JH'!I:T,5,FALSE)</f>
        <v>#N/A</v>
      </c>
      <c r="T758" t="e">
        <f t="shared" si="70"/>
        <v>#N/A</v>
      </c>
      <c r="U758" t="str">
        <f t="shared" si="71"/>
        <v>BAR037511110531</v>
      </c>
      <c r="V758">
        <v>999999</v>
      </c>
    </row>
    <row r="759" spans="1:22" x14ac:dyDescent="0.25">
      <c r="A759" s="61" t="str">
        <f t="shared" si="66"/>
        <v>BAR0375111</v>
      </c>
      <c r="B759" s="61" t="str">
        <f t="shared" si="67"/>
        <v>75111Administrative Overhead</v>
      </c>
      <c r="C759" s="69" t="str">
        <f t="shared" si="68"/>
        <v>BAR0375111999999</v>
      </c>
      <c r="D759" s="69" t="str">
        <f t="shared" si="69"/>
        <v>BAR0375111Administrative Overhead</v>
      </c>
      <c r="E759" t="s">
        <v>577</v>
      </c>
      <c r="F759" t="s">
        <v>282</v>
      </c>
      <c r="G759">
        <v>12</v>
      </c>
      <c r="H759" t="s">
        <v>286</v>
      </c>
      <c r="I759">
        <v>75111</v>
      </c>
      <c r="J759">
        <v>300</v>
      </c>
      <c r="K759">
        <v>9999</v>
      </c>
      <c r="L759" s="61" t="s">
        <v>350</v>
      </c>
      <c r="M759">
        <v>40003</v>
      </c>
      <c r="N759" t="s">
        <v>350</v>
      </c>
      <c r="O759" s="61" t="s">
        <v>562</v>
      </c>
      <c r="P759">
        <v>999999</v>
      </c>
      <c r="Q759" t="s">
        <v>562</v>
      </c>
      <c r="R759">
        <v>9999</v>
      </c>
      <c r="S759" t="e">
        <f>VLOOKUP(A759,'Crosswalk NTL Prgrm-Project_JH'!I:T,5,FALSE)</f>
        <v>#N/A</v>
      </c>
      <c r="T759" t="e">
        <f t="shared" si="70"/>
        <v>#N/A</v>
      </c>
      <c r="U759" t="str">
        <f t="shared" si="71"/>
        <v>BAR037511140003</v>
      </c>
      <c r="V759">
        <v>999999</v>
      </c>
    </row>
    <row r="760" spans="1:22" x14ac:dyDescent="0.25">
      <c r="A760" s="61" t="str">
        <f t="shared" si="66"/>
        <v>BAR0375111</v>
      </c>
      <c r="B760" s="61" t="str">
        <f t="shared" si="67"/>
        <v>75111PC not applicable</v>
      </c>
      <c r="C760" s="69" t="str">
        <f t="shared" si="68"/>
        <v>BAR0375111400040</v>
      </c>
      <c r="D760" s="69" t="str">
        <f t="shared" si="69"/>
        <v>BAR0375111PC not applicable</v>
      </c>
      <c r="E760" t="s">
        <v>577</v>
      </c>
      <c r="F760" t="s">
        <v>282</v>
      </c>
      <c r="G760">
        <v>12</v>
      </c>
      <c r="H760" t="s">
        <v>286</v>
      </c>
      <c r="I760">
        <v>75111</v>
      </c>
      <c r="J760">
        <v>300</v>
      </c>
      <c r="K760">
        <v>9999</v>
      </c>
      <c r="L760" s="61" t="s">
        <v>749</v>
      </c>
      <c r="M760">
        <v>99999</v>
      </c>
      <c r="N760" t="s">
        <v>749</v>
      </c>
      <c r="O760" s="61" t="s">
        <v>679</v>
      </c>
      <c r="P760">
        <v>400040</v>
      </c>
      <c r="Q760" t="s">
        <v>679</v>
      </c>
      <c r="R760">
        <v>9999</v>
      </c>
      <c r="S760" t="e">
        <f>VLOOKUP(A760,'Crosswalk NTL Prgrm-Project_JH'!I:T,5,FALSE)</f>
        <v>#N/A</v>
      </c>
      <c r="T760" t="e">
        <f t="shared" si="70"/>
        <v>#N/A</v>
      </c>
      <c r="U760" t="str">
        <f t="shared" si="71"/>
        <v>BAR037511199999</v>
      </c>
      <c r="V760">
        <v>400040</v>
      </c>
    </row>
    <row r="761" spans="1:22" x14ac:dyDescent="0.25">
      <c r="A761" s="61" t="str">
        <f t="shared" si="66"/>
        <v>BAR0375111</v>
      </c>
      <c r="B761" s="61" t="str">
        <f t="shared" si="67"/>
        <v>75111PC not applicable</v>
      </c>
      <c r="C761" s="69" t="str">
        <f t="shared" si="68"/>
        <v>BAR0375111400071</v>
      </c>
      <c r="D761" s="69" t="str">
        <f t="shared" si="69"/>
        <v>BAR0375111PC not applicable</v>
      </c>
      <c r="E761" t="s">
        <v>577</v>
      </c>
      <c r="F761" t="s">
        <v>282</v>
      </c>
      <c r="G761">
        <v>12</v>
      </c>
      <c r="H761" t="s">
        <v>286</v>
      </c>
      <c r="I761">
        <v>75111</v>
      </c>
      <c r="J761">
        <v>300</v>
      </c>
      <c r="K761">
        <v>9999</v>
      </c>
      <c r="L761" s="61" t="s">
        <v>749</v>
      </c>
      <c r="M761">
        <v>99999</v>
      </c>
      <c r="N761" t="s">
        <v>749</v>
      </c>
      <c r="O761" s="61" t="s">
        <v>680</v>
      </c>
      <c r="P761">
        <v>400071</v>
      </c>
      <c r="Q761" t="s">
        <v>680</v>
      </c>
      <c r="R761">
        <v>9999</v>
      </c>
      <c r="S761" t="e">
        <f>VLOOKUP(A761,'Crosswalk NTL Prgrm-Project_JH'!I:T,5,FALSE)</f>
        <v>#N/A</v>
      </c>
      <c r="T761" t="e">
        <f t="shared" si="70"/>
        <v>#N/A</v>
      </c>
      <c r="U761" t="str">
        <f t="shared" si="71"/>
        <v>BAR037511199999</v>
      </c>
      <c r="V761">
        <v>400071</v>
      </c>
    </row>
    <row r="762" spans="1:22" x14ac:dyDescent="0.25">
      <c r="A762" s="61" t="str">
        <f t="shared" si="66"/>
        <v>BAR0375111</v>
      </c>
      <c r="B762" s="61" t="str">
        <f t="shared" si="67"/>
        <v>75111PC not applicable</v>
      </c>
      <c r="C762" s="69" t="str">
        <f t="shared" si="68"/>
        <v>BAR0375111400095</v>
      </c>
      <c r="D762" s="69" t="str">
        <f t="shared" si="69"/>
        <v>BAR0375111PC not applicable</v>
      </c>
      <c r="E762" t="s">
        <v>577</v>
      </c>
      <c r="F762" t="s">
        <v>282</v>
      </c>
      <c r="G762">
        <v>12</v>
      </c>
      <c r="H762" t="s">
        <v>286</v>
      </c>
      <c r="I762">
        <v>75111</v>
      </c>
      <c r="J762">
        <v>300</v>
      </c>
      <c r="K762">
        <v>9999</v>
      </c>
      <c r="L762" s="61" t="s">
        <v>749</v>
      </c>
      <c r="M762">
        <v>99999</v>
      </c>
      <c r="N762" t="s">
        <v>749</v>
      </c>
      <c r="O762" s="61" t="s">
        <v>681</v>
      </c>
      <c r="P762">
        <v>400095</v>
      </c>
      <c r="Q762" t="s">
        <v>681</v>
      </c>
      <c r="R762">
        <v>9999</v>
      </c>
      <c r="S762" t="e">
        <f>VLOOKUP(A762,'Crosswalk NTL Prgrm-Project_JH'!I:T,5,FALSE)</f>
        <v>#N/A</v>
      </c>
      <c r="T762" t="e">
        <f t="shared" si="70"/>
        <v>#N/A</v>
      </c>
      <c r="U762" t="str">
        <f t="shared" si="71"/>
        <v>BAR037511199999</v>
      </c>
      <c r="V762">
        <v>400095</v>
      </c>
    </row>
    <row r="763" spans="1:22" x14ac:dyDescent="0.25">
      <c r="A763" s="61" t="str">
        <f t="shared" si="66"/>
        <v>BAR0375111</v>
      </c>
      <c r="B763" s="61" t="str">
        <f t="shared" si="67"/>
        <v>75111PC not applicable</v>
      </c>
      <c r="C763" s="69" t="str">
        <f t="shared" si="68"/>
        <v>BAR0375111400107</v>
      </c>
      <c r="D763" s="69" t="str">
        <f t="shared" si="69"/>
        <v>BAR0375111PC not applicable</v>
      </c>
      <c r="E763" t="s">
        <v>577</v>
      </c>
      <c r="F763" t="s">
        <v>282</v>
      </c>
      <c r="G763">
        <v>12</v>
      </c>
      <c r="H763" t="s">
        <v>286</v>
      </c>
      <c r="I763">
        <v>75111</v>
      </c>
      <c r="J763">
        <v>300</v>
      </c>
      <c r="K763">
        <v>9999</v>
      </c>
      <c r="L763" s="61" t="s">
        <v>749</v>
      </c>
      <c r="M763">
        <v>99999</v>
      </c>
      <c r="N763" t="s">
        <v>749</v>
      </c>
      <c r="O763" s="61" t="s">
        <v>682</v>
      </c>
      <c r="P763">
        <v>400107</v>
      </c>
      <c r="Q763" t="s">
        <v>682</v>
      </c>
      <c r="R763">
        <v>9999</v>
      </c>
      <c r="S763" t="e">
        <f>VLOOKUP(A763,'Crosswalk NTL Prgrm-Project_JH'!I:T,5,FALSE)</f>
        <v>#N/A</v>
      </c>
      <c r="T763" t="e">
        <f t="shared" si="70"/>
        <v>#N/A</v>
      </c>
      <c r="U763" t="str">
        <f t="shared" si="71"/>
        <v>BAR037511199999</v>
      </c>
      <c r="V763">
        <v>400107</v>
      </c>
    </row>
    <row r="764" spans="1:22" x14ac:dyDescent="0.25">
      <c r="A764" s="61" t="str">
        <f t="shared" si="66"/>
        <v>BAR0375051</v>
      </c>
      <c r="B764" s="61" t="str">
        <f t="shared" si="67"/>
        <v>75051ATH-Men's Baseball</v>
      </c>
      <c r="C764" s="69" t="str">
        <f t="shared" si="68"/>
        <v>BAR0375051400000</v>
      </c>
      <c r="D764" s="69" t="str">
        <f t="shared" si="69"/>
        <v>BAR0375051ATH-Men's Baseball</v>
      </c>
      <c r="E764" t="s">
        <v>577</v>
      </c>
      <c r="F764" t="s">
        <v>282</v>
      </c>
      <c r="G764">
        <v>12</v>
      </c>
      <c r="H764" t="s">
        <v>286</v>
      </c>
      <c r="I764">
        <v>75051</v>
      </c>
      <c r="J764">
        <v>300</v>
      </c>
      <c r="K764">
        <v>9999</v>
      </c>
      <c r="L764" s="61" t="s">
        <v>727</v>
      </c>
      <c r="M764">
        <v>10042</v>
      </c>
      <c r="N764" t="s">
        <v>727</v>
      </c>
      <c r="O764" s="61" t="s">
        <v>579</v>
      </c>
      <c r="P764">
        <v>400000</v>
      </c>
      <c r="Q764" t="s">
        <v>579</v>
      </c>
      <c r="R764">
        <v>9999</v>
      </c>
      <c r="S764" t="e">
        <f>VLOOKUP(A764,'Crosswalk NTL Prgrm-Project_JH'!I:T,5,FALSE)</f>
        <v>#N/A</v>
      </c>
      <c r="T764" t="e">
        <f t="shared" si="70"/>
        <v>#N/A</v>
      </c>
      <c r="U764" t="str">
        <f t="shared" si="71"/>
        <v>BAR037505110042</v>
      </c>
      <c r="V764">
        <v>400000</v>
      </c>
    </row>
    <row r="765" spans="1:22" x14ac:dyDescent="0.25">
      <c r="A765" s="61" t="str">
        <f t="shared" si="66"/>
        <v>BAR0375051</v>
      </c>
      <c r="B765" s="61" t="str">
        <f t="shared" si="67"/>
        <v>75051ATH-Men's Basketball</v>
      </c>
      <c r="C765" s="69" t="str">
        <f t="shared" si="68"/>
        <v>BAR0375051400000</v>
      </c>
      <c r="D765" s="69" t="str">
        <f t="shared" si="69"/>
        <v>BAR0375051ATH-Men's Basketball</v>
      </c>
      <c r="E765" t="s">
        <v>577</v>
      </c>
      <c r="F765" t="s">
        <v>282</v>
      </c>
      <c r="G765">
        <v>12</v>
      </c>
      <c r="H765" t="s">
        <v>286</v>
      </c>
      <c r="I765">
        <v>75051</v>
      </c>
      <c r="J765">
        <v>300</v>
      </c>
      <c r="K765">
        <v>9999</v>
      </c>
      <c r="L765" s="61" t="s">
        <v>728</v>
      </c>
      <c r="M765">
        <v>10043</v>
      </c>
      <c r="N765" t="s">
        <v>728</v>
      </c>
      <c r="O765" s="61" t="s">
        <v>579</v>
      </c>
      <c r="P765">
        <v>400000</v>
      </c>
      <c r="Q765" t="s">
        <v>579</v>
      </c>
      <c r="R765">
        <v>9999</v>
      </c>
      <c r="S765" t="e">
        <f>VLOOKUP(A765,'Crosswalk NTL Prgrm-Project_JH'!I:T,5,FALSE)</f>
        <v>#N/A</v>
      </c>
      <c r="T765" t="e">
        <f t="shared" si="70"/>
        <v>#N/A</v>
      </c>
      <c r="U765" t="str">
        <f t="shared" si="71"/>
        <v>BAR037505110043</v>
      </c>
      <c r="V765">
        <v>400000</v>
      </c>
    </row>
    <row r="766" spans="1:22" x14ac:dyDescent="0.25">
      <c r="A766" s="61" t="str">
        <f t="shared" si="66"/>
        <v>BAR0375051</v>
      </c>
      <c r="B766" s="61" t="str">
        <f t="shared" si="67"/>
        <v>75051ATH-Men's cross country</v>
      </c>
      <c r="C766" s="69" t="str">
        <f t="shared" si="68"/>
        <v>BAR0375051400000</v>
      </c>
      <c r="D766" s="69" t="str">
        <f t="shared" si="69"/>
        <v>BAR0375051ATH-Men's cross country</v>
      </c>
      <c r="E766" t="s">
        <v>577</v>
      </c>
      <c r="F766" t="s">
        <v>282</v>
      </c>
      <c r="G766">
        <v>12</v>
      </c>
      <c r="H766" t="s">
        <v>286</v>
      </c>
      <c r="I766">
        <v>75051</v>
      </c>
      <c r="J766">
        <v>300</v>
      </c>
      <c r="K766">
        <v>9999</v>
      </c>
      <c r="L766" s="61" t="s">
        <v>729</v>
      </c>
      <c r="M766">
        <v>10044</v>
      </c>
      <c r="N766" t="s">
        <v>729</v>
      </c>
      <c r="O766" s="61" t="s">
        <v>579</v>
      </c>
      <c r="P766">
        <v>400000</v>
      </c>
      <c r="Q766" t="s">
        <v>579</v>
      </c>
      <c r="R766">
        <v>9999</v>
      </c>
      <c r="S766" t="e">
        <f>VLOOKUP(A766,'Crosswalk NTL Prgrm-Project_JH'!I:T,5,FALSE)</f>
        <v>#N/A</v>
      </c>
      <c r="T766" t="e">
        <f t="shared" si="70"/>
        <v>#N/A</v>
      </c>
      <c r="U766" t="str">
        <f t="shared" si="71"/>
        <v>BAR037505110044</v>
      </c>
      <c r="V766">
        <v>400000</v>
      </c>
    </row>
    <row r="767" spans="1:22" x14ac:dyDescent="0.25">
      <c r="A767" s="61" t="str">
        <f t="shared" si="66"/>
        <v>BAR0375051</v>
      </c>
      <c r="B767" s="61" t="str">
        <f t="shared" si="67"/>
        <v>75051ATH-Men's Soccer</v>
      </c>
      <c r="C767" s="69" t="str">
        <f t="shared" si="68"/>
        <v>BAR0375051400000</v>
      </c>
      <c r="D767" s="69" t="str">
        <f t="shared" si="69"/>
        <v>BAR0375051ATH-Men's Soccer</v>
      </c>
      <c r="E767" t="s">
        <v>577</v>
      </c>
      <c r="F767" t="s">
        <v>282</v>
      </c>
      <c r="G767">
        <v>12</v>
      </c>
      <c r="H767" t="s">
        <v>286</v>
      </c>
      <c r="I767">
        <v>75051</v>
      </c>
      <c r="J767">
        <v>300</v>
      </c>
      <c r="K767">
        <v>9999</v>
      </c>
      <c r="L767" s="61" t="s">
        <v>730</v>
      </c>
      <c r="M767">
        <v>10046</v>
      </c>
      <c r="N767" t="s">
        <v>730</v>
      </c>
      <c r="O767" s="61" t="s">
        <v>579</v>
      </c>
      <c r="P767">
        <v>400000</v>
      </c>
      <c r="Q767" t="s">
        <v>579</v>
      </c>
      <c r="R767">
        <v>9999</v>
      </c>
      <c r="S767" t="e">
        <f>VLOOKUP(A767,'Crosswalk NTL Prgrm-Project_JH'!I:T,5,FALSE)</f>
        <v>#N/A</v>
      </c>
      <c r="T767" t="e">
        <f t="shared" si="70"/>
        <v>#N/A</v>
      </c>
      <c r="U767" t="str">
        <f t="shared" si="71"/>
        <v>BAR037505110046</v>
      </c>
      <c r="V767">
        <v>400000</v>
      </c>
    </row>
    <row r="768" spans="1:22" x14ac:dyDescent="0.25">
      <c r="A768" s="61" t="str">
        <f t="shared" si="66"/>
        <v>BAR0375051</v>
      </c>
      <c r="B768" s="61" t="str">
        <f t="shared" si="67"/>
        <v>75051ATH-Men's Swimming</v>
      </c>
      <c r="C768" s="69" t="str">
        <f t="shared" si="68"/>
        <v>BAR0375051400000</v>
      </c>
      <c r="D768" s="69" t="str">
        <f t="shared" si="69"/>
        <v>BAR0375051ATH-Men's Swimming</v>
      </c>
      <c r="E768" t="s">
        <v>577</v>
      </c>
      <c r="F768" t="s">
        <v>282</v>
      </c>
      <c r="G768">
        <v>12</v>
      </c>
      <c r="H768" t="s">
        <v>286</v>
      </c>
      <c r="I768">
        <v>75051</v>
      </c>
      <c r="J768">
        <v>300</v>
      </c>
      <c r="K768">
        <v>9999</v>
      </c>
      <c r="L768" s="61" t="s">
        <v>731</v>
      </c>
      <c r="M768">
        <v>10047</v>
      </c>
      <c r="N768" t="s">
        <v>731</v>
      </c>
      <c r="O768" s="61" t="s">
        <v>579</v>
      </c>
      <c r="P768">
        <v>400000</v>
      </c>
      <c r="Q768" t="s">
        <v>579</v>
      </c>
      <c r="R768">
        <v>9999</v>
      </c>
      <c r="S768" t="e">
        <f>VLOOKUP(A768,'Crosswalk NTL Prgrm-Project_JH'!I:T,5,FALSE)</f>
        <v>#N/A</v>
      </c>
      <c r="T768" t="e">
        <f t="shared" si="70"/>
        <v>#N/A</v>
      </c>
      <c r="U768" t="str">
        <f t="shared" si="71"/>
        <v>BAR037505110047</v>
      </c>
      <c r="V768">
        <v>400000</v>
      </c>
    </row>
    <row r="769" spans="1:22" x14ac:dyDescent="0.25">
      <c r="A769" s="61" t="str">
        <f t="shared" si="66"/>
        <v>BAR0375051</v>
      </c>
      <c r="B769" s="61" t="str">
        <f t="shared" si="67"/>
        <v>75051ATH-Men's Volleyball</v>
      </c>
      <c r="C769" s="69" t="str">
        <f t="shared" si="68"/>
        <v>BAR0375051400000</v>
      </c>
      <c r="D769" s="69" t="str">
        <f t="shared" si="69"/>
        <v>BAR0375051ATH-Men's Volleyball</v>
      </c>
      <c r="E769" t="s">
        <v>577</v>
      </c>
      <c r="F769" t="s">
        <v>282</v>
      </c>
      <c r="G769">
        <v>12</v>
      </c>
      <c r="H769" t="s">
        <v>286</v>
      </c>
      <c r="I769">
        <v>75051</v>
      </c>
      <c r="J769">
        <v>300</v>
      </c>
      <c r="K769">
        <v>9999</v>
      </c>
      <c r="L769" s="61" t="s">
        <v>733</v>
      </c>
      <c r="M769">
        <v>10049</v>
      </c>
      <c r="N769" t="s">
        <v>733</v>
      </c>
      <c r="O769" s="61" t="s">
        <v>579</v>
      </c>
      <c r="P769">
        <v>400000</v>
      </c>
      <c r="Q769" t="s">
        <v>579</v>
      </c>
      <c r="R769">
        <v>9999</v>
      </c>
      <c r="S769" t="e">
        <f>VLOOKUP(A769,'Crosswalk NTL Prgrm-Project_JH'!I:T,5,FALSE)</f>
        <v>#N/A</v>
      </c>
      <c r="T769" t="e">
        <f t="shared" si="70"/>
        <v>#N/A</v>
      </c>
      <c r="U769" t="str">
        <f t="shared" si="71"/>
        <v>BAR037505110049</v>
      </c>
      <c r="V769">
        <v>400000</v>
      </c>
    </row>
    <row r="770" spans="1:22" x14ac:dyDescent="0.25">
      <c r="A770" s="61" t="str">
        <f t="shared" si="66"/>
        <v>BAR0375051</v>
      </c>
      <c r="B770" s="61" t="str">
        <f t="shared" si="67"/>
        <v>75051ATH-Women's Cross Country</v>
      </c>
      <c r="C770" s="69" t="str">
        <f t="shared" si="68"/>
        <v>BAR0375051400000</v>
      </c>
      <c r="D770" s="69" t="str">
        <f t="shared" si="69"/>
        <v>BAR0375051ATH-Women's Cross Country</v>
      </c>
      <c r="E770" t="s">
        <v>577</v>
      </c>
      <c r="F770" t="s">
        <v>282</v>
      </c>
      <c r="G770">
        <v>12</v>
      </c>
      <c r="H770" t="s">
        <v>286</v>
      </c>
      <c r="I770">
        <v>75051</v>
      </c>
      <c r="J770">
        <v>300</v>
      </c>
      <c r="K770">
        <v>9999</v>
      </c>
      <c r="L770" s="61" t="s">
        <v>738</v>
      </c>
      <c r="M770">
        <v>10056</v>
      </c>
      <c r="N770" t="s">
        <v>738</v>
      </c>
      <c r="O770" s="61" t="s">
        <v>579</v>
      </c>
      <c r="P770">
        <v>400000</v>
      </c>
      <c r="Q770" t="s">
        <v>579</v>
      </c>
      <c r="R770">
        <v>9999</v>
      </c>
      <c r="S770" t="e">
        <f>VLOOKUP(A770,'Crosswalk NTL Prgrm-Project_JH'!I:T,5,FALSE)</f>
        <v>#N/A</v>
      </c>
      <c r="T770" t="e">
        <f t="shared" si="70"/>
        <v>#N/A</v>
      </c>
      <c r="U770" t="str">
        <f t="shared" si="71"/>
        <v>BAR037505110056</v>
      </c>
      <c r="V770">
        <v>400000</v>
      </c>
    </row>
    <row r="771" spans="1:22" x14ac:dyDescent="0.25">
      <c r="A771" s="61" t="str">
        <f t="shared" ref="A771:A834" si="72">F771&amp;I771</f>
        <v>BAR0375051</v>
      </c>
      <c r="B771" s="61" t="str">
        <f t="shared" ref="B771:B834" si="73">I771&amp;N771</f>
        <v>75051ATH-Women's Softball</v>
      </c>
      <c r="C771" s="69" t="str">
        <f t="shared" ref="C771:C834" si="74">F771&amp;I771&amp;P771</f>
        <v>BAR0375051400000</v>
      </c>
      <c r="D771" s="69" t="str">
        <f t="shared" ref="D771:D834" si="75">F771&amp;I771&amp;L771</f>
        <v>BAR0375051ATH-Women's Softball</v>
      </c>
      <c r="E771" t="s">
        <v>577</v>
      </c>
      <c r="F771" t="s">
        <v>282</v>
      </c>
      <c r="G771">
        <v>12</v>
      </c>
      <c r="H771" t="s">
        <v>286</v>
      </c>
      <c r="I771">
        <v>75051</v>
      </c>
      <c r="J771">
        <v>300</v>
      </c>
      <c r="K771">
        <v>9999</v>
      </c>
      <c r="L771" s="61" t="s">
        <v>739</v>
      </c>
      <c r="M771">
        <v>10058</v>
      </c>
      <c r="N771" t="s">
        <v>739</v>
      </c>
      <c r="O771" s="61" t="s">
        <v>579</v>
      </c>
      <c r="P771">
        <v>400000</v>
      </c>
      <c r="Q771" t="s">
        <v>579</v>
      </c>
      <c r="R771">
        <v>9999</v>
      </c>
      <c r="S771" t="e">
        <f>VLOOKUP(A771,'Crosswalk NTL Prgrm-Project_JH'!I:T,5,FALSE)</f>
        <v>#N/A</v>
      </c>
      <c r="T771" t="e">
        <f t="shared" ref="T771:T834" si="76">S771=M771</f>
        <v>#N/A</v>
      </c>
      <c r="U771" t="str">
        <f t="shared" ref="U771:U834" si="77">F771&amp;I771&amp;M771</f>
        <v>BAR037505110058</v>
      </c>
      <c r="V771">
        <v>400000</v>
      </c>
    </row>
    <row r="772" spans="1:22" x14ac:dyDescent="0.25">
      <c r="A772" s="61" t="str">
        <f t="shared" si="72"/>
        <v>BAR0375051</v>
      </c>
      <c r="B772" s="61" t="str">
        <f t="shared" si="73"/>
        <v>75051ATH-Women's Volleyball</v>
      </c>
      <c r="C772" s="69" t="str">
        <f t="shared" si="74"/>
        <v>BAR0375051400000</v>
      </c>
      <c r="D772" s="69" t="str">
        <f t="shared" si="75"/>
        <v>BAR0375051ATH-Women's Volleyball</v>
      </c>
      <c r="E772" t="s">
        <v>577</v>
      </c>
      <c r="F772" t="s">
        <v>282</v>
      </c>
      <c r="G772">
        <v>12</v>
      </c>
      <c r="H772" t="s">
        <v>286</v>
      </c>
      <c r="I772">
        <v>75051</v>
      </c>
      <c r="J772">
        <v>300</v>
      </c>
      <c r="K772">
        <v>9999</v>
      </c>
      <c r="L772" s="61" t="s">
        <v>742</v>
      </c>
      <c r="M772">
        <v>10061</v>
      </c>
      <c r="N772" t="s">
        <v>742</v>
      </c>
      <c r="O772" s="61" t="s">
        <v>579</v>
      </c>
      <c r="P772">
        <v>400000</v>
      </c>
      <c r="Q772" t="s">
        <v>579</v>
      </c>
      <c r="R772">
        <v>9999</v>
      </c>
      <c r="S772" t="e">
        <f>VLOOKUP(A772,'Crosswalk NTL Prgrm-Project_JH'!I:T,5,FALSE)</f>
        <v>#N/A</v>
      </c>
      <c r="T772" t="e">
        <f t="shared" si="76"/>
        <v>#N/A</v>
      </c>
      <c r="U772" t="str">
        <f t="shared" si="77"/>
        <v>BAR037505110061</v>
      </c>
      <c r="V772">
        <v>400000</v>
      </c>
    </row>
    <row r="773" spans="1:22" x14ac:dyDescent="0.25">
      <c r="A773" s="61" t="str">
        <f t="shared" si="72"/>
        <v>BAR0375051</v>
      </c>
      <c r="B773" s="61" t="str">
        <f t="shared" si="73"/>
        <v>75051PC not applicable</v>
      </c>
      <c r="C773" s="69" t="str">
        <f t="shared" si="74"/>
        <v>BAR0375051400000</v>
      </c>
      <c r="D773" s="69" t="str">
        <f t="shared" si="75"/>
        <v>BAR0375051PC not applicable</v>
      </c>
      <c r="E773" t="s">
        <v>577</v>
      </c>
      <c r="F773" t="s">
        <v>282</v>
      </c>
      <c r="G773">
        <v>12</v>
      </c>
      <c r="H773" t="s">
        <v>286</v>
      </c>
      <c r="I773">
        <v>75051</v>
      </c>
      <c r="J773">
        <v>300</v>
      </c>
      <c r="K773">
        <v>9999</v>
      </c>
      <c r="L773" s="61" t="s">
        <v>749</v>
      </c>
      <c r="M773">
        <v>99999</v>
      </c>
      <c r="N773" t="s">
        <v>749</v>
      </c>
      <c r="O773" s="61" t="s">
        <v>579</v>
      </c>
      <c r="P773">
        <v>400000</v>
      </c>
      <c r="Q773" t="s">
        <v>579</v>
      </c>
      <c r="R773">
        <v>9999</v>
      </c>
      <c r="S773" t="e">
        <f>VLOOKUP(A773,'Crosswalk NTL Prgrm-Project_JH'!I:T,5,FALSE)</f>
        <v>#N/A</v>
      </c>
      <c r="T773" t="e">
        <f t="shared" si="76"/>
        <v>#N/A</v>
      </c>
      <c r="U773" t="str">
        <f t="shared" si="77"/>
        <v>BAR037505199999</v>
      </c>
      <c r="V773">
        <v>400000</v>
      </c>
    </row>
    <row r="774" spans="1:22" x14ac:dyDescent="0.25">
      <c r="A774" s="61" t="str">
        <f t="shared" si="72"/>
        <v>BAR0375051</v>
      </c>
      <c r="B774" s="61" t="str">
        <f t="shared" si="73"/>
        <v>75051PC not applicable</v>
      </c>
      <c r="C774" s="69" t="str">
        <f t="shared" si="74"/>
        <v>BAR0375051400004</v>
      </c>
      <c r="D774" s="69" t="str">
        <f t="shared" si="75"/>
        <v>BAR0375051PC not applicable</v>
      </c>
      <c r="E774" t="s">
        <v>577</v>
      </c>
      <c r="F774" t="s">
        <v>282</v>
      </c>
      <c r="G774">
        <v>12</v>
      </c>
      <c r="H774" t="s">
        <v>286</v>
      </c>
      <c r="I774">
        <v>75051</v>
      </c>
      <c r="J774">
        <v>300</v>
      </c>
      <c r="K774">
        <v>9999</v>
      </c>
      <c r="L774" s="61" t="s">
        <v>749</v>
      </c>
      <c r="M774">
        <v>99999</v>
      </c>
      <c r="N774" t="s">
        <v>749</v>
      </c>
      <c r="O774" s="61" t="s">
        <v>596</v>
      </c>
      <c r="P774">
        <v>400004</v>
      </c>
      <c r="Q774" t="s">
        <v>596</v>
      </c>
      <c r="R774">
        <v>9999</v>
      </c>
      <c r="S774" t="e">
        <f>VLOOKUP(A774,'Crosswalk NTL Prgrm-Project_JH'!I:T,5,FALSE)</f>
        <v>#N/A</v>
      </c>
      <c r="T774" t="e">
        <f t="shared" si="76"/>
        <v>#N/A</v>
      </c>
      <c r="U774" t="str">
        <f t="shared" si="77"/>
        <v>BAR037505199999</v>
      </c>
      <c r="V774">
        <v>400004</v>
      </c>
    </row>
    <row r="775" spans="1:22" x14ac:dyDescent="0.25">
      <c r="A775" s="61" t="str">
        <f t="shared" si="72"/>
        <v>BAR0375051</v>
      </c>
      <c r="B775" s="61" t="str">
        <f t="shared" si="73"/>
        <v>75051PC not applicable</v>
      </c>
      <c r="C775" s="69" t="str">
        <f t="shared" si="74"/>
        <v>BAR0375051400005</v>
      </c>
      <c r="D775" s="69" t="str">
        <f t="shared" si="75"/>
        <v>BAR0375051PC not applicable</v>
      </c>
      <c r="E775" t="s">
        <v>577</v>
      </c>
      <c r="F775" t="s">
        <v>282</v>
      </c>
      <c r="G775">
        <v>12</v>
      </c>
      <c r="H775" t="s">
        <v>286</v>
      </c>
      <c r="I775">
        <v>75051</v>
      </c>
      <c r="J775">
        <v>300</v>
      </c>
      <c r="K775">
        <v>9999</v>
      </c>
      <c r="L775" s="61" t="s">
        <v>749</v>
      </c>
      <c r="M775">
        <v>99999</v>
      </c>
      <c r="N775" t="s">
        <v>749</v>
      </c>
      <c r="O775" s="61" t="s">
        <v>597</v>
      </c>
      <c r="P775">
        <v>400005</v>
      </c>
      <c r="Q775" t="s">
        <v>597</v>
      </c>
      <c r="R775">
        <v>9999</v>
      </c>
      <c r="S775" t="e">
        <f>VLOOKUP(A775,'Crosswalk NTL Prgrm-Project_JH'!I:T,5,FALSE)</f>
        <v>#N/A</v>
      </c>
      <c r="T775" t="e">
        <f t="shared" si="76"/>
        <v>#N/A</v>
      </c>
      <c r="U775" t="str">
        <f t="shared" si="77"/>
        <v>BAR037505199999</v>
      </c>
      <c r="V775">
        <v>400005</v>
      </c>
    </row>
    <row r="776" spans="1:22" x14ac:dyDescent="0.25">
      <c r="A776" s="61" t="str">
        <f t="shared" si="72"/>
        <v>BAR0375051</v>
      </c>
      <c r="B776" s="61" t="str">
        <f t="shared" si="73"/>
        <v>75051PC not applicable</v>
      </c>
      <c r="C776" s="69" t="str">
        <f t="shared" si="74"/>
        <v>BAR0375051400008</v>
      </c>
      <c r="D776" s="69" t="str">
        <f t="shared" si="75"/>
        <v>BAR0375051PC not applicable</v>
      </c>
      <c r="E776" t="s">
        <v>577</v>
      </c>
      <c r="F776" t="s">
        <v>282</v>
      </c>
      <c r="G776">
        <v>12</v>
      </c>
      <c r="H776" t="s">
        <v>286</v>
      </c>
      <c r="I776">
        <v>75051</v>
      </c>
      <c r="J776">
        <v>300</v>
      </c>
      <c r="K776">
        <v>9999</v>
      </c>
      <c r="L776" s="61" t="s">
        <v>749</v>
      </c>
      <c r="M776">
        <v>99999</v>
      </c>
      <c r="N776" t="s">
        <v>749</v>
      </c>
      <c r="O776" s="61" t="s">
        <v>598</v>
      </c>
      <c r="P776">
        <v>400008</v>
      </c>
      <c r="Q776" t="s">
        <v>598</v>
      </c>
      <c r="R776">
        <v>9999</v>
      </c>
      <c r="S776" t="e">
        <f>VLOOKUP(A776,'Crosswalk NTL Prgrm-Project_JH'!I:T,5,FALSE)</f>
        <v>#N/A</v>
      </c>
      <c r="T776" t="e">
        <f t="shared" si="76"/>
        <v>#N/A</v>
      </c>
      <c r="U776" t="str">
        <f t="shared" si="77"/>
        <v>BAR037505199999</v>
      </c>
      <c r="V776">
        <v>400008</v>
      </c>
    </row>
    <row r="777" spans="1:22" x14ac:dyDescent="0.25">
      <c r="A777" s="61" t="str">
        <f t="shared" si="72"/>
        <v>BAR0375051</v>
      </c>
      <c r="B777" s="61" t="str">
        <f t="shared" si="73"/>
        <v>75051PC not applicable</v>
      </c>
      <c r="C777" s="69" t="str">
        <f t="shared" si="74"/>
        <v>BAR0375051400012</v>
      </c>
      <c r="D777" s="69" t="str">
        <f t="shared" si="75"/>
        <v>BAR0375051PC not applicable</v>
      </c>
      <c r="E777" t="s">
        <v>577</v>
      </c>
      <c r="F777" t="s">
        <v>282</v>
      </c>
      <c r="G777">
        <v>12</v>
      </c>
      <c r="H777" t="s">
        <v>286</v>
      </c>
      <c r="I777">
        <v>75051</v>
      </c>
      <c r="J777">
        <v>300</v>
      </c>
      <c r="K777">
        <v>9999</v>
      </c>
      <c r="L777" s="61" t="s">
        <v>749</v>
      </c>
      <c r="M777">
        <v>99999</v>
      </c>
      <c r="N777" t="s">
        <v>749</v>
      </c>
      <c r="O777" s="61" t="s">
        <v>600</v>
      </c>
      <c r="P777">
        <v>400012</v>
      </c>
      <c r="Q777" t="s">
        <v>600</v>
      </c>
      <c r="R777">
        <v>9999</v>
      </c>
      <c r="S777" t="e">
        <f>VLOOKUP(A777,'Crosswalk NTL Prgrm-Project_JH'!I:T,5,FALSE)</f>
        <v>#N/A</v>
      </c>
      <c r="T777" t="e">
        <f t="shared" si="76"/>
        <v>#N/A</v>
      </c>
      <c r="U777" t="str">
        <f t="shared" si="77"/>
        <v>BAR037505199999</v>
      </c>
      <c r="V777">
        <v>400012</v>
      </c>
    </row>
    <row r="778" spans="1:22" x14ac:dyDescent="0.25">
      <c r="A778" s="61" t="str">
        <f t="shared" si="72"/>
        <v>BAR0375051</v>
      </c>
      <c r="B778" s="61" t="str">
        <f t="shared" si="73"/>
        <v>75051PC not applicable</v>
      </c>
      <c r="C778" s="69" t="str">
        <f t="shared" si="74"/>
        <v>BAR0375051400013</v>
      </c>
      <c r="D778" s="69" t="str">
        <f t="shared" si="75"/>
        <v>BAR0375051PC not applicable</v>
      </c>
      <c r="E778" t="s">
        <v>577</v>
      </c>
      <c r="F778" t="s">
        <v>282</v>
      </c>
      <c r="G778">
        <v>12</v>
      </c>
      <c r="H778" t="s">
        <v>286</v>
      </c>
      <c r="I778">
        <v>75051</v>
      </c>
      <c r="J778">
        <v>300</v>
      </c>
      <c r="K778">
        <v>9999</v>
      </c>
      <c r="L778" s="61" t="s">
        <v>749</v>
      </c>
      <c r="M778">
        <v>99999</v>
      </c>
      <c r="N778" t="s">
        <v>749</v>
      </c>
      <c r="O778" s="61" t="s">
        <v>601</v>
      </c>
      <c r="P778">
        <v>400013</v>
      </c>
      <c r="Q778" t="s">
        <v>601</v>
      </c>
      <c r="R778">
        <v>9999</v>
      </c>
      <c r="S778" t="e">
        <f>VLOOKUP(A778,'Crosswalk NTL Prgrm-Project_JH'!I:T,5,FALSE)</f>
        <v>#N/A</v>
      </c>
      <c r="T778" t="e">
        <f t="shared" si="76"/>
        <v>#N/A</v>
      </c>
      <c r="U778" t="str">
        <f t="shared" si="77"/>
        <v>BAR037505199999</v>
      </c>
      <c r="V778">
        <v>400013</v>
      </c>
    </row>
    <row r="779" spans="1:22" x14ac:dyDescent="0.25">
      <c r="A779" s="61" t="str">
        <f t="shared" si="72"/>
        <v>BAR0375051</v>
      </c>
      <c r="B779" s="61" t="str">
        <f t="shared" si="73"/>
        <v>75051PC not applicable</v>
      </c>
      <c r="C779" s="69" t="str">
        <f t="shared" si="74"/>
        <v>BAR0375051400014</v>
      </c>
      <c r="D779" s="69" t="str">
        <f t="shared" si="75"/>
        <v>BAR0375051PC not applicable</v>
      </c>
      <c r="E779" t="s">
        <v>577</v>
      </c>
      <c r="F779" t="s">
        <v>282</v>
      </c>
      <c r="G779">
        <v>12</v>
      </c>
      <c r="H779" t="s">
        <v>286</v>
      </c>
      <c r="I779">
        <v>75051</v>
      </c>
      <c r="J779">
        <v>300</v>
      </c>
      <c r="K779">
        <v>9999</v>
      </c>
      <c r="L779" s="61" t="s">
        <v>749</v>
      </c>
      <c r="M779">
        <v>99999</v>
      </c>
      <c r="N779" t="s">
        <v>749</v>
      </c>
      <c r="O779" s="61" t="s">
        <v>602</v>
      </c>
      <c r="P779">
        <v>400014</v>
      </c>
      <c r="Q779" t="s">
        <v>602</v>
      </c>
      <c r="R779">
        <v>9999</v>
      </c>
      <c r="S779" t="e">
        <f>VLOOKUP(A779,'Crosswalk NTL Prgrm-Project_JH'!I:T,5,FALSE)</f>
        <v>#N/A</v>
      </c>
      <c r="T779" t="e">
        <f t="shared" si="76"/>
        <v>#N/A</v>
      </c>
      <c r="U779" t="str">
        <f t="shared" si="77"/>
        <v>BAR037505199999</v>
      </c>
      <c r="V779">
        <v>400014</v>
      </c>
    </row>
    <row r="780" spans="1:22" x14ac:dyDescent="0.25">
      <c r="A780" s="61" t="str">
        <f t="shared" si="72"/>
        <v>BAR0375051</v>
      </c>
      <c r="B780" s="61" t="str">
        <f t="shared" si="73"/>
        <v>75051PC not applicable</v>
      </c>
      <c r="C780" s="69" t="str">
        <f t="shared" si="74"/>
        <v>BAR0375051400017</v>
      </c>
      <c r="D780" s="69" t="str">
        <f t="shared" si="75"/>
        <v>BAR0375051PC not applicable</v>
      </c>
      <c r="E780" t="s">
        <v>577</v>
      </c>
      <c r="F780" t="s">
        <v>282</v>
      </c>
      <c r="G780">
        <v>12</v>
      </c>
      <c r="H780" t="s">
        <v>286</v>
      </c>
      <c r="I780">
        <v>75051</v>
      </c>
      <c r="J780">
        <v>300</v>
      </c>
      <c r="K780">
        <v>9999</v>
      </c>
      <c r="L780" s="61" t="s">
        <v>749</v>
      </c>
      <c r="M780">
        <v>99999</v>
      </c>
      <c r="N780" t="s">
        <v>749</v>
      </c>
      <c r="O780" s="61" t="s">
        <v>606</v>
      </c>
      <c r="P780">
        <v>400017</v>
      </c>
      <c r="Q780" t="s">
        <v>606</v>
      </c>
      <c r="R780">
        <v>9999</v>
      </c>
      <c r="S780" t="e">
        <f>VLOOKUP(A780,'Crosswalk NTL Prgrm-Project_JH'!I:T,5,FALSE)</f>
        <v>#N/A</v>
      </c>
      <c r="T780" t="e">
        <f t="shared" si="76"/>
        <v>#N/A</v>
      </c>
      <c r="U780" t="str">
        <f t="shared" si="77"/>
        <v>BAR037505199999</v>
      </c>
      <c r="V780">
        <v>400017</v>
      </c>
    </row>
    <row r="781" spans="1:22" x14ac:dyDescent="0.25">
      <c r="A781" s="61" t="str">
        <f t="shared" si="72"/>
        <v>BAR0375051</v>
      </c>
      <c r="B781" s="61" t="str">
        <f t="shared" si="73"/>
        <v>75051PC not applicable</v>
      </c>
      <c r="C781" s="69" t="str">
        <f t="shared" si="74"/>
        <v>BAR0375051400018</v>
      </c>
      <c r="D781" s="69" t="str">
        <f t="shared" si="75"/>
        <v>BAR0375051PC not applicable</v>
      </c>
      <c r="E781" t="s">
        <v>577</v>
      </c>
      <c r="F781" t="s">
        <v>282</v>
      </c>
      <c r="G781">
        <v>12</v>
      </c>
      <c r="H781" t="s">
        <v>286</v>
      </c>
      <c r="I781">
        <v>75051</v>
      </c>
      <c r="J781">
        <v>300</v>
      </c>
      <c r="K781">
        <v>9999</v>
      </c>
      <c r="L781" s="61" t="s">
        <v>749</v>
      </c>
      <c r="M781">
        <v>99999</v>
      </c>
      <c r="N781" t="s">
        <v>749</v>
      </c>
      <c r="O781" s="61" t="s">
        <v>607</v>
      </c>
      <c r="P781">
        <v>400018</v>
      </c>
      <c r="Q781" t="s">
        <v>607</v>
      </c>
      <c r="R781">
        <v>9999</v>
      </c>
      <c r="S781" t="e">
        <f>VLOOKUP(A781,'Crosswalk NTL Prgrm-Project_JH'!I:T,5,FALSE)</f>
        <v>#N/A</v>
      </c>
      <c r="T781" t="e">
        <f t="shared" si="76"/>
        <v>#N/A</v>
      </c>
      <c r="U781" t="str">
        <f t="shared" si="77"/>
        <v>BAR037505199999</v>
      </c>
      <c r="V781">
        <v>400018</v>
      </c>
    </row>
    <row r="782" spans="1:22" x14ac:dyDescent="0.25">
      <c r="A782" s="61" t="str">
        <f t="shared" si="72"/>
        <v>BAR0375051</v>
      </c>
      <c r="B782" s="61" t="str">
        <f t="shared" si="73"/>
        <v>75051PC not applicable</v>
      </c>
      <c r="C782" s="69" t="str">
        <f t="shared" si="74"/>
        <v>BAR0375051400019</v>
      </c>
      <c r="D782" s="69" t="str">
        <f t="shared" si="75"/>
        <v>BAR0375051PC not applicable</v>
      </c>
      <c r="E782" t="s">
        <v>577</v>
      </c>
      <c r="F782" t="s">
        <v>282</v>
      </c>
      <c r="G782">
        <v>12</v>
      </c>
      <c r="H782" t="s">
        <v>286</v>
      </c>
      <c r="I782">
        <v>75051</v>
      </c>
      <c r="J782">
        <v>300</v>
      </c>
      <c r="K782">
        <v>9999</v>
      </c>
      <c r="L782" s="61" t="s">
        <v>749</v>
      </c>
      <c r="M782">
        <v>99999</v>
      </c>
      <c r="N782" t="s">
        <v>749</v>
      </c>
      <c r="O782" s="61" t="s">
        <v>608</v>
      </c>
      <c r="P782">
        <v>400019</v>
      </c>
      <c r="Q782" t="s">
        <v>608</v>
      </c>
      <c r="R782">
        <v>9999</v>
      </c>
      <c r="S782" t="e">
        <f>VLOOKUP(A782,'Crosswalk NTL Prgrm-Project_JH'!I:T,5,FALSE)</f>
        <v>#N/A</v>
      </c>
      <c r="T782" t="e">
        <f t="shared" si="76"/>
        <v>#N/A</v>
      </c>
      <c r="U782" t="str">
        <f t="shared" si="77"/>
        <v>BAR037505199999</v>
      </c>
      <c r="V782">
        <v>400019</v>
      </c>
    </row>
    <row r="783" spans="1:22" x14ac:dyDescent="0.25">
      <c r="A783" s="61" t="str">
        <f t="shared" si="72"/>
        <v>BAR0375051</v>
      </c>
      <c r="B783" s="61" t="str">
        <f t="shared" si="73"/>
        <v>75051PC not applicable</v>
      </c>
      <c r="C783" s="69" t="str">
        <f t="shared" si="74"/>
        <v>BAR0375051400023</v>
      </c>
      <c r="D783" s="69" t="str">
        <f t="shared" si="75"/>
        <v>BAR0375051PC not applicable</v>
      </c>
      <c r="E783" t="s">
        <v>577</v>
      </c>
      <c r="F783" t="s">
        <v>282</v>
      </c>
      <c r="G783">
        <v>12</v>
      </c>
      <c r="H783" t="s">
        <v>286</v>
      </c>
      <c r="I783">
        <v>75051</v>
      </c>
      <c r="J783">
        <v>300</v>
      </c>
      <c r="K783">
        <v>9999</v>
      </c>
      <c r="L783" s="61" t="s">
        <v>749</v>
      </c>
      <c r="M783">
        <v>99999</v>
      </c>
      <c r="N783" t="s">
        <v>749</v>
      </c>
      <c r="O783" s="61" t="s">
        <v>612</v>
      </c>
      <c r="P783">
        <v>400023</v>
      </c>
      <c r="Q783" t="s">
        <v>612</v>
      </c>
      <c r="R783">
        <v>9999</v>
      </c>
      <c r="S783" t="e">
        <f>VLOOKUP(A783,'Crosswalk NTL Prgrm-Project_JH'!I:T,5,FALSE)</f>
        <v>#N/A</v>
      </c>
      <c r="T783" t="e">
        <f t="shared" si="76"/>
        <v>#N/A</v>
      </c>
      <c r="U783" t="str">
        <f t="shared" si="77"/>
        <v>BAR037505199999</v>
      </c>
      <c r="V783">
        <v>400023</v>
      </c>
    </row>
    <row r="784" spans="1:22" x14ac:dyDescent="0.25">
      <c r="A784" s="61" t="str">
        <f t="shared" si="72"/>
        <v>BAR0375051</v>
      </c>
      <c r="B784" s="61" t="str">
        <f t="shared" si="73"/>
        <v>75051PC not applicable</v>
      </c>
      <c r="C784" s="69" t="str">
        <f t="shared" si="74"/>
        <v>BAR0375051400025</v>
      </c>
      <c r="D784" s="69" t="str">
        <f t="shared" si="75"/>
        <v>BAR0375051PC not applicable</v>
      </c>
      <c r="E784" t="s">
        <v>577</v>
      </c>
      <c r="F784" t="s">
        <v>282</v>
      </c>
      <c r="G784">
        <v>12</v>
      </c>
      <c r="H784" t="s">
        <v>286</v>
      </c>
      <c r="I784">
        <v>75051</v>
      </c>
      <c r="J784">
        <v>300</v>
      </c>
      <c r="K784">
        <v>9999</v>
      </c>
      <c r="L784" s="61" t="s">
        <v>749</v>
      </c>
      <c r="M784">
        <v>99999</v>
      </c>
      <c r="N784" t="s">
        <v>749</v>
      </c>
      <c r="O784" s="61" t="s">
        <v>614</v>
      </c>
      <c r="P784">
        <v>400025</v>
      </c>
      <c r="Q784" t="s">
        <v>614</v>
      </c>
      <c r="R784">
        <v>9999</v>
      </c>
      <c r="S784" t="e">
        <f>VLOOKUP(A784,'Crosswalk NTL Prgrm-Project_JH'!I:T,5,FALSE)</f>
        <v>#N/A</v>
      </c>
      <c r="T784" t="e">
        <f t="shared" si="76"/>
        <v>#N/A</v>
      </c>
      <c r="U784" t="str">
        <f t="shared" si="77"/>
        <v>BAR037505199999</v>
      </c>
      <c r="V784">
        <v>400025</v>
      </c>
    </row>
    <row r="785" spans="1:22" x14ac:dyDescent="0.25">
      <c r="A785" s="61" t="str">
        <f t="shared" si="72"/>
        <v>BAR0375051</v>
      </c>
      <c r="B785" s="61" t="str">
        <f t="shared" si="73"/>
        <v>75051PC not applicable</v>
      </c>
      <c r="C785" s="69" t="str">
        <f t="shared" si="74"/>
        <v>BAR0375051400028</v>
      </c>
      <c r="D785" s="69" t="str">
        <f t="shared" si="75"/>
        <v>BAR0375051PC not applicable</v>
      </c>
      <c r="E785" t="s">
        <v>577</v>
      </c>
      <c r="F785" t="s">
        <v>282</v>
      </c>
      <c r="G785">
        <v>12</v>
      </c>
      <c r="H785" t="s">
        <v>286</v>
      </c>
      <c r="I785">
        <v>75051</v>
      </c>
      <c r="J785">
        <v>300</v>
      </c>
      <c r="K785">
        <v>9999</v>
      </c>
      <c r="L785" s="61" t="s">
        <v>749</v>
      </c>
      <c r="M785">
        <v>99999</v>
      </c>
      <c r="N785" t="s">
        <v>749</v>
      </c>
      <c r="O785" s="61" t="s">
        <v>616</v>
      </c>
      <c r="P785">
        <v>400028</v>
      </c>
      <c r="Q785" t="s">
        <v>616</v>
      </c>
      <c r="R785">
        <v>9999</v>
      </c>
      <c r="S785" t="e">
        <f>VLOOKUP(A785,'Crosswalk NTL Prgrm-Project_JH'!I:T,5,FALSE)</f>
        <v>#N/A</v>
      </c>
      <c r="T785" t="e">
        <f t="shared" si="76"/>
        <v>#N/A</v>
      </c>
      <c r="U785" t="str">
        <f t="shared" si="77"/>
        <v>BAR037505199999</v>
      </c>
      <c r="V785">
        <v>400028</v>
      </c>
    </row>
    <row r="786" spans="1:22" x14ac:dyDescent="0.25">
      <c r="A786" s="61" t="str">
        <f t="shared" si="72"/>
        <v>BAR0375051</v>
      </c>
      <c r="B786" s="61" t="str">
        <f t="shared" si="73"/>
        <v>75051PC not applicable</v>
      </c>
      <c r="C786" s="69" t="str">
        <f t="shared" si="74"/>
        <v>BAR0375051400033</v>
      </c>
      <c r="D786" s="69" t="str">
        <f t="shared" si="75"/>
        <v>BAR0375051PC not applicable</v>
      </c>
      <c r="E786" t="s">
        <v>577</v>
      </c>
      <c r="F786" t="s">
        <v>282</v>
      </c>
      <c r="G786">
        <v>12</v>
      </c>
      <c r="H786" t="s">
        <v>286</v>
      </c>
      <c r="I786">
        <v>75051</v>
      </c>
      <c r="J786">
        <v>300</v>
      </c>
      <c r="K786">
        <v>9999</v>
      </c>
      <c r="L786" s="61" t="s">
        <v>749</v>
      </c>
      <c r="M786">
        <v>99999</v>
      </c>
      <c r="N786" t="s">
        <v>749</v>
      </c>
      <c r="O786" s="61" t="s">
        <v>620</v>
      </c>
      <c r="P786">
        <v>400033</v>
      </c>
      <c r="Q786" t="s">
        <v>620</v>
      </c>
      <c r="R786">
        <v>9999</v>
      </c>
      <c r="S786" t="e">
        <f>VLOOKUP(A786,'Crosswalk NTL Prgrm-Project_JH'!I:T,5,FALSE)</f>
        <v>#N/A</v>
      </c>
      <c r="T786" t="e">
        <f t="shared" si="76"/>
        <v>#N/A</v>
      </c>
      <c r="U786" t="str">
        <f t="shared" si="77"/>
        <v>BAR037505199999</v>
      </c>
      <c r="V786">
        <v>400033</v>
      </c>
    </row>
    <row r="787" spans="1:22" x14ac:dyDescent="0.25">
      <c r="A787" s="61" t="str">
        <f t="shared" si="72"/>
        <v>BAR0375051</v>
      </c>
      <c r="B787" s="61" t="str">
        <f t="shared" si="73"/>
        <v>75051PC not applicable</v>
      </c>
      <c r="C787" s="69" t="str">
        <f t="shared" si="74"/>
        <v>BAR0375051400034</v>
      </c>
      <c r="D787" s="69" t="str">
        <f t="shared" si="75"/>
        <v>BAR0375051PC not applicable</v>
      </c>
      <c r="E787" t="s">
        <v>577</v>
      </c>
      <c r="F787" t="s">
        <v>282</v>
      </c>
      <c r="G787">
        <v>12</v>
      </c>
      <c r="H787" t="s">
        <v>286</v>
      </c>
      <c r="I787">
        <v>75051</v>
      </c>
      <c r="J787">
        <v>300</v>
      </c>
      <c r="K787">
        <v>9999</v>
      </c>
      <c r="L787" s="61" t="s">
        <v>749</v>
      </c>
      <c r="M787">
        <v>99999</v>
      </c>
      <c r="N787" t="s">
        <v>749</v>
      </c>
      <c r="O787" s="61" t="s">
        <v>621</v>
      </c>
      <c r="P787">
        <v>400034</v>
      </c>
      <c r="Q787" t="s">
        <v>621</v>
      </c>
      <c r="R787">
        <v>9999</v>
      </c>
      <c r="S787" t="e">
        <f>VLOOKUP(A787,'Crosswalk NTL Prgrm-Project_JH'!I:T,5,FALSE)</f>
        <v>#N/A</v>
      </c>
      <c r="T787" t="e">
        <f t="shared" si="76"/>
        <v>#N/A</v>
      </c>
      <c r="U787" t="str">
        <f t="shared" si="77"/>
        <v>BAR037505199999</v>
      </c>
      <c r="V787">
        <v>400034</v>
      </c>
    </row>
    <row r="788" spans="1:22" x14ac:dyDescent="0.25">
      <c r="A788" s="61" t="str">
        <f t="shared" si="72"/>
        <v>BAR0375051</v>
      </c>
      <c r="B788" s="61" t="str">
        <f t="shared" si="73"/>
        <v>75051PC not applicable</v>
      </c>
      <c r="C788" s="69" t="str">
        <f t="shared" si="74"/>
        <v>BAR0375051400037</v>
      </c>
      <c r="D788" s="69" t="str">
        <f t="shared" si="75"/>
        <v>BAR0375051PC not applicable</v>
      </c>
      <c r="E788" t="s">
        <v>577</v>
      </c>
      <c r="F788" t="s">
        <v>282</v>
      </c>
      <c r="G788">
        <v>12</v>
      </c>
      <c r="H788" t="s">
        <v>286</v>
      </c>
      <c r="I788">
        <v>75051</v>
      </c>
      <c r="J788">
        <v>300</v>
      </c>
      <c r="K788">
        <v>9999</v>
      </c>
      <c r="L788" s="61" t="s">
        <v>749</v>
      </c>
      <c r="M788">
        <v>99999</v>
      </c>
      <c r="N788" t="s">
        <v>749</v>
      </c>
      <c r="O788" s="61" t="s">
        <v>625</v>
      </c>
      <c r="P788">
        <v>400037</v>
      </c>
      <c r="Q788" t="s">
        <v>625</v>
      </c>
      <c r="R788">
        <v>9999</v>
      </c>
      <c r="S788" t="e">
        <f>VLOOKUP(A788,'Crosswalk NTL Prgrm-Project_JH'!I:T,5,FALSE)</f>
        <v>#N/A</v>
      </c>
      <c r="T788" t="e">
        <f t="shared" si="76"/>
        <v>#N/A</v>
      </c>
      <c r="U788" t="str">
        <f t="shared" si="77"/>
        <v>BAR037505199999</v>
      </c>
      <c r="V788">
        <v>400037</v>
      </c>
    </row>
    <row r="789" spans="1:22" x14ac:dyDescent="0.25">
      <c r="A789" s="61" t="str">
        <f t="shared" si="72"/>
        <v>BAR0375051</v>
      </c>
      <c r="B789" s="61" t="str">
        <f t="shared" si="73"/>
        <v>75051PC not applicable</v>
      </c>
      <c r="C789" s="69" t="str">
        <f t="shared" si="74"/>
        <v>BAR0375051400038</v>
      </c>
      <c r="D789" s="69" t="str">
        <f t="shared" si="75"/>
        <v>BAR0375051PC not applicable</v>
      </c>
      <c r="E789" t="s">
        <v>577</v>
      </c>
      <c r="F789" t="s">
        <v>282</v>
      </c>
      <c r="G789">
        <v>12</v>
      </c>
      <c r="H789" t="s">
        <v>286</v>
      </c>
      <c r="I789">
        <v>75051</v>
      </c>
      <c r="J789">
        <v>300</v>
      </c>
      <c r="K789">
        <v>9999</v>
      </c>
      <c r="L789" s="61" t="s">
        <v>749</v>
      </c>
      <c r="M789">
        <v>99999</v>
      </c>
      <c r="N789" t="s">
        <v>749</v>
      </c>
      <c r="O789" s="61" t="s">
        <v>626</v>
      </c>
      <c r="P789">
        <v>400038</v>
      </c>
      <c r="Q789" t="s">
        <v>626</v>
      </c>
      <c r="R789">
        <v>9999</v>
      </c>
      <c r="S789" t="e">
        <f>VLOOKUP(A789,'Crosswalk NTL Prgrm-Project_JH'!I:T,5,FALSE)</f>
        <v>#N/A</v>
      </c>
      <c r="T789" t="e">
        <f t="shared" si="76"/>
        <v>#N/A</v>
      </c>
      <c r="U789" t="str">
        <f t="shared" si="77"/>
        <v>BAR037505199999</v>
      </c>
      <c r="V789">
        <v>400038</v>
      </c>
    </row>
    <row r="790" spans="1:22" x14ac:dyDescent="0.25">
      <c r="A790" s="61" t="str">
        <f t="shared" si="72"/>
        <v>BAR0375051</v>
      </c>
      <c r="B790" s="61" t="str">
        <f t="shared" si="73"/>
        <v>75051PC not applicable</v>
      </c>
      <c r="C790" s="69" t="str">
        <f t="shared" si="74"/>
        <v>BAR0375051400042</v>
      </c>
      <c r="D790" s="69" t="str">
        <f t="shared" si="75"/>
        <v>BAR0375051PC not applicable</v>
      </c>
      <c r="E790" t="s">
        <v>577</v>
      </c>
      <c r="F790" t="s">
        <v>282</v>
      </c>
      <c r="G790">
        <v>12</v>
      </c>
      <c r="H790" t="s">
        <v>286</v>
      </c>
      <c r="I790">
        <v>75051</v>
      </c>
      <c r="J790">
        <v>300</v>
      </c>
      <c r="K790">
        <v>9999</v>
      </c>
      <c r="L790" s="61" t="s">
        <v>749</v>
      </c>
      <c r="M790">
        <v>99999</v>
      </c>
      <c r="N790" t="s">
        <v>749</v>
      </c>
      <c r="O790" s="61" t="s">
        <v>631</v>
      </c>
      <c r="P790">
        <v>400042</v>
      </c>
      <c r="Q790" t="s">
        <v>631</v>
      </c>
      <c r="R790">
        <v>9999</v>
      </c>
      <c r="S790" t="e">
        <f>VLOOKUP(A790,'Crosswalk NTL Prgrm-Project_JH'!I:T,5,FALSE)</f>
        <v>#N/A</v>
      </c>
      <c r="T790" t="e">
        <f t="shared" si="76"/>
        <v>#N/A</v>
      </c>
      <c r="U790" t="str">
        <f t="shared" si="77"/>
        <v>BAR037505199999</v>
      </c>
      <c r="V790">
        <v>400042</v>
      </c>
    </row>
    <row r="791" spans="1:22" x14ac:dyDescent="0.25">
      <c r="A791" s="61" t="str">
        <f t="shared" si="72"/>
        <v>BAR0375051</v>
      </c>
      <c r="B791" s="61" t="str">
        <f t="shared" si="73"/>
        <v>75051PC not applicable</v>
      </c>
      <c r="C791" s="69" t="str">
        <f t="shared" si="74"/>
        <v>BAR0375051400045</v>
      </c>
      <c r="D791" s="69" t="str">
        <f t="shared" si="75"/>
        <v>BAR0375051PC not applicable</v>
      </c>
      <c r="E791" t="s">
        <v>577</v>
      </c>
      <c r="F791" t="s">
        <v>282</v>
      </c>
      <c r="G791">
        <v>12</v>
      </c>
      <c r="H791" t="s">
        <v>286</v>
      </c>
      <c r="I791">
        <v>75051</v>
      </c>
      <c r="J791">
        <v>300</v>
      </c>
      <c r="K791">
        <v>9999</v>
      </c>
      <c r="L791" s="61" t="s">
        <v>749</v>
      </c>
      <c r="M791">
        <v>99999</v>
      </c>
      <c r="N791" t="s">
        <v>749</v>
      </c>
      <c r="O791" s="61" t="s">
        <v>632</v>
      </c>
      <c r="P791">
        <v>400045</v>
      </c>
      <c r="Q791" t="s">
        <v>632</v>
      </c>
      <c r="R791">
        <v>9999</v>
      </c>
      <c r="S791" t="e">
        <f>VLOOKUP(A791,'Crosswalk NTL Prgrm-Project_JH'!I:T,5,FALSE)</f>
        <v>#N/A</v>
      </c>
      <c r="T791" t="e">
        <f t="shared" si="76"/>
        <v>#N/A</v>
      </c>
      <c r="U791" t="str">
        <f t="shared" si="77"/>
        <v>BAR037505199999</v>
      </c>
      <c r="V791">
        <v>400045</v>
      </c>
    </row>
    <row r="792" spans="1:22" x14ac:dyDescent="0.25">
      <c r="A792" s="61" t="str">
        <f t="shared" si="72"/>
        <v>BAR0375051</v>
      </c>
      <c r="B792" s="61" t="str">
        <f t="shared" si="73"/>
        <v>75051PC not applicable</v>
      </c>
      <c r="C792" s="69" t="str">
        <f t="shared" si="74"/>
        <v>BAR0375051400060</v>
      </c>
      <c r="D792" s="69" t="str">
        <f t="shared" si="75"/>
        <v>BAR0375051PC not applicable</v>
      </c>
      <c r="E792" t="s">
        <v>577</v>
      </c>
      <c r="F792" t="s">
        <v>282</v>
      </c>
      <c r="G792">
        <v>12</v>
      </c>
      <c r="H792" t="s">
        <v>286</v>
      </c>
      <c r="I792">
        <v>75051</v>
      </c>
      <c r="J792">
        <v>300</v>
      </c>
      <c r="K792">
        <v>9999</v>
      </c>
      <c r="L792" s="61" t="s">
        <v>749</v>
      </c>
      <c r="M792">
        <v>99999</v>
      </c>
      <c r="N792" t="s">
        <v>749</v>
      </c>
      <c r="O792" s="61" t="s">
        <v>634</v>
      </c>
      <c r="P792">
        <v>400060</v>
      </c>
      <c r="Q792" t="s">
        <v>634</v>
      </c>
      <c r="R792">
        <v>9999</v>
      </c>
      <c r="S792" t="e">
        <f>VLOOKUP(A792,'Crosswalk NTL Prgrm-Project_JH'!I:T,5,FALSE)</f>
        <v>#N/A</v>
      </c>
      <c r="T792" t="e">
        <f t="shared" si="76"/>
        <v>#N/A</v>
      </c>
      <c r="U792" t="str">
        <f t="shared" si="77"/>
        <v>BAR037505199999</v>
      </c>
      <c r="V792">
        <v>400060</v>
      </c>
    </row>
    <row r="793" spans="1:22" x14ac:dyDescent="0.25">
      <c r="A793" s="61" t="str">
        <f t="shared" si="72"/>
        <v>BAR0375051</v>
      </c>
      <c r="B793" s="61" t="str">
        <f t="shared" si="73"/>
        <v>75051PC not applicable</v>
      </c>
      <c r="C793" s="69" t="str">
        <f t="shared" si="74"/>
        <v>BAR0375051400061</v>
      </c>
      <c r="D793" s="69" t="str">
        <f t="shared" si="75"/>
        <v>BAR0375051PC not applicable</v>
      </c>
      <c r="E793" t="s">
        <v>577</v>
      </c>
      <c r="F793" t="s">
        <v>282</v>
      </c>
      <c r="G793">
        <v>12</v>
      </c>
      <c r="H793" t="s">
        <v>286</v>
      </c>
      <c r="I793">
        <v>75051</v>
      </c>
      <c r="J793">
        <v>300</v>
      </c>
      <c r="K793">
        <v>9999</v>
      </c>
      <c r="L793" s="61" t="s">
        <v>749</v>
      </c>
      <c r="M793">
        <v>99999</v>
      </c>
      <c r="N793" t="s">
        <v>749</v>
      </c>
      <c r="O793" s="61" t="s">
        <v>635</v>
      </c>
      <c r="P793">
        <v>400061</v>
      </c>
      <c r="Q793" t="s">
        <v>635</v>
      </c>
      <c r="R793">
        <v>9999</v>
      </c>
      <c r="S793" t="e">
        <f>VLOOKUP(A793,'Crosswalk NTL Prgrm-Project_JH'!I:T,5,FALSE)</f>
        <v>#N/A</v>
      </c>
      <c r="T793" t="e">
        <f t="shared" si="76"/>
        <v>#N/A</v>
      </c>
      <c r="U793" t="str">
        <f t="shared" si="77"/>
        <v>BAR037505199999</v>
      </c>
      <c r="V793">
        <v>400061</v>
      </c>
    </row>
    <row r="794" spans="1:22" x14ac:dyDescent="0.25">
      <c r="A794" s="61" t="str">
        <f t="shared" si="72"/>
        <v>BAR0375051</v>
      </c>
      <c r="B794" s="61" t="str">
        <f t="shared" si="73"/>
        <v>75051PC not applicable</v>
      </c>
      <c r="C794" s="69" t="str">
        <f t="shared" si="74"/>
        <v>BAR0375051400062</v>
      </c>
      <c r="D794" s="69" t="str">
        <f t="shared" si="75"/>
        <v>BAR0375051PC not applicable</v>
      </c>
      <c r="E794" t="s">
        <v>577</v>
      </c>
      <c r="F794" t="s">
        <v>282</v>
      </c>
      <c r="G794">
        <v>12</v>
      </c>
      <c r="H794" t="s">
        <v>286</v>
      </c>
      <c r="I794">
        <v>75051</v>
      </c>
      <c r="J794">
        <v>300</v>
      </c>
      <c r="K794">
        <v>9999</v>
      </c>
      <c r="L794" s="61" t="s">
        <v>749</v>
      </c>
      <c r="M794">
        <v>99999</v>
      </c>
      <c r="N794" t="s">
        <v>749</v>
      </c>
      <c r="O794" s="61" t="s">
        <v>636</v>
      </c>
      <c r="P794">
        <v>400062</v>
      </c>
      <c r="Q794" t="s">
        <v>636</v>
      </c>
      <c r="R794">
        <v>9999</v>
      </c>
      <c r="S794" t="e">
        <f>VLOOKUP(A794,'Crosswalk NTL Prgrm-Project_JH'!I:T,5,FALSE)</f>
        <v>#N/A</v>
      </c>
      <c r="T794" t="e">
        <f t="shared" si="76"/>
        <v>#N/A</v>
      </c>
      <c r="U794" t="str">
        <f t="shared" si="77"/>
        <v>BAR037505199999</v>
      </c>
      <c r="V794">
        <v>400062</v>
      </c>
    </row>
    <row r="795" spans="1:22" x14ac:dyDescent="0.25">
      <c r="A795" s="61" t="str">
        <f t="shared" si="72"/>
        <v>BAR0375051</v>
      </c>
      <c r="B795" s="61" t="str">
        <f t="shared" si="73"/>
        <v>75051PC not applicable</v>
      </c>
      <c r="C795" s="69" t="str">
        <f t="shared" si="74"/>
        <v>BAR0375051400063</v>
      </c>
      <c r="D795" s="69" t="str">
        <f t="shared" si="75"/>
        <v>BAR0375051PC not applicable</v>
      </c>
      <c r="E795" t="s">
        <v>577</v>
      </c>
      <c r="F795" t="s">
        <v>282</v>
      </c>
      <c r="G795">
        <v>12</v>
      </c>
      <c r="H795" t="s">
        <v>286</v>
      </c>
      <c r="I795">
        <v>75051</v>
      </c>
      <c r="J795">
        <v>300</v>
      </c>
      <c r="K795">
        <v>9999</v>
      </c>
      <c r="L795" s="61" t="s">
        <v>749</v>
      </c>
      <c r="M795">
        <v>99999</v>
      </c>
      <c r="N795" t="s">
        <v>749</v>
      </c>
      <c r="O795" s="61" t="s">
        <v>637</v>
      </c>
      <c r="P795">
        <v>400063</v>
      </c>
      <c r="Q795" t="s">
        <v>637</v>
      </c>
      <c r="R795">
        <v>9999</v>
      </c>
      <c r="S795" t="e">
        <f>VLOOKUP(A795,'Crosswalk NTL Prgrm-Project_JH'!I:T,5,FALSE)</f>
        <v>#N/A</v>
      </c>
      <c r="T795" t="e">
        <f t="shared" si="76"/>
        <v>#N/A</v>
      </c>
      <c r="U795" t="str">
        <f t="shared" si="77"/>
        <v>BAR037505199999</v>
      </c>
      <c r="V795">
        <v>400063</v>
      </c>
    </row>
    <row r="796" spans="1:22" x14ac:dyDescent="0.25">
      <c r="A796" s="61" t="str">
        <f t="shared" si="72"/>
        <v>BAR0375051</v>
      </c>
      <c r="B796" s="61" t="str">
        <f t="shared" si="73"/>
        <v>75051PC not applicable</v>
      </c>
      <c r="C796" s="69" t="str">
        <f t="shared" si="74"/>
        <v>BAR0375051400064</v>
      </c>
      <c r="D796" s="69" t="str">
        <f t="shared" si="75"/>
        <v>BAR0375051PC not applicable</v>
      </c>
      <c r="E796" t="s">
        <v>577</v>
      </c>
      <c r="F796" t="s">
        <v>282</v>
      </c>
      <c r="G796">
        <v>12</v>
      </c>
      <c r="H796" t="s">
        <v>286</v>
      </c>
      <c r="I796">
        <v>75051</v>
      </c>
      <c r="J796">
        <v>300</v>
      </c>
      <c r="K796">
        <v>9999</v>
      </c>
      <c r="L796" s="61" t="s">
        <v>749</v>
      </c>
      <c r="M796">
        <v>99999</v>
      </c>
      <c r="N796" t="s">
        <v>749</v>
      </c>
      <c r="O796" s="61" t="s">
        <v>638</v>
      </c>
      <c r="P796">
        <v>400064</v>
      </c>
      <c r="Q796" t="s">
        <v>638</v>
      </c>
      <c r="R796">
        <v>9999</v>
      </c>
      <c r="S796" t="e">
        <f>VLOOKUP(A796,'Crosswalk NTL Prgrm-Project_JH'!I:T,5,FALSE)</f>
        <v>#N/A</v>
      </c>
      <c r="T796" t="e">
        <f t="shared" si="76"/>
        <v>#N/A</v>
      </c>
      <c r="U796" t="str">
        <f t="shared" si="77"/>
        <v>BAR037505199999</v>
      </c>
      <c r="V796">
        <v>400064</v>
      </c>
    </row>
    <row r="797" spans="1:22" x14ac:dyDescent="0.25">
      <c r="A797" s="61" t="str">
        <f t="shared" si="72"/>
        <v>BAR0375051</v>
      </c>
      <c r="B797" s="61" t="str">
        <f t="shared" si="73"/>
        <v>75051PC not applicable</v>
      </c>
      <c r="C797" s="69" t="str">
        <f t="shared" si="74"/>
        <v>BAR0375051400066</v>
      </c>
      <c r="D797" s="69" t="str">
        <f t="shared" si="75"/>
        <v>BAR0375051PC not applicable</v>
      </c>
      <c r="E797" t="s">
        <v>577</v>
      </c>
      <c r="F797" t="s">
        <v>282</v>
      </c>
      <c r="G797">
        <v>12</v>
      </c>
      <c r="H797" t="s">
        <v>286</v>
      </c>
      <c r="I797">
        <v>75051</v>
      </c>
      <c r="J797">
        <v>300</v>
      </c>
      <c r="K797">
        <v>9999</v>
      </c>
      <c r="L797" s="61" t="s">
        <v>749</v>
      </c>
      <c r="M797">
        <v>99999</v>
      </c>
      <c r="N797" t="s">
        <v>749</v>
      </c>
      <c r="O797" s="61" t="s">
        <v>640</v>
      </c>
      <c r="P797">
        <v>400066</v>
      </c>
      <c r="Q797" t="s">
        <v>640</v>
      </c>
      <c r="R797">
        <v>9999</v>
      </c>
      <c r="S797" t="e">
        <f>VLOOKUP(A797,'Crosswalk NTL Prgrm-Project_JH'!I:T,5,FALSE)</f>
        <v>#N/A</v>
      </c>
      <c r="T797" t="e">
        <f t="shared" si="76"/>
        <v>#N/A</v>
      </c>
      <c r="U797" t="str">
        <f t="shared" si="77"/>
        <v>BAR037505199999</v>
      </c>
      <c r="V797">
        <v>400066</v>
      </c>
    </row>
    <row r="798" spans="1:22" x14ac:dyDescent="0.25">
      <c r="A798" s="61" t="str">
        <f t="shared" si="72"/>
        <v>BAR0375051</v>
      </c>
      <c r="B798" s="61" t="str">
        <f t="shared" si="73"/>
        <v>75051PC not applicable</v>
      </c>
      <c r="C798" s="69" t="str">
        <f t="shared" si="74"/>
        <v>BAR0375051400067</v>
      </c>
      <c r="D798" s="69" t="str">
        <f t="shared" si="75"/>
        <v>BAR0375051PC not applicable</v>
      </c>
      <c r="E798" t="s">
        <v>577</v>
      </c>
      <c r="F798" t="s">
        <v>282</v>
      </c>
      <c r="G798">
        <v>12</v>
      </c>
      <c r="H798" t="s">
        <v>286</v>
      </c>
      <c r="I798">
        <v>75051</v>
      </c>
      <c r="J798">
        <v>300</v>
      </c>
      <c r="K798">
        <v>9999</v>
      </c>
      <c r="L798" s="61" t="s">
        <v>749</v>
      </c>
      <c r="M798">
        <v>99999</v>
      </c>
      <c r="N798" t="s">
        <v>749</v>
      </c>
      <c r="O798" s="61" t="s">
        <v>641</v>
      </c>
      <c r="P798">
        <v>400067</v>
      </c>
      <c r="Q798" t="s">
        <v>641</v>
      </c>
      <c r="R798">
        <v>9999</v>
      </c>
      <c r="S798" t="e">
        <f>VLOOKUP(A798,'Crosswalk NTL Prgrm-Project_JH'!I:T,5,FALSE)</f>
        <v>#N/A</v>
      </c>
      <c r="T798" t="e">
        <f t="shared" si="76"/>
        <v>#N/A</v>
      </c>
      <c r="U798" t="str">
        <f t="shared" si="77"/>
        <v>BAR037505199999</v>
      </c>
      <c r="V798">
        <v>400067</v>
      </c>
    </row>
    <row r="799" spans="1:22" x14ac:dyDescent="0.25">
      <c r="A799" s="61" t="str">
        <f t="shared" si="72"/>
        <v>BAR0375051</v>
      </c>
      <c r="B799" s="61" t="str">
        <f t="shared" si="73"/>
        <v>75051PC not applicable</v>
      </c>
      <c r="C799" s="69" t="str">
        <f t="shared" si="74"/>
        <v>BAR0375051400070</v>
      </c>
      <c r="D799" s="69" t="str">
        <f t="shared" si="75"/>
        <v>BAR0375051PC not applicable</v>
      </c>
      <c r="E799" t="s">
        <v>577</v>
      </c>
      <c r="F799" t="s">
        <v>282</v>
      </c>
      <c r="G799">
        <v>12</v>
      </c>
      <c r="H799" t="s">
        <v>286</v>
      </c>
      <c r="I799">
        <v>75051</v>
      </c>
      <c r="J799">
        <v>300</v>
      </c>
      <c r="K799">
        <v>9999</v>
      </c>
      <c r="L799" s="61" t="s">
        <v>749</v>
      </c>
      <c r="M799">
        <v>99999</v>
      </c>
      <c r="N799" t="s">
        <v>749</v>
      </c>
      <c r="O799" s="61" t="s">
        <v>643</v>
      </c>
      <c r="P799">
        <v>400070</v>
      </c>
      <c r="Q799" t="s">
        <v>643</v>
      </c>
      <c r="R799">
        <v>9999</v>
      </c>
      <c r="S799" t="e">
        <f>VLOOKUP(A799,'Crosswalk NTL Prgrm-Project_JH'!I:T,5,FALSE)</f>
        <v>#N/A</v>
      </c>
      <c r="T799" t="e">
        <f t="shared" si="76"/>
        <v>#N/A</v>
      </c>
      <c r="U799" t="str">
        <f t="shared" si="77"/>
        <v>BAR037505199999</v>
      </c>
      <c r="V799">
        <v>400070</v>
      </c>
    </row>
    <row r="800" spans="1:22" x14ac:dyDescent="0.25">
      <c r="A800" s="61" t="str">
        <f t="shared" si="72"/>
        <v>BAR0375051</v>
      </c>
      <c r="B800" s="61" t="str">
        <f t="shared" si="73"/>
        <v>75051PC not applicable</v>
      </c>
      <c r="C800" s="69" t="str">
        <f t="shared" si="74"/>
        <v>BAR0375051400072</v>
      </c>
      <c r="D800" s="69" t="str">
        <f t="shared" si="75"/>
        <v>BAR0375051PC not applicable</v>
      </c>
      <c r="E800" t="s">
        <v>577</v>
      </c>
      <c r="F800" t="s">
        <v>282</v>
      </c>
      <c r="G800">
        <v>12</v>
      </c>
      <c r="H800" t="s">
        <v>286</v>
      </c>
      <c r="I800">
        <v>75051</v>
      </c>
      <c r="J800">
        <v>300</v>
      </c>
      <c r="K800">
        <v>9999</v>
      </c>
      <c r="L800" s="61" t="s">
        <v>749</v>
      </c>
      <c r="M800">
        <v>99999</v>
      </c>
      <c r="N800" t="s">
        <v>749</v>
      </c>
      <c r="O800" s="61" t="s">
        <v>645</v>
      </c>
      <c r="P800">
        <v>400072</v>
      </c>
      <c r="Q800" t="s">
        <v>645</v>
      </c>
      <c r="R800">
        <v>9999</v>
      </c>
      <c r="S800" t="e">
        <f>VLOOKUP(A800,'Crosswalk NTL Prgrm-Project_JH'!I:T,5,FALSE)</f>
        <v>#N/A</v>
      </c>
      <c r="T800" t="e">
        <f t="shared" si="76"/>
        <v>#N/A</v>
      </c>
      <c r="U800" t="str">
        <f t="shared" si="77"/>
        <v>BAR037505199999</v>
      </c>
      <c r="V800">
        <v>400072</v>
      </c>
    </row>
    <row r="801" spans="1:22" x14ac:dyDescent="0.25">
      <c r="A801" s="61" t="str">
        <f t="shared" si="72"/>
        <v>BAR0375051</v>
      </c>
      <c r="B801" s="61" t="str">
        <f t="shared" si="73"/>
        <v>75051PC not applicable</v>
      </c>
      <c r="C801" s="69" t="str">
        <f t="shared" si="74"/>
        <v>BAR0375051400073</v>
      </c>
      <c r="D801" s="69" t="str">
        <f t="shared" si="75"/>
        <v>BAR0375051PC not applicable</v>
      </c>
      <c r="E801" t="s">
        <v>577</v>
      </c>
      <c r="F801" t="s">
        <v>282</v>
      </c>
      <c r="G801">
        <v>12</v>
      </c>
      <c r="H801" t="s">
        <v>286</v>
      </c>
      <c r="I801">
        <v>75051</v>
      </c>
      <c r="J801">
        <v>300</v>
      </c>
      <c r="K801">
        <v>9999</v>
      </c>
      <c r="L801" s="61" t="s">
        <v>749</v>
      </c>
      <c r="M801">
        <v>99999</v>
      </c>
      <c r="N801" t="s">
        <v>749</v>
      </c>
      <c r="O801" s="61" t="s">
        <v>646</v>
      </c>
      <c r="P801">
        <v>400073</v>
      </c>
      <c r="Q801" t="s">
        <v>646</v>
      </c>
      <c r="R801">
        <v>9999</v>
      </c>
      <c r="S801" t="e">
        <f>VLOOKUP(A801,'Crosswalk NTL Prgrm-Project_JH'!I:T,5,FALSE)</f>
        <v>#N/A</v>
      </c>
      <c r="T801" t="e">
        <f t="shared" si="76"/>
        <v>#N/A</v>
      </c>
      <c r="U801" t="str">
        <f t="shared" si="77"/>
        <v>BAR037505199999</v>
      </c>
      <c r="V801">
        <v>400073</v>
      </c>
    </row>
    <row r="802" spans="1:22" x14ac:dyDescent="0.25">
      <c r="A802" s="61" t="str">
        <f t="shared" si="72"/>
        <v>BAR0375051</v>
      </c>
      <c r="B802" s="61" t="str">
        <f t="shared" si="73"/>
        <v>75051PC not applicable</v>
      </c>
      <c r="C802" s="69" t="str">
        <f t="shared" si="74"/>
        <v>BAR0375051400074</v>
      </c>
      <c r="D802" s="69" t="str">
        <f t="shared" si="75"/>
        <v>BAR0375051PC not applicable</v>
      </c>
      <c r="E802" t="s">
        <v>577</v>
      </c>
      <c r="F802" t="s">
        <v>282</v>
      </c>
      <c r="G802">
        <v>12</v>
      </c>
      <c r="H802" t="s">
        <v>286</v>
      </c>
      <c r="I802">
        <v>75051</v>
      </c>
      <c r="J802">
        <v>300</v>
      </c>
      <c r="K802">
        <v>9999</v>
      </c>
      <c r="L802" s="61" t="s">
        <v>749</v>
      </c>
      <c r="M802">
        <v>99999</v>
      </c>
      <c r="N802" t="s">
        <v>749</v>
      </c>
      <c r="O802" s="61" t="s">
        <v>647</v>
      </c>
      <c r="P802">
        <v>400074</v>
      </c>
      <c r="Q802" t="s">
        <v>647</v>
      </c>
      <c r="R802">
        <v>9999</v>
      </c>
      <c r="S802" t="e">
        <f>VLOOKUP(A802,'Crosswalk NTL Prgrm-Project_JH'!I:T,5,FALSE)</f>
        <v>#N/A</v>
      </c>
      <c r="T802" t="e">
        <f t="shared" si="76"/>
        <v>#N/A</v>
      </c>
      <c r="U802" t="str">
        <f t="shared" si="77"/>
        <v>BAR037505199999</v>
      </c>
      <c r="V802">
        <v>400074</v>
      </c>
    </row>
    <row r="803" spans="1:22" x14ac:dyDescent="0.25">
      <c r="A803" s="61" t="str">
        <f t="shared" si="72"/>
        <v>BAR0375051</v>
      </c>
      <c r="B803" s="61" t="str">
        <f t="shared" si="73"/>
        <v>75051PC not applicable</v>
      </c>
      <c r="C803" s="69" t="str">
        <f t="shared" si="74"/>
        <v>BAR0375051400076</v>
      </c>
      <c r="D803" s="69" t="str">
        <f t="shared" si="75"/>
        <v>BAR0375051PC not applicable</v>
      </c>
      <c r="E803" t="s">
        <v>577</v>
      </c>
      <c r="F803" t="s">
        <v>282</v>
      </c>
      <c r="G803">
        <v>12</v>
      </c>
      <c r="H803" t="s">
        <v>286</v>
      </c>
      <c r="I803">
        <v>75051</v>
      </c>
      <c r="J803">
        <v>300</v>
      </c>
      <c r="K803">
        <v>9999</v>
      </c>
      <c r="L803" s="61" t="s">
        <v>749</v>
      </c>
      <c r="M803">
        <v>99999</v>
      </c>
      <c r="N803" t="s">
        <v>749</v>
      </c>
      <c r="O803" s="61" t="s">
        <v>649</v>
      </c>
      <c r="P803">
        <v>400076</v>
      </c>
      <c r="Q803" t="s">
        <v>649</v>
      </c>
      <c r="R803">
        <v>9999</v>
      </c>
      <c r="S803" t="e">
        <f>VLOOKUP(A803,'Crosswalk NTL Prgrm-Project_JH'!I:T,5,FALSE)</f>
        <v>#N/A</v>
      </c>
      <c r="T803" t="e">
        <f t="shared" si="76"/>
        <v>#N/A</v>
      </c>
      <c r="U803" t="str">
        <f t="shared" si="77"/>
        <v>BAR037505199999</v>
      </c>
      <c r="V803">
        <v>400076</v>
      </c>
    </row>
    <row r="804" spans="1:22" x14ac:dyDescent="0.25">
      <c r="A804" s="61" t="str">
        <f t="shared" si="72"/>
        <v>BAR0375051</v>
      </c>
      <c r="B804" s="61" t="str">
        <f t="shared" si="73"/>
        <v>75051PC not applicable</v>
      </c>
      <c r="C804" s="69" t="str">
        <f t="shared" si="74"/>
        <v>BAR0375051400079</v>
      </c>
      <c r="D804" s="69" t="str">
        <f t="shared" si="75"/>
        <v>BAR0375051PC not applicable</v>
      </c>
      <c r="E804" t="s">
        <v>577</v>
      </c>
      <c r="F804" t="s">
        <v>282</v>
      </c>
      <c r="G804">
        <v>12</v>
      </c>
      <c r="H804" t="s">
        <v>286</v>
      </c>
      <c r="I804">
        <v>75051</v>
      </c>
      <c r="J804">
        <v>300</v>
      </c>
      <c r="K804">
        <v>9999</v>
      </c>
      <c r="L804" s="61" t="s">
        <v>749</v>
      </c>
      <c r="M804">
        <v>99999</v>
      </c>
      <c r="N804" t="s">
        <v>749</v>
      </c>
      <c r="O804" s="61" t="s">
        <v>651</v>
      </c>
      <c r="P804">
        <v>400079</v>
      </c>
      <c r="Q804" t="s">
        <v>651</v>
      </c>
      <c r="R804">
        <v>9999</v>
      </c>
      <c r="S804" t="e">
        <f>VLOOKUP(A804,'Crosswalk NTL Prgrm-Project_JH'!I:T,5,FALSE)</f>
        <v>#N/A</v>
      </c>
      <c r="T804" t="e">
        <f t="shared" si="76"/>
        <v>#N/A</v>
      </c>
      <c r="U804" t="str">
        <f t="shared" si="77"/>
        <v>BAR037505199999</v>
      </c>
      <c r="V804">
        <v>400079</v>
      </c>
    </row>
    <row r="805" spans="1:22" x14ac:dyDescent="0.25">
      <c r="A805" s="61" t="str">
        <f t="shared" si="72"/>
        <v>BAR0375051</v>
      </c>
      <c r="B805" s="61" t="str">
        <f t="shared" si="73"/>
        <v>75051PC not applicable</v>
      </c>
      <c r="C805" s="69" t="str">
        <f t="shared" si="74"/>
        <v>BAR0375051400080</v>
      </c>
      <c r="D805" s="69" t="str">
        <f t="shared" si="75"/>
        <v>BAR0375051PC not applicable</v>
      </c>
      <c r="E805" t="s">
        <v>577</v>
      </c>
      <c r="F805" t="s">
        <v>282</v>
      </c>
      <c r="G805">
        <v>12</v>
      </c>
      <c r="H805" t="s">
        <v>286</v>
      </c>
      <c r="I805">
        <v>75051</v>
      </c>
      <c r="J805">
        <v>300</v>
      </c>
      <c r="K805">
        <v>9999</v>
      </c>
      <c r="L805" s="61" t="s">
        <v>749</v>
      </c>
      <c r="M805">
        <v>99999</v>
      </c>
      <c r="N805" t="s">
        <v>749</v>
      </c>
      <c r="O805" s="61" t="s">
        <v>652</v>
      </c>
      <c r="P805">
        <v>400080</v>
      </c>
      <c r="Q805" t="s">
        <v>652</v>
      </c>
      <c r="R805">
        <v>9999</v>
      </c>
      <c r="S805" t="e">
        <f>VLOOKUP(A805,'Crosswalk NTL Prgrm-Project_JH'!I:T,5,FALSE)</f>
        <v>#N/A</v>
      </c>
      <c r="T805" t="e">
        <f t="shared" si="76"/>
        <v>#N/A</v>
      </c>
      <c r="U805" t="str">
        <f t="shared" si="77"/>
        <v>BAR037505199999</v>
      </c>
      <c r="V805">
        <v>400080</v>
      </c>
    </row>
    <row r="806" spans="1:22" x14ac:dyDescent="0.25">
      <c r="A806" s="61" t="str">
        <f t="shared" si="72"/>
        <v>BAR0375051</v>
      </c>
      <c r="B806" s="61" t="str">
        <f t="shared" si="73"/>
        <v>75051PC not applicable</v>
      </c>
      <c r="C806" s="69" t="str">
        <f t="shared" si="74"/>
        <v>BAR0375051400088</v>
      </c>
      <c r="D806" s="69" t="str">
        <f t="shared" si="75"/>
        <v>BAR0375051PC not applicable</v>
      </c>
      <c r="E806" t="s">
        <v>577</v>
      </c>
      <c r="F806" t="s">
        <v>282</v>
      </c>
      <c r="G806">
        <v>12</v>
      </c>
      <c r="H806" t="s">
        <v>286</v>
      </c>
      <c r="I806">
        <v>75051</v>
      </c>
      <c r="J806">
        <v>300</v>
      </c>
      <c r="K806">
        <v>9999</v>
      </c>
      <c r="L806" s="61" t="s">
        <v>749</v>
      </c>
      <c r="M806">
        <v>99999</v>
      </c>
      <c r="N806" t="s">
        <v>749</v>
      </c>
      <c r="O806" s="61" t="s">
        <v>659</v>
      </c>
      <c r="P806">
        <v>400088</v>
      </c>
      <c r="Q806" t="s">
        <v>659</v>
      </c>
      <c r="R806">
        <v>9999</v>
      </c>
      <c r="S806" t="e">
        <f>VLOOKUP(A806,'Crosswalk NTL Prgrm-Project_JH'!I:T,5,FALSE)</f>
        <v>#N/A</v>
      </c>
      <c r="T806" t="e">
        <f t="shared" si="76"/>
        <v>#N/A</v>
      </c>
      <c r="U806" t="str">
        <f t="shared" si="77"/>
        <v>BAR037505199999</v>
      </c>
      <c r="V806">
        <v>400088</v>
      </c>
    </row>
    <row r="807" spans="1:22" x14ac:dyDescent="0.25">
      <c r="A807" s="61" t="str">
        <f t="shared" si="72"/>
        <v>BAR0375051</v>
      </c>
      <c r="B807" s="61" t="str">
        <f t="shared" si="73"/>
        <v>75051PC not applicable</v>
      </c>
      <c r="C807" s="69" t="str">
        <f t="shared" si="74"/>
        <v>BAR0375051400089</v>
      </c>
      <c r="D807" s="69" t="str">
        <f t="shared" si="75"/>
        <v>BAR0375051PC not applicable</v>
      </c>
      <c r="E807" t="s">
        <v>577</v>
      </c>
      <c r="F807" t="s">
        <v>282</v>
      </c>
      <c r="G807">
        <v>12</v>
      </c>
      <c r="H807" t="s">
        <v>286</v>
      </c>
      <c r="I807">
        <v>75051</v>
      </c>
      <c r="J807">
        <v>300</v>
      </c>
      <c r="K807">
        <v>9999</v>
      </c>
      <c r="L807" s="61" t="s">
        <v>749</v>
      </c>
      <c r="M807">
        <v>99999</v>
      </c>
      <c r="N807" t="s">
        <v>749</v>
      </c>
      <c r="O807" s="61" t="s">
        <v>660</v>
      </c>
      <c r="P807">
        <v>400089</v>
      </c>
      <c r="Q807" t="s">
        <v>660</v>
      </c>
      <c r="R807">
        <v>9999</v>
      </c>
      <c r="S807" t="e">
        <f>VLOOKUP(A807,'Crosswalk NTL Prgrm-Project_JH'!I:T,5,FALSE)</f>
        <v>#N/A</v>
      </c>
      <c r="T807" t="e">
        <f t="shared" si="76"/>
        <v>#N/A</v>
      </c>
      <c r="U807" t="str">
        <f t="shared" si="77"/>
        <v>BAR037505199999</v>
      </c>
      <c r="V807">
        <v>400089</v>
      </c>
    </row>
    <row r="808" spans="1:22" x14ac:dyDescent="0.25">
      <c r="A808" s="61" t="str">
        <f t="shared" si="72"/>
        <v>BAR0375051</v>
      </c>
      <c r="B808" s="61" t="str">
        <f t="shared" si="73"/>
        <v>75051PC not applicable</v>
      </c>
      <c r="C808" s="69" t="str">
        <f t="shared" si="74"/>
        <v>BAR0375051400090</v>
      </c>
      <c r="D808" s="69" t="str">
        <f t="shared" si="75"/>
        <v>BAR0375051PC not applicable</v>
      </c>
      <c r="E808" t="s">
        <v>577</v>
      </c>
      <c r="F808" t="s">
        <v>282</v>
      </c>
      <c r="G808">
        <v>12</v>
      </c>
      <c r="H808" t="s">
        <v>286</v>
      </c>
      <c r="I808">
        <v>75051</v>
      </c>
      <c r="J808">
        <v>300</v>
      </c>
      <c r="K808">
        <v>9999</v>
      </c>
      <c r="L808" s="61" t="s">
        <v>749</v>
      </c>
      <c r="M808">
        <v>99999</v>
      </c>
      <c r="N808" t="s">
        <v>749</v>
      </c>
      <c r="O808" s="61" t="s">
        <v>661</v>
      </c>
      <c r="P808">
        <v>400090</v>
      </c>
      <c r="Q808" t="s">
        <v>661</v>
      </c>
      <c r="R808">
        <v>9999</v>
      </c>
      <c r="S808" t="e">
        <f>VLOOKUP(A808,'Crosswalk NTL Prgrm-Project_JH'!I:T,5,FALSE)</f>
        <v>#N/A</v>
      </c>
      <c r="T808" t="e">
        <f t="shared" si="76"/>
        <v>#N/A</v>
      </c>
      <c r="U808" t="str">
        <f t="shared" si="77"/>
        <v>BAR037505199999</v>
      </c>
      <c r="V808">
        <v>400090</v>
      </c>
    </row>
    <row r="809" spans="1:22" x14ac:dyDescent="0.25">
      <c r="A809" s="61" t="str">
        <f t="shared" si="72"/>
        <v>BAR0375051</v>
      </c>
      <c r="B809" s="61" t="str">
        <f t="shared" si="73"/>
        <v>75051PC not applicable</v>
      </c>
      <c r="C809" s="69" t="str">
        <f t="shared" si="74"/>
        <v>BAR0375051400091</v>
      </c>
      <c r="D809" s="69" t="str">
        <f t="shared" si="75"/>
        <v>BAR0375051PC not applicable</v>
      </c>
      <c r="E809" t="s">
        <v>577</v>
      </c>
      <c r="F809" t="s">
        <v>282</v>
      </c>
      <c r="G809">
        <v>12</v>
      </c>
      <c r="H809" t="s">
        <v>286</v>
      </c>
      <c r="I809">
        <v>75051</v>
      </c>
      <c r="J809">
        <v>300</v>
      </c>
      <c r="K809">
        <v>9999</v>
      </c>
      <c r="L809" s="61" t="s">
        <v>749</v>
      </c>
      <c r="M809">
        <v>99999</v>
      </c>
      <c r="N809" t="s">
        <v>749</v>
      </c>
      <c r="O809" s="61" t="s">
        <v>662</v>
      </c>
      <c r="P809">
        <v>400091</v>
      </c>
      <c r="Q809" t="s">
        <v>662</v>
      </c>
      <c r="R809">
        <v>9999</v>
      </c>
      <c r="S809" t="e">
        <f>VLOOKUP(A809,'Crosswalk NTL Prgrm-Project_JH'!I:T,5,FALSE)</f>
        <v>#N/A</v>
      </c>
      <c r="T809" t="e">
        <f t="shared" si="76"/>
        <v>#N/A</v>
      </c>
      <c r="U809" t="str">
        <f t="shared" si="77"/>
        <v>BAR037505199999</v>
      </c>
      <c r="V809">
        <v>400091</v>
      </c>
    </row>
    <row r="810" spans="1:22" x14ac:dyDescent="0.25">
      <c r="A810" s="61" t="str">
        <f t="shared" si="72"/>
        <v>BAR0375051</v>
      </c>
      <c r="B810" s="61" t="str">
        <f t="shared" si="73"/>
        <v>75051PC not applicable</v>
      </c>
      <c r="C810" s="69" t="str">
        <f t="shared" si="74"/>
        <v>BAR0375051400098</v>
      </c>
      <c r="D810" s="69" t="str">
        <f t="shared" si="75"/>
        <v>BAR0375051PC not applicable</v>
      </c>
      <c r="E810" t="s">
        <v>577</v>
      </c>
      <c r="F810" t="s">
        <v>282</v>
      </c>
      <c r="G810">
        <v>12</v>
      </c>
      <c r="H810" t="s">
        <v>286</v>
      </c>
      <c r="I810">
        <v>75051</v>
      </c>
      <c r="J810">
        <v>300</v>
      </c>
      <c r="K810">
        <v>9999</v>
      </c>
      <c r="L810" s="61" t="s">
        <v>749</v>
      </c>
      <c r="M810">
        <v>99999</v>
      </c>
      <c r="N810" t="s">
        <v>749</v>
      </c>
      <c r="O810" s="61" t="s">
        <v>664</v>
      </c>
      <c r="P810">
        <v>400098</v>
      </c>
      <c r="Q810" t="s">
        <v>664</v>
      </c>
      <c r="R810">
        <v>9999</v>
      </c>
      <c r="S810" t="e">
        <f>VLOOKUP(A810,'Crosswalk NTL Prgrm-Project_JH'!I:T,5,FALSE)</f>
        <v>#N/A</v>
      </c>
      <c r="T810" t="e">
        <f t="shared" si="76"/>
        <v>#N/A</v>
      </c>
      <c r="U810" t="str">
        <f t="shared" si="77"/>
        <v>BAR037505199999</v>
      </c>
      <c r="V810">
        <v>400098</v>
      </c>
    </row>
    <row r="811" spans="1:22" x14ac:dyDescent="0.25">
      <c r="A811" s="61" t="str">
        <f t="shared" si="72"/>
        <v>BAR0375051</v>
      </c>
      <c r="B811" s="61" t="str">
        <f t="shared" si="73"/>
        <v>75051PC not applicable</v>
      </c>
      <c r="C811" s="69" t="str">
        <f t="shared" si="74"/>
        <v>BAR0375051400099</v>
      </c>
      <c r="D811" s="69" t="str">
        <f t="shared" si="75"/>
        <v>BAR0375051PC not applicable</v>
      </c>
      <c r="E811" t="s">
        <v>577</v>
      </c>
      <c r="F811" t="s">
        <v>282</v>
      </c>
      <c r="G811">
        <v>12</v>
      </c>
      <c r="H811" t="s">
        <v>286</v>
      </c>
      <c r="I811">
        <v>75051</v>
      </c>
      <c r="J811">
        <v>300</v>
      </c>
      <c r="K811">
        <v>9999</v>
      </c>
      <c r="L811" s="61" t="s">
        <v>749</v>
      </c>
      <c r="M811">
        <v>99999</v>
      </c>
      <c r="N811" t="s">
        <v>749</v>
      </c>
      <c r="O811" s="61" t="s">
        <v>678</v>
      </c>
      <c r="P811">
        <v>400099</v>
      </c>
      <c r="Q811" t="s">
        <v>678</v>
      </c>
      <c r="R811">
        <v>9999</v>
      </c>
      <c r="S811" t="e">
        <f>VLOOKUP(A811,'Crosswalk NTL Prgrm-Project_JH'!I:T,5,FALSE)</f>
        <v>#N/A</v>
      </c>
      <c r="T811" t="e">
        <f t="shared" si="76"/>
        <v>#N/A</v>
      </c>
      <c r="U811" t="str">
        <f t="shared" si="77"/>
        <v>BAR037505199999</v>
      </c>
      <c r="V811">
        <v>400099</v>
      </c>
    </row>
    <row r="812" spans="1:22" x14ac:dyDescent="0.25">
      <c r="A812" s="61" t="str">
        <f t="shared" si="72"/>
        <v>BAR0375051</v>
      </c>
      <c r="B812" s="61" t="str">
        <f t="shared" si="73"/>
        <v>75051PC not applicable</v>
      </c>
      <c r="C812" s="69" t="str">
        <f t="shared" si="74"/>
        <v>BAR0375051400101</v>
      </c>
      <c r="D812" s="69" t="str">
        <f t="shared" si="75"/>
        <v>BAR0375051PC not applicable</v>
      </c>
      <c r="E812" t="s">
        <v>577</v>
      </c>
      <c r="F812" t="s">
        <v>282</v>
      </c>
      <c r="G812">
        <v>12</v>
      </c>
      <c r="H812" t="s">
        <v>286</v>
      </c>
      <c r="I812">
        <v>75051</v>
      </c>
      <c r="J812">
        <v>300</v>
      </c>
      <c r="K812">
        <v>9999</v>
      </c>
      <c r="L812" s="61" t="s">
        <v>749</v>
      </c>
      <c r="M812">
        <v>99999</v>
      </c>
      <c r="N812" t="s">
        <v>749</v>
      </c>
      <c r="O812" s="61" t="s">
        <v>666</v>
      </c>
      <c r="P812">
        <v>400101</v>
      </c>
      <c r="Q812" t="s">
        <v>666</v>
      </c>
      <c r="R812">
        <v>9999</v>
      </c>
      <c r="S812" t="e">
        <f>VLOOKUP(A812,'Crosswalk NTL Prgrm-Project_JH'!I:T,5,FALSE)</f>
        <v>#N/A</v>
      </c>
      <c r="T812" t="e">
        <f t="shared" si="76"/>
        <v>#N/A</v>
      </c>
      <c r="U812" t="str">
        <f t="shared" si="77"/>
        <v>BAR037505199999</v>
      </c>
      <c r="V812">
        <v>400101</v>
      </c>
    </row>
    <row r="813" spans="1:22" x14ac:dyDescent="0.25">
      <c r="A813" s="61" t="str">
        <f t="shared" si="72"/>
        <v>BAR0375051</v>
      </c>
      <c r="B813" s="61" t="str">
        <f t="shared" si="73"/>
        <v>75051PC not applicable</v>
      </c>
      <c r="C813" s="69" t="str">
        <f t="shared" si="74"/>
        <v>BAR0375051400102</v>
      </c>
      <c r="D813" s="69" t="str">
        <f t="shared" si="75"/>
        <v>BAR0375051PC not applicable</v>
      </c>
      <c r="E813" t="s">
        <v>577</v>
      </c>
      <c r="F813" t="s">
        <v>282</v>
      </c>
      <c r="G813">
        <v>12</v>
      </c>
      <c r="H813" t="s">
        <v>286</v>
      </c>
      <c r="I813">
        <v>75051</v>
      </c>
      <c r="J813">
        <v>300</v>
      </c>
      <c r="K813">
        <v>9999</v>
      </c>
      <c r="L813" s="61" t="s">
        <v>749</v>
      </c>
      <c r="M813">
        <v>99999</v>
      </c>
      <c r="N813" t="s">
        <v>749</v>
      </c>
      <c r="O813" s="61" t="s">
        <v>667</v>
      </c>
      <c r="P813">
        <v>400102</v>
      </c>
      <c r="Q813" t="s">
        <v>667</v>
      </c>
      <c r="R813">
        <v>9999</v>
      </c>
      <c r="S813" t="e">
        <f>VLOOKUP(A813,'Crosswalk NTL Prgrm-Project_JH'!I:T,5,FALSE)</f>
        <v>#N/A</v>
      </c>
      <c r="T813" t="e">
        <f t="shared" si="76"/>
        <v>#N/A</v>
      </c>
      <c r="U813" t="str">
        <f t="shared" si="77"/>
        <v>BAR037505199999</v>
      </c>
      <c r="V813">
        <v>400102</v>
      </c>
    </row>
    <row r="814" spans="1:22" x14ac:dyDescent="0.25">
      <c r="A814" s="61" t="str">
        <f t="shared" si="72"/>
        <v>BAR0375051</v>
      </c>
      <c r="B814" s="61" t="str">
        <f t="shared" si="73"/>
        <v>75051PC not applicable</v>
      </c>
      <c r="C814" s="69" t="str">
        <f t="shared" si="74"/>
        <v>BAR0375051400104</v>
      </c>
      <c r="D814" s="69" t="str">
        <f t="shared" si="75"/>
        <v>BAR0375051PC not applicable</v>
      </c>
      <c r="E814" t="s">
        <v>577</v>
      </c>
      <c r="F814" t="s">
        <v>282</v>
      </c>
      <c r="G814">
        <v>12</v>
      </c>
      <c r="H814" t="s">
        <v>286</v>
      </c>
      <c r="I814">
        <v>75051</v>
      </c>
      <c r="J814">
        <v>300</v>
      </c>
      <c r="K814">
        <v>9999</v>
      </c>
      <c r="L814" s="61" t="s">
        <v>749</v>
      </c>
      <c r="M814">
        <v>99999</v>
      </c>
      <c r="N814" t="s">
        <v>749</v>
      </c>
      <c r="O814" s="61" t="s">
        <v>669</v>
      </c>
      <c r="P814">
        <v>400104</v>
      </c>
      <c r="Q814" t="s">
        <v>669</v>
      </c>
      <c r="R814">
        <v>9999</v>
      </c>
      <c r="S814" t="e">
        <f>VLOOKUP(A814,'Crosswalk NTL Prgrm-Project_JH'!I:T,5,FALSE)</f>
        <v>#N/A</v>
      </c>
      <c r="T814" t="e">
        <f t="shared" si="76"/>
        <v>#N/A</v>
      </c>
      <c r="U814" t="str">
        <f t="shared" si="77"/>
        <v>BAR037505199999</v>
      </c>
      <c r="V814">
        <v>400104</v>
      </c>
    </row>
    <row r="815" spans="1:22" x14ac:dyDescent="0.25">
      <c r="A815" s="61" t="str">
        <f t="shared" si="72"/>
        <v>BAR0375051</v>
      </c>
      <c r="B815" s="61" t="str">
        <f t="shared" si="73"/>
        <v>75051PC not applicable</v>
      </c>
      <c r="C815" s="69" t="str">
        <f t="shared" si="74"/>
        <v>BAR0375051400107</v>
      </c>
      <c r="D815" s="69" t="str">
        <f t="shared" si="75"/>
        <v>BAR0375051PC not applicable</v>
      </c>
      <c r="E815" t="s">
        <v>577</v>
      </c>
      <c r="F815" t="s">
        <v>282</v>
      </c>
      <c r="G815">
        <v>12</v>
      </c>
      <c r="H815" t="s">
        <v>286</v>
      </c>
      <c r="I815">
        <v>75051</v>
      </c>
      <c r="J815">
        <v>300</v>
      </c>
      <c r="K815">
        <v>9999</v>
      </c>
      <c r="L815" s="61" t="s">
        <v>749</v>
      </c>
      <c r="M815">
        <v>99999</v>
      </c>
      <c r="N815" t="s">
        <v>749</v>
      </c>
      <c r="O815" s="61" t="s">
        <v>682</v>
      </c>
      <c r="P815">
        <v>400107</v>
      </c>
      <c r="Q815" t="s">
        <v>682</v>
      </c>
      <c r="R815">
        <v>9999</v>
      </c>
      <c r="S815" t="e">
        <f>VLOOKUP(A815,'Crosswalk NTL Prgrm-Project_JH'!I:T,5,FALSE)</f>
        <v>#N/A</v>
      </c>
      <c r="T815" t="e">
        <f t="shared" si="76"/>
        <v>#N/A</v>
      </c>
      <c r="U815" t="str">
        <f t="shared" si="77"/>
        <v>BAR037505199999</v>
      </c>
      <c r="V815">
        <v>400107</v>
      </c>
    </row>
    <row r="816" spans="1:22" x14ac:dyDescent="0.25">
      <c r="A816" s="61" t="str">
        <f t="shared" si="72"/>
        <v>BAR0375051</v>
      </c>
      <c r="B816" s="61" t="str">
        <f t="shared" si="73"/>
        <v>75051PC not applicable</v>
      </c>
      <c r="C816" s="69" t="str">
        <f t="shared" si="74"/>
        <v>BAR0375051400108</v>
      </c>
      <c r="D816" s="69" t="str">
        <f t="shared" si="75"/>
        <v>BAR0375051PC not applicable</v>
      </c>
      <c r="E816" t="s">
        <v>577</v>
      </c>
      <c r="F816" t="s">
        <v>282</v>
      </c>
      <c r="G816">
        <v>12</v>
      </c>
      <c r="H816" t="s">
        <v>286</v>
      </c>
      <c r="I816">
        <v>75051</v>
      </c>
      <c r="J816">
        <v>300</v>
      </c>
      <c r="K816">
        <v>9999</v>
      </c>
      <c r="L816" s="61" t="s">
        <v>749</v>
      </c>
      <c r="M816">
        <v>99999</v>
      </c>
      <c r="N816" t="s">
        <v>749</v>
      </c>
      <c r="O816" s="61" t="s">
        <v>671</v>
      </c>
      <c r="P816">
        <v>400108</v>
      </c>
      <c r="Q816" t="s">
        <v>671</v>
      </c>
      <c r="R816">
        <v>9999</v>
      </c>
      <c r="S816" t="e">
        <f>VLOOKUP(A816,'Crosswalk NTL Prgrm-Project_JH'!I:T,5,FALSE)</f>
        <v>#N/A</v>
      </c>
      <c r="T816" t="e">
        <f t="shared" si="76"/>
        <v>#N/A</v>
      </c>
      <c r="U816" t="str">
        <f t="shared" si="77"/>
        <v>BAR037505199999</v>
      </c>
      <c r="V816">
        <v>400108</v>
      </c>
    </row>
    <row r="817" spans="1:22" x14ac:dyDescent="0.25">
      <c r="A817" s="61" t="str">
        <f t="shared" si="72"/>
        <v>BAR0375051</v>
      </c>
      <c r="B817" s="61" t="str">
        <f t="shared" si="73"/>
        <v>75051PC not applicable</v>
      </c>
      <c r="C817" s="69" t="str">
        <f t="shared" si="74"/>
        <v>BAR0375051400109</v>
      </c>
      <c r="D817" s="69" t="str">
        <f t="shared" si="75"/>
        <v>BAR0375051PC not applicable</v>
      </c>
      <c r="E817" t="s">
        <v>577</v>
      </c>
      <c r="F817" t="s">
        <v>282</v>
      </c>
      <c r="G817">
        <v>12</v>
      </c>
      <c r="H817" t="s">
        <v>286</v>
      </c>
      <c r="I817">
        <v>75051</v>
      </c>
      <c r="J817">
        <v>300</v>
      </c>
      <c r="K817">
        <v>9999</v>
      </c>
      <c r="L817" s="61" t="s">
        <v>749</v>
      </c>
      <c r="M817">
        <v>99999</v>
      </c>
      <c r="N817" t="s">
        <v>749</v>
      </c>
      <c r="O817" s="61" t="s">
        <v>673</v>
      </c>
      <c r="P817">
        <v>400109</v>
      </c>
      <c r="Q817" t="s">
        <v>673</v>
      </c>
      <c r="R817">
        <v>9999</v>
      </c>
      <c r="S817" t="e">
        <f>VLOOKUP(A817,'Crosswalk NTL Prgrm-Project_JH'!I:T,5,FALSE)</f>
        <v>#N/A</v>
      </c>
      <c r="T817" t="e">
        <f t="shared" si="76"/>
        <v>#N/A</v>
      </c>
      <c r="U817" t="str">
        <f t="shared" si="77"/>
        <v>BAR037505199999</v>
      </c>
      <c r="V817">
        <v>400109</v>
      </c>
    </row>
    <row r="818" spans="1:22" x14ac:dyDescent="0.25">
      <c r="A818" s="61" t="str">
        <f t="shared" si="72"/>
        <v>BAR0375051</v>
      </c>
      <c r="B818" s="61" t="str">
        <f t="shared" si="73"/>
        <v>75051PC not applicable</v>
      </c>
      <c r="C818" s="69" t="str">
        <f t="shared" si="74"/>
        <v>BAR0375051400110</v>
      </c>
      <c r="D818" s="69" t="str">
        <f t="shared" si="75"/>
        <v>BAR0375051PC not applicable</v>
      </c>
      <c r="E818" t="s">
        <v>577</v>
      </c>
      <c r="F818" t="s">
        <v>282</v>
      </c>
      <c r="G818">
        <v>12</v>
      </c>
      <c r="H818" t="s">
        <v>286</v>
      </c>
      <c r="I818">
        <v>75051</v>
      </c>
      <c r="J818">
        <v>300</v>
      </c>
      <c r="K818">
        <v>9999</v>
      </c>
      <c r="L818" s="61" t="s">
        <v>749</v>
      </c>
      <c r="M818">
        <v>99999</v>
      </c>
      <c r="N818" t="s">
        <v>749</v>
      </c>
      <c r="O818" s="61" t="s">
        <v>674</v>
      </c>
      <c r="P818">
        <v>400110</v>
      </c>
      <c r="Q818" t="s">
        <v>674</v>
      </c>
      <c r="R818">
        <v>9999</v>
      </c>
      <c r="S818" t="e">
        <f>VLOOKUP(A818,'Crosswalk NTL Prgrm-Project_JH'!I:T,5,FALSE)</f>
        <v>#N/A</v>
      </c>
      <c r="T818" t="e">
        <f t="shared" si="76"/>
        <v>#N/A</v>
      </c>
      <c r="U818" t="str">
        <f t="shared" si="77"/>
        <v>BAR037505199999</v>
      </c>
      <c r="V818">
        <v>400110</v>
      </c>
    </row>
    <row r="819" spans="1:22" x14ac:dyDescent="0.25">
      <c r="A819" s="61" t="str">
        <f t="shared" si="72"/>
        <v>BAR0375051</v>
      </c>
      <c r="B819" s="61" t="str">
        <f t="shared" si="73"/>
        <v>75051PC not applicable</v>
      </c>
      <c r="C819" s="69" t="str">
        <f t="shared" si="74"/>
        <v>BAR0375051400114</v>
      </c>
      <c r="D819" s="69" t="str">
        <f t="shared" si="75"/>
        <v>BAR0375051PC not applicable</v>
      </c>
      <c r="E819" t="s">
        <v>577</v>
      </c>
      <c r="F819" t="s">
        <v>282</v>
      </c>
      <c r="G819">
        <v>12</v>
      </c>
      <c r="H819" t="s">
        <v>286</v>
      </c>
      <c r="I819">
        <v>75051</v>
      </c>
      <c r="J819">
        <v>300</v>
      </c>
      <c r="K819">
        <v>9999</v>
      </c>
      <c r="L819" s="61" t="s">
        <v>749</v>
      </c>
      <c r="M819">
        <v>99999</v>
      </c>
      <c r="N819" t="s">
        <v>749</v>
      </c>
      <c r="O819" s="61" t="s">
        <v>592</v>
      </c>
      <c r="P819">
        <v>400114</v>
      </c>
      <c r="Q819" t="s">
        <v>592</v>
      </c>
      <c r="R819">
        <v>9999</v>
      </c>
      <c r="S819" t="e">
        <f>VLOOKUP(A819,'Crosswalk NTL Prgrm-Project_JH'!I:T,5,FALSE)</f>
        <v>#N/A</v>
      </c>
      <c r="T819" t="e">
        <f t="shared" si="76"/>
        <v>#N/A</v>
      </c>
      <c r="U819" t="str">
        <f t="shared" si="77"/>
        <v>BAR037505199999</v>
      </c>
      <c r="V819">
        <v>400114</v>
      </c>
    </row>
    <row r="820" spans="1:22" x14ac:dyDescent="0.25">
      <c r="A820" s="61" t="str">
        <f t="shared" si="72"/>
        <v>BAR0375051</v>
      </c>
      <c r="B820" s="61" t="str">
        <f t="shared" si="73"/>
        <v>75051PC not applicable</v>
      </c>
      <c r="C820" s="69" t="str">
        <f t="shared" si="74"/>
        <v>BAR0375051400116</v>
      </c>
      <c r="D820" s="69" t="str">
        <f t="shared" si="75"/>
        <v>BAR0375051PC not applicable</v>
      </c>
      <c r="E820" t="s">
        <v>577</v>
      </c>
      <c r="F820" t="s">
        <v>282</v>
      </c>
      <c r="G820">
        <v>12</v>
      </c>
      <c r="H820" t="s">
        <v>286</v>
      </c>
      <c r="I820">
        <v>75051</v>
      </c>
      <c r="J820">
        <v>300</v>
      </c>
      <c r="K820">
        <v>9999</v>
      </c>
      <c r="L820" s="61" t="s">
        <v>749</v>
      </c>
      <c r="M820">
        <v>99999</v>
      </c>
      <c r="N820" t="s">
        <v>749</v>
      </c>
      <c r="O820" s="61" t="s">
        <v>676</v>
      </c>
      <c r="P820">
        <v>400116</v>
      </c>
      <c r="Q820" t="s">
        <v>676</v>
      </c>
      <c r="R820">
        <v>9999</v>
      </c>
      <c r="S820" t="e">
        <f>VLOOKUP(A820,'Crosswalk NTL Prgrm-Project_JH'!I:T,5,FALSE)</f>
        <v>#N/A</v>
      </c>
      <c r="T820" t="e">
        <f t="shared" si="76"/>
        <v>#N/A</v>
      </c>
      <c r="U820" t="str">
        <f t="shared" si="77"/>
        <v>BAR037505199999</v>
      </c>
      <c r="V820">
        <v>400116</v>
      </c>
    </row>
    <row r="821" spans="1:22" x14ac:dyDescent="0.25">
      <c r="A821" s="61" t="str">
        <f t="shared" si="72"/>
        <v>BAR0375051</v>
      </c>
      <c r="B821" s="61" t="str">
        <f t="shared" si="73"/>
        <v>75051PC not applicable</v>
      </c>
      <c r="C821" s="69" t="str">
        <f t="shared" si="74"/>
        <v>BAR0375051400500</v>
      </c>
      <c r="D821" s="69" t="str">
        <f t="shared" si="75"/>
        <v>BAR0375051PC not applicable</v>
      </c>
      <c r="E821" t="s">
        <v>577</v>
      </c>
      <c r="F821" t="s">
        <v>282</v>
      </c>
      <c r="G821">
        <v>12</v>
      </c>
      <c r="H821" t="s">
        <v>286</v>
      </c>
      <c r="I821">
        <v>75051</v>
      </c>
      <c r="J821">
        <v>300</v>
      </c>
      <c r="K821">
        <v>9999</v>
      </c>
      <c r="L821" s="61" t="s">
        <v>749</v>
      </c>
      <c r="M821">
        <v>99999</v>
      </c>
      <c r="N821" t="s">
        <v>749</v>
      </c>
      <c r="O821" s="61" t="s">
        <v>683</v>
      </c>
      <c r="P821">
        <v>400500</v>
      </c>
      <c r="Q821" t="s">
        <v>683</v>
      </c>
      <c r="R821">
        <v>9999</v>
      </c>
      <c r="S821" t="e">
        <f>VLOOKUP(A821,'Crosswalk NTL Prgrm-Project_JH'!I:T,5,FALSE)</f>
        <v>#N/A</v>
      </c>
      <c r="T821" t="e">
        <f t="shared" si="76"/>
        <v>#N/A</v>
      </c>
      <c r="U821" t="str">
        <f t="shared" si="77"/>
        <v>BAR037505199999</v>
      </c>
      <c r="V821">
        <v>400500</v>
      </c>
    </row>
    <row r="822" spans="1:22" x14ac:dyDescent="0.25">
      <c r="A822" s="61" t="str">
        <f t="shared" si="72"/>
        <v>BAR0375051</v>
      </c>
      <c r="B822" s="61" t="str">
        <f t="shared" si="73"/>
        <v>75051PC not applicable</v>
      </c>
      <c r="C822" s="69" t="str">
        <f t="shared" si="74"/>
        <v>BAR0375051400501</v>
      </c>
      <c r="D822" s="69" t="str">
        <f t="shared" si="75"/>
        <v>BAR0375051PC not applicable</v>
      </c>
      <c r="E822" t="s">
        <v>577</v>
      </c>
      <c r="F822" t="s">
        <v>282</v>
      </c>
      <c r="G822">
        <v>12</v>
      </c>
      <c r="H822" t="s">
        <v>286</v>
      </c>
      <c r="I822">
        <v>75051</v>
      </c>
      <c r="J822">
        <v>300</v>
      </c>
      <c r="K822">
        <v>9999</v>
      </c>
      <c r="L822" s="61" t="s">
        <v>749</v>
      </c>
      <c r="M822">
        <v>99999</v>
      </c>
      <c r="N822" t="s">
        <v>749</v>
      </c>
      <c r="O822" s="61" t="s">
        <v>677</v>
      </c>
      <c r="P822">
        <v>400501</v>
      </c>
      <c r="Q822" t="s">
        <v>677</v>
      </c>
      <c r="R822">
        <v>9999</v>
      </c>
      <c r="S822" t="e">
        <f>VLOOKUP(A822,'Crosswalk NTL Prgrm-Project_JH'!I:T,5,FALSE)</f>
        <v>#N/A</v>
      </c>
      <c r="T822" t="e">
        <f t="shared" si="76"/>
        <v>#N/A</v>
      </c>
      <c r="U822" t="str">
        <f t="shared" si="77"/>
        <v>BAR037505199999</v>
      </c>
      <c r="V822">
        <v>400501</v>
      </c>
    </row>
    <row r="823" spans="1:22" x14ac:dyDescent="0.25">
      <c r="A823" s="61" t="str">
        <f t="shared" si="72"/>
        <v>BAR0375051</v>
      </c>
      <c r="B823" s="61" t="str">
        <f t="shared" si="73"/>
        <v>75051PC not applicable</v>
      </c>
      <c r="C823" s="69" t="str">
        <f t="shared" si="74"/>
        <v>BAR0375051400124</v>
      </c>
      <c r="D823" s="69" t="str">
        <f t="shared" si="75"/>
        <v>BAR0375051PC not applicable</v>
      </c>
      <c r="E823" t="s">
        <v>577</v>
      </c>
      <c r="F823" t="s">
        <v>282</v>
      </c>
      <c r="G823">
        <v>12</v>
      </c>
      <c r="H823" t="s">
        <v>286</v>
      </c>
      <c r="I823">
        <v>75051</v>
      </c>
      <c r="J823">
        <v>300</v>
      </c>
      <c r="K823">
        <v>9999</v>
      </c>
      <c r="L823" s="61" t="s">
        <v>749</v>
      </c>
      <c r="M823">
        <v>99999</v>
      </c>
      <c r="N823" t="s">
        <v>749</v>
      </c>
      <c r="O823" s="61" t="s">
        <v>684</v>
      </c>
      <c r="P823">
        <v>400124</v>
      </c>
      <c r="Q823" t="s">
        <v>684</v>
      </c>
      <c r="R823">
        <v>9999</v>
      </c>
      <c r="S823" t="e">
        <f>VLOOKUP(A823,'Crosswalk NTL Prgrm-Project_JH'!I:T,5,FALSE)</f>
        <v>#N/A</v>
      </c>
      <c r="T823" t="e">
        <f t="shared" si="76"/>
        <v>#N/A</v>
      </c>
      <c r="U823" t="str">
        <f t="shared" si="77"/>
        <v>BAR037505199999</v>
      </c>
      <c r="V823">
        <v>400124</v>
      </c>
    </row>
    <row r="824" spans="1:22" x14ac:dyDescent="0.25">
      <c r="A824" s="61" t="str">
        <f t="shared" si="72"/>
        <v>BAR0375051</v>
      </c>
      <c r="B824" s="61" t="str">
        <f t="shared" si="73"/>
        <v>75051PC not applicable</v>
      </c>
      <c r="C824" s="69" t="str">
        <f t="shared" si="74"/>
        <v>BAR0375051400125</v>
      </c>
      <c r="D824" s="69" t="str">
        <f t="shared" si="75"/>
        <v>BAR0375051PC not applicable</v>
      </c>
      <c r="E824" t="s">
        <v>577</v>
      </c>
      <c r="F824" t="s">
        <v>282</v>
      </c>
      <c r="G824">
        <v>12</v>
      </c>
      <c r="H824" t="s">
        <v>286</v>
      </c>
      <c r="I824">
        <v>75051</v>
      </c>
      <c r="J824">
        <v>300</v>
      </c>
      <c r="K824">
        <v>9999</v>
      </c>
      <c r="L824" s="61" t="s">
        <v>749</v>
      </c>
      <c r="M824">
        <v>99999</v>
      </c>
      <c r="N824" t="s">
        <v>749</v>
      </c>
      <c r="O824" s="61" t="s">
        <v>685</v>
      </c>
      <c r="P824">
        <v>400125</v>
      </c>
      <c r="Q824" t="s">
        <v>685</v>
      </c>
      <c r="R824">
        <v>9999</v>
      </c>
      <c r="S824" t="e">
        <f>VLOOKUP(A824,'Crosswalk NTL Prgrm-Project_JH'!I:T,5,FALSE)</f>
        <v>#N/A</v>
      </c>
      <c r="T824" t="e">
        <f t="shared" si="76"/>
        <v>#N/A</v>
      </c>
      <c r="U824" t="str">
        <f t="shared" si="77"/>
        <v>BAR037505199999</v>
      </c>
      <c r="V824">
        <v>400125</v>
      </c>
    </row>
    <row r="825" spans="1:22" x14ac:dyDescent="0.25">
      <c r="A825" s="61" t="str">
        <f t="shared" si="72"/>
        <v>BAR0375051</v>
      </c>
      <c r="B825" s="61" t="str">
        <f t="shared" si="73"/>
        <v>75051PC not applicable</v>
      </c>
      <c r="C825" s="69" t="str">
        <f t="shared" si="74"/>
        <v>BAR0375051400126</v>
      </c>
      <c r="D825" s="69" t="str">
        <f t="shared" si="75"/>
        <v>BAR0375051PC not applicable</v>
      </c>
      <c r="E825" t="s">
        <v>577</v>
      </c>
      <c r="F825" t="s">
        <v>282</v>
      </c>
      <c r="G825">
        <v>12</v>
      </c>
      <c r="H825" t="s">
        <v>286</v>
      </c>
      <c r="I825">
        <v>75051</v>
      </c>
      <c r="J825">
        <v>300</v>
      </c>
      <c r="K825">
        <v>9999</v>
      </c>
      <c r="L825" s="61" t="s">
        <v>749</v>
      </c>
      <c r="M825">
        <v>99999</v>
      </c>
      <c r="N825" t="s">
        <v>749</v>
      </c>
      <c r="O825" s="61" t="s">
        <v>686</v>
      </c>
      <c r="P825">
        <v>400126</v>
      </c>
      <c r="Q825" t="s">
        <v>686</v>
      </c>
      <c r="R825">
        <v>9999</v>
      </c>
      <c r="S825" t="e">
        <f>VLOOKUP(A825,'Crosswalk NTL Prgrm-Project_JH'!I:T,5,FALSE)</f>
        <v>#N/A</v>
      </c>
      <c r="T825" t="e">
        <f t="shared" si="76"/>
        <v>#N/A</v>
      </c>
      <c r="U825" t="str">
        <f t="shared" si="77"/>
        <v>BAR037505199999</v>
      </c>
      <c r="V825">
        <v>400126</v>
      </c>
    </row>
    <row r="826" spans="1:22" x14ac:dyDescent="0.25">
      <c r="A826" s="61" t="str">
        <f t="shared" si="72"/>
        <v>BAR0375051</v>
      </c>
      <c r="B826" s="61" t="str">
        <f t="shared" si="73"/>
        <v>75051PC not applicable</v>
      </c>
      <c r="C826" s="69" t="str">
        <f t="shared" si="74"/>
        <v>BAR0375051400127</v>
      </c>
      <c r="D826" s="69" t="str">
        <f t="shared" si="75"/>
        <v>BAR0375051PC not applicable</v>
      </c>
      <c r="E826" t="s">
        <v>577</v>
      </c>
      <c r="F826" t="s">
        <v>282</v>
      </c>
      <c r="G826">
        <v>12</v>
      </c>
      <c r="H826" t="s">
        <v>286</v>
      </c>
      <c r="I826">
        <v>75051</v>
      </c>
      <c r="J826">
        <v>300</v>
      </c>
      <c r="K826">
        <v>9999</v>
      </c>
      <c r="L826" s="61" t="s">
        <v>749</v>
      </c>
      <c r="M826">
        <v>99999</v>
      </c>
      <c r="N826" t="s">
        <v>749</v>
      </c>
      <c r="O826" s="61" t="s">
        <v>687</v>
      </c>
      <c r="P826">
        <v>400127</v>
      </c>
      <c r="Q826" t="s">
        <v>687</v>
      </c>
      <c r="R826">
        <v>9999</v>
      </c>
      <c r="S826" t="e">
        <f>VLOOKUP(A826,'Crosswalk NTL Prgrm-Project_JH'!I:T,5,FALSE)</f>
        <v>#N/A</v>
      </c>
      <c r="T826" t="e">
        <f t="shared" si="76"/>
        <v>#N/A</v>
      </c>
      <c r="U826" t="str">
        <f t="shared" si="77"/>
        <v>BAR037505199999</v>
      </c>
      <c r="V826">
        <v>400127</v>
      </c>
    </row>
    <row r="827" spans="1:22" x14ac:dyDescent="0.25">
      <c r="A827" s="61" t="str">
        <f t="shared" si="72"/>
        <v>BAR0375051</v>
      </c>
      <c r="B827" s="61" t="str">
        <f t="shared" si="73"/>
        <v>75051PC not applicable</v>
      </c>
      <c r="C827" s="69" t="str">
        <f t="shared" si="74"/>
        <v>BAR0375051400128</v>
      </c>
      <c r="D827" s="69" t="str">
        <f t="shared" si="75"/>
        <v>BAR0375051PC not applicable</v>
      </c>
      <c r="E827" t="s">
        <v>577</v>
      </c>
      <c r="F827" t="s">
        <v>282</v>
      </c>
      <c r="G827">
        <v>12</v>
      </c>
      <c r="H827" t="s">
        <v>286</v>
      </c>
      <c r="I827">
        <v>75051</v>
      </c>
      <c r="J827">
        <v>300</v>
      </c>
      <c r="K827">
        <v>9999</v>
      </c>
      <c r="L827" s="61" t="s">
        <v>749</v>
      </c>
      <c r="M827">
        <v>99999</v>
      </c>
      <c r="N827" t="s">
        <v>749</v>
      </c>
      <c r="O827" s="61" t="s">
        <v>688</v>
      </c>
      <c r="P827">
        <v>400128</v>
      </c>
      <c r="Q827" t="s">
        <v>688</v>
      </c>
      <c r="R827">
        <v>9999</v>
      </c>
      <c r="S827" t="e">
        <f>VLOOKUP(A827,'Crosswalk NTL Prgrm-Project_JH'!I:T,5,FALSE)</f>
        <v>#N/A</v>
      </c>
      <c r="T827" t="e">
        <f t="shared" si="76"/>
        <v>#N/A</v>
      </c>
      <c r="U827" t="str">
        <f t="shared" si="77"/>
        <v>BAR037505199999</v>
      </c>
      <c r="V827">
        <v>400128</v>
      </c>
    </row>
    <row r="828" spans="1:22" x14ac:dyDescent="0.25">
      <c r="A828" s="61" t="str">
        <f t="shared" si="72"/>
        <v>BAR0375051</v>
      </c>
      <c r="B828" s="61" t="str">
        <f t="shared" si="73"/>
        <v>75051PC not applicable</v>
      </c>
      <c r="C828" s="69" t="str">
        <f t="shared" si="74"/>
        <v>BAR0375051400129</v>
      </c>
      <c r="D828" s="69" t="str">
        <f t="shared" si="75"/>
        <v>BAR0375051PC not applicable</v>
      </c>
      <c r="E828" t="s">
        <v>577</v>
      </c>
      <c r="F828" t="s">
        <v>282</v>
      </c>
      <c r="G828">
        <v>12</v>
      </c>
      <c r="H828" t="s">
        <v>286</v>
      </c>
      <c r="I828">
        <v>75051</v>
      </c>
      <c r="J828">
        <v>300</v>
      </c>
      <c r="K828">
        <v>9999</v>
      </c>
      <c r="L828" s="61" t="s">
        <v>749</v>
      </c>
      <c r="M828">
        <v>99999</v>
      </c>
      <c r="N828" t="s">
        <v>749</v>
      </c>
      <c r="O828" s="61" t="s">
        <v>689</v>
      </c>
      <c r="P828">
        <v>400129</v>
      </c>
      <c r="Q828" t="s">
        <v>689</v>
      </c>
      <c r="R828">
        <v>9999</v>
      </c>
      <c r="S828" t="e">
        <f>VLOOKUP(A828,'Crosswalk NTL Prgrm-Project_JH'!I:T,5,FALSE)</f>
        <v>#N/A</v>
      </c>
      <c r="T828" t="e">
        <f t="shared" si="76"/>
        <v>#N/A</v>
      </c>
      <c r="U828" t="str">
        <f t="shared" si="77"/>
        <v>BAR037505199999</v>
      </c>
      <c r="V828">
        <v>400129</v>
      </c>
    </row>
    <row r="829" spans="1:22" x14ac:dyDescent="0.25">
      <c r="A829" s="61" t="str">
        <f t="shared" si="72"/>
        <v>BAR0375051</v>
      </c>
      <c r="B829" s="61" t="str">
        <f t="shared" si="73"/>
        <v>75051PC not applicable</v>
      </c>
      <c r="C829" s="69" t="str">
        <f t="shared" si="74"/>
        <v>BAR0375051400130</v>
      </c>
      <c r="D829" s="69" t="str">
        <f t="shared" si="75"/>
        <v>BAR0375051PC not applicable</v>
      </c>
      <c r="E829" t="s">
        <v>577</v>
      </c>
      <c r="F829" t="s">
        <v>282</v>
      </c>
      <c r="G829">
        <v>12</v>
      </c>
      <c r="H829" t="s">
        <v>286</v>
      </c>
      <c r="I829">
        <v>75051</v>
      </c>
      <c r="J829">
        <v>300</v>
      </c>
      <c r="K829">
        <v>9999</v>
      </c>
      <c r="L829" s="61" t="s">
        <v>749</v>
      </c>
      <c r="M829">
        <v>99999</v>
      </c>
      <c r="N829" t="s">
        <v>749</v>
      </c>
      <c r="O829" s="61" t="s">
        <v>690</v>
      </c>
      <c r="P829">
        <v>400130</v>
      </c>
      <c r="Q829" t="s">
        <v>690</v>
      </c>
      <c r="R829">
        <v>9999</v>
      </c>
      <c r="S829" t="e">
        <f>VLOOKUP(A829,'Crosswalk NTL Prgrm-Project_JH'!I:T,5,FALSE)</f>
        <v>#N/A</v>
      </c>
      <c r="T829" t="e">
        <f t="shared" si="76"/>
        <v>#N/A</v>
      </c>
      <c r="U829" t="str">
        <f t="shared" si="77"/>
        <v>BAR037505199999</v>
      </c>
      <c r="V829">
        <v>400130</v>
      </c>
    </row>
    <row r="830" spans="1:22" x14ac:dyDescent="0.25">
      <c r="A830" s="61" t="str">
        <f t="shared" si="72"/>
        <v>BAR0375051</v>
      </c>
      <c r="B830" s="61" t="str">
        <f t="shared" si="73"/>
        <v>75051PC not applicable</v>
      </c>
      <c r="C830" s="69" t="str">
        <f t="shared" si="74"/>
        <v>BAR0375051400131</v>
      </c>
      <c r="D830" s="69" t="str">
        <f t="shared" si="75"/>
        <v>BAR0375051PC not applicable</v>
      </c>
      <c r="E830" t="s">
        <v>577</v>
      </c>
      <c r="F830" t="s">
        <v>282</v>
      </c>
      <c r="G830">
        <v>12</v>
      </c>
      <c r="H830" t="s">
        <v>286</v>
      </c>
      <c r="I830">
        <v>75051</v>
      </c>
      <c r="J830">
        <v>300</v>
      </c>
      <c r="K830">
        <v>9999</v>
      </c>
      <c r="L830" s="61" t="s">
        <v>749</v>
      </c>
      <c r="M830">
        <v>99999</v>
      </c>
      <c r="N830" t="s">
        <v>749</v>
      </c>
      <c r="O830" s="61" t="s">
        <v>691</v>
      </c>
      <c r="P830">
        <v>400131</v>
      </c>
      <c r="Q830" t="s">
        <v>691</v>
      </c>
      <c r="R830">
        <v>9999</v>
      </c>
      <c r="S830" t="e">
        <f>VLOOKUP(A830,'Crosswalk NTL Prgrm-Project_JH'!I:T,5,FALSE)</f>
        <v>#N/A</v>
      </c>
      <c r="T830" t="e">
        <f t="shared" si="76"/>
        <v>#N/A</v>
      </c>
      <c r="U830" t="str">
        <f t="shared" si="77"/>
        <v>BAR037505199999</v>
      </c>
      <c r="V830">
        <v>400131</v>
      </c>
    </row>
    <row r="831" spans="1:22" x14ac:dyDescent="0.25">
      <c r="A831" s="61" t="str">
        <f t="shared" si="72"/>
        <v>BAR0375051</v>
      </c>
      <c r="B831" s="61" t="str">
        <f t="shared" si="73"/>
        <v>75051PC not applicable</v>
      </c>
      <c r="C831" s="69" t="str">
        <f t="shared" si="74"/>
        <v>BAR0375051400132</v>
      </c>
      <c r="D831" s="69" t="str">
        <f t="shared" si="75"/>
        <v>BAR0375051PC not applicable</v>
      </c>
      <c r="E831" t="s">
        <v>577</v>
      </c>
      <c r="F831" t="s">
        <v>282</v>
      </c>
      <c r="G831">
        <v>12</v>
      </c>
      <c r="H831" t="s">
        <v>286</v>
      </c>
      <c r="I831">
        <v>75051</v>
      </c>
      <c r="J831">
        <v>300</v>
      </c>
      <c r="K831">
        <v>9999</v>
      </c>
      <c r="L831" s="61" t="s">
        <v>749</v>
      </c>
      <c r="M831">
        <v>99999</v>
      </c>
      <c r="N831" t="s">
        <v>749</v>
      </c>
      <c r="O831" s="61" t="s">
        <v>692</v>
      </c>
      <c r="P831">
        <v>400132</v>
      </c>
      <c r="Q831" t="s">
        <v>692</v>
      </c>
      <c r="R831">
        <v>9999</v>
      </c>
      <c r="S831" t="e">
        <f>VLOOKUP(A831,'Crosswalk NTL Prgrm-Project_JH'!I:T,5,FALSE)</f>
        <v>#N/A</v>
      </c>
      <c r="T831" t="e">
        <f t="shared" si="76"/>
        <v>#N/A</v>
      </c>
      <c r="U831" t="str">
        <f t="shared" si="77"/>
        <v>BAR037505199999</v>
      </c>
      <c r="V831">
        <v>400132</v>
      </c>
    </row>
    <row r="832" spans="1:22" x14ac:dyDescent="0.25">
      <c r="A832" s="61" t="str">
        <f t="shared" si="72"/>
        <v>BAR0375051</v>
      </c>
      <c r="B832" s="61" t="str">
        <f t="shared" si="73"/>
        <v>75051PC not applicable</v>
      </c>
      <c r="C832" s="69" t="str">
        <f t="shared" si="74"/>
        <v>BAR0375051400502</v>
      </c>
      <c r="D832" s="69" t="str">
        <f t="shared" si="75"/>
        <v>BAR0375051PC not applicable</v>
      </c>
      <c r="E832" t="s">
        <v>577</v>
      </c>
      <c r="F832" t="s">
        <v>282</v>
      </c>
      <c r="G832">
        <v>12</v>
      </c>
      <c r="H832" t="s">
        <v>286</v>
      </c>
      <c r="I832">
        <v>75051</v>
      </c>
      <c r="J832">
        <v>300</v>
      </c>
      <c r="K832">
        <v>9999</v>
      </c>
      <c r="L832" s="61" t="s">
        <v>749</v>
      </c>
      <c r="M832">
        <v>99999</v>
      </c>
      <c r="N832" t="s">
        <v>749</v>
      </c>
      <c r="O832" s="61" t="s">
        <v>693</v>
      </c>
      <c r="P832">
        <v>400502</v>
      </c>
      <c r="Q832" t="s">
        <v>693</v>
      </c>
      <c r="R832">
        <v>9999</v>
      </c>
      <c r="S832" t="e">
        <f>VLOOKUP(A832,'Crosswalk NTL Prgrm-Project_JH'!I:T,5,FALSE)</f>
        <v>#N/A</v>
      </c>
      <c r="T832" t="e">
        <f t="shared" si="76"/>
        <v>#N/A</v>
      </c>
      <c r="U832" t="str">
        <f t="shared" si="77"/>
        <v>BAR037505199999</v>
      </c>
      <c r="V832">
        <v>400502</v>
      </c>
    </row>
    <row r="833" spans="1:22" x14ac:dyDescent="0.25">
      <c r="A833" s="61" t="str">
        <f t="shared" si="72"/>
        <v>BAR0375051</v>
      </c>
      <c r="B833" s="61" t="str">
        <f t="shared" si="73"/>
        <v>75051PC not applicable</v>
      </c>
      <c r="C833" s="69" t="str">
        <f t="shared" si="74"/>
        <v>BAR0375051400133</v>
      </c>
      <c r="D833" s="69" t="str">
        <f t="shared" si="75"/>
        <v>BAR0375051PC not applicable</v>
      </c>
      <c r="E833" t="s">
        <v>577</v>
      </c>
      <c r="F833" t="s">
        <v>282</v>
      </c>
      <c r="G833">
        <v>12</v>
      </c>
      <c r="H833" t="s">
        <v>286</v>
      </c>
      <c r="I833">
        <v>75051</v>
      </c>
      <c r="J833">
        <v>300</v>
      </c>
      <c r="K833">
        <v>9999</v>
      </c>
      <c r="L833" s="61" t="s">
        <v>749</v>
      </c>
      <c r="M833">
        <v>99999</v>
      </c>
      <c r="N833" t="s">
        <v>749</v>
      </c>
      <c r="O833" s="61" t="s">
        <v>694</v>
      </c>
      <c r="P833">
        <v>400133</v>
      </c>
      <c r="Q833" t="s">
        <v>694</v>
      </c>
      <c r="R833">
        <v>9999</v>
      </c>
      <c r="S833" t="e">
        <f>VLOOKUP(A833,'Crosswalk NTL Prgrm-Project_JH'!I:T,5,FALSE)</f>
        <v>#N/A</v>
      </c>
      <c r="T833" t="e">
        <f t="shared" si="76"/>
        <v>#N/A</v>
      </c>
      <c r="U833" t="str">
        <f t="shared" si="77"/>
        <v>BAR037505199999</v>
      </c>
      <c r="V833">
        <v>400133</v>
      </c>
    </row>
    <row r="834" spans="1:22" x14ac:dyDescent="0.25">
      <c r="A834" s="61" t="str">
        <f t="shared" si="72"/>
        <v>BAR0375051</v>
      </c>
      <c r="B834" s="61" t="str">
        <f t="shared" si="73"/>
        <v>75051PC not applicable</v>
      </c>
      <c r="C834" s="69" t="str">
        <f t="shared" si="74"/>
        <v>BAR0375051400134</v>
      </c>
      <c r="D834" s="69" t="str">
        <f t="shared" si="75"/>
        <v>BAR0375051PC not applicable</v>
      </c>
      <c r="E834" t="s">
        <v>577</v>
      </c>
      <c r="F834" t="s">
        <v>282</v>
      </c>
      <c r="G834">
        <v>12</v>
      </c>
      <c r="H834" t="s">
        <v>286</v>
      </c>
      <c r="I834">
        <v>75051</v>
      </c>
      <c r="J834">
        <v>300</v>
      </c>
      <c r="K834">
        <v>9999</v>
      </c>
      <c r="L834" s="61" t="s">
        <v>749</v>
      </c>
      <c r="M834">
        <v>99999</v>
      </c>
      <c r="N834" t="s">
        <v>749</v>
      </c>
      <c r="O834" s="61" t="s">
        <v>695</v>
      </c>
      <c r="P834">
        <v>400134</v>
      </c>
      <c r="Q834" t="s">
        <v>695</v>
      </c>
      <c r="R834">
        <v>9999</v>
      </c>
      <c r="S834" t="e">
        <f>VLOOKUP(A834,'Crosswalk NTL Prgrm-Project_JH'!I:T,5,FALSE)</f>
        <v>#N/A</v>
      </c>
      <c r="T834" t="e">
        <f t="shared" si="76"/>
        <v>#N/A</v>
      </c>
      <c r="U834" t="str">
        <f t="shared" si="77"/>
        <v>BAR037505199999</v>
      </c>
      <c r="V834">
        <v>400134</v>
      </c>
    </row>
    <row r="835" spans="1:22" x14ac:dyDescent="0.25">
      <c r="A835" s="61" t="str">
        <f t="shared" ref="A835:A898" si="78">F835&amp;I835</f>
        <v>BAR0375051</v>
      </c>
      <c r="B835" s="61" t="str">
        <f t="shared" ref="B835:B898" si="79">I835&amp;N835</f>
        <v>75051PC not applicable</v>
      </c>
      <c r="C835" s="69" t="str">
        <f t="shared" ref="C835:C898" si="80">F835&amp;I835&amp;P835</f>
        <v>BAR0375051400135</v>
      </c>
      <c r="D835" s="69" t="str">
        <f t="shared" ref="D835:D898" si="81">F835&amp;I835&amp;L835</f>
        <v>BAR0375051PC not applicable</v>
      </c>
      <c r="E835" t="s">
        <v>577</v>
      </c>
      <c r="F835" t="s">
        <v>282</v>
      </c>
      <c r="G835">
        <v>12</v>
      </c>
      <c r="H835" t="s">
        <v>286</v>
      </c>
      <c r="I835">
        <v>75051</v>
      </c>
      <c r="J835">
        <v>300</v>
      </c>
      <c r="K835">
        <v>9999</v>
      </c>
      <c r="L835" s="61" t="s">
        <v>749</v>
      </c>
      <c r="M835">
        <v>99999</v>
      </c>
      <c r="N835" t="s">
        <v>749</v>
      </c>
      <c r="O835" s="61" t="s">
        <v>696</v>
      </c>
      <c r="P835">
        <v>400135</v>
      </c>
      <c r="Q835" t="s">
        <v>696</v>
      </c>
      <c r="R835">
        <v>9999</v>
      </c>
      <c r="S835" t="e">
        <f>VLOOKUP(A835,'Crosswalk NTL Prgrm-Project_JH'!I:T,5,FALSE)</f>
        <v>#N/A</v>
      </c>
      <c r="T835" t="e">
        <f t="shared" ref="T835:T898" si="82">S835=M835</f>
        <v>#N/A</v>
      </c>
      <c r="U835" t="str">
        <f t="shared" ref="U835:U898" si="83">F835&amp;I835&amp;M835</f>
        <v>BAR037505199999</v>
      </c>
      <c r="V835">
        <v>400135</v>
      </c>
    </row>
    <row r="836" spans="1:22" x14ac:dyDescent="0.25">
      <c r="A836" s="61" t="str">
        <f t="shared" si="78"/>
        <v>BAR0375051</v>
      </c>
      <c r="B836" s="61" t="str">
        <f t="shared" si="79"/>
        <v>75051PC not applicable</v>
      </c>
      <c r="C836" s="69" t="str">
        <f t="shared" si="80"/>
        <v>BAR0375051400503</v>
      </c>
      <c r="D836" s="69" t="str">
        <f t="shared" si="81"/>
        <v>BAR0375051PC not applicable</v>
      </c>
      <c r="E836" t="s">
        <v>577</v>
      </c>
      <c r="F836" t="s">
        <v>282</v>
      </c>
      <c r="G836">
        <v>12</v>
      </c>
      <c r="H836" t="s">
        <v>286</v>
      </c>
      <c r="I836">
        <v>75051</v>
      </c>
      <c r="J836">
        <v>300</v>
      </c>
      <c r="K836">
        <v>9999</v>
      </c>
      <c r="L836" s="61" t="s">
        <v>749</v>
      </c>
      <c r="M836">
        <v>99999</v>
      </c>
      <c r="N836" t="s">
        <v>749</v>
      </c>
      <c r="O836" s="61" t="s">
        <v>580</v>
      </c>
      <c r="P836">
        <v>400503</v>
      </c>
      <c r="Q836" t="s">
        <v>580</v>
      </c>
      <c r="R836">
        <v>9999</v>
      </c>
      <c r="S836" t="e">
        <f>VLOOKUP(A836,'Crosswalk NTL Prgrm-Project_JH'!I:T,5,FALSE)</f>
        <v>#N/A</v>
      </c>
      <c r="T836" t="e">
        <f t="shared" si="82"/>
        <v>#N/A</v>
      </c>
      <c r="U836" t="str">
        <f t="shared" si="83"/>
        <v>BAR037505199999</v>
      </c>
      <c r="V836">
        <v>400503</v>
      </c>
    </row>
    <row r="837" spans="1:22" x14ac:dyDescent="0.25">
      <c r="A837" s="61" t="str">
        <f t="shared" si="78"/>
        <v>BAR0375051</v>
      </c>
      <c r="B837" s="61" t="str">
        <f t="shared" si="79"/>
        <v>75051PC not applicable</v>
      </c>
      <c r="C837" s="69" t="str">
        <f t="shared" si="80"/>
        <v>BAR0375051400136</v>
      </c>
      <c r="D837" s="69" t="str">
        <f t="shared" si="81"/>
        <v>BAR0375051PC not applicable</v>
      </c>
      <c r="E837" t="s">
        <v>577</v>
      </c>
      <c r="F837" t="s">
        <v>282</v>
      </c>
      <c r="G837">
        <v>12</v>
      </c>
      <c r="H837" t="s">
        <v>286</v>
      </c>
      <c r="I837">
        <v>75051</v>
      </c>
      <c r="J837">
        <v>300</v>
      </c>
      <c r="K837">
        <v>9999</v>
      </c>
      <c r="L837" s="61" t="s">
        <v>749</v>
      </c>
      <c r="M837">
        <v>99999</v>
      </c>
      <c r="N837" t="s">
        <v>749</v>
      </c>
      <c r="O837" s="61" t="s">
        <v>697</v>
      </c>
      <c r="P837">
        <v>400136</v>
      </c>
      <c r="Q837" t="s">
        <v>697</v>
      </c>
      <c r="R837">
        <v>9999</v>
      </c>
      <c r="S837" t="e">
        <f>VLOOKUP(A837,'Crosswalk NTL Prgrm-Project_JH'!I:T,5,FALSE)</f>
        <v>#N/A</v>
      </c>
      <c r="T837" t="e">
        <f t="shared" si="82"/>
        <v>#N/A</v>
      </c>
      <c r="U837" t="str">
        <f t="shared" si="83"/>
        <v>BAR037505199999</v>
      </c>
      <c r="V837">
        <v>400136</v>
      </c>
    </row>
    <row r="838" spans="1:22" x14ac:dyDescent="0.25">
      <c r="A838" s="61" t="str">
        <f t="shared" si="78"/>
        <v>BAR0375051</v>
      </c>
      <c r="B838" s="61" t="str">
        <f t="shared" si="79"/>
        <v>75051PC not applicable</v>
      </c>
      <c r="C838" s="69" t="str">
        <f t="shared" si="80"/>
        <v>BAR0375051400137</v>
      </c>
      <c r="D838" s="69" t="str">
        <f t="shared" si="81"/>
        <v>BAR0375051PC not applicable</v>
      </c>
      <c r="E838" t="s">
        <v>577</v>
      </c>
      <c r="F838" t="s">
        <v>282</v>
      </c>
      <c r="G838">
        <v>12</v>
      </c>
      <c r="H838" t="s">
        <v>286</v>
      </c>
      <c r="I838">
        <v>75051</v>
      </c>
      <c r="J838">
        <v>300</v>
      </c>
      <c r="K838">
        <v>9999</v>
      </c>
      <c r="L838" s="61" t="s">
        <v>749</v>
      </c>
      <c r="M838">
        <v>99999</v>
      </c>
      <c r="N838" t="s">
        <v>749</v>
      </c>
      <c r="O838" s="61" t="s">
        <v>698</v>
      </c>
      <c r="P838">
        <v>400137</v>
      </c>
      <c r="Q838" t="s">
        <v>698</v>
      </c>
      <c r="R838">
        <v>9999</v>
      </c>
      <c r="S838" t="e">
        <f>VLOOKUP(A838,'Crosswalk NTL Prgrm-Project_JH'!I:T,5,FALSE)</f>
        <v>#N/A</v>
      </c>
      <c r="T838" t="e">
        <f t="shared" si="82"/>
        <v>#N/A</v>
      </c>
      <c r="U838" t="str">
        <f t="shared" si="83"/>
        <v>BAR037505199999</v>
      </c>
      <c r="V838">
        <v>400137</v>
      </c>
    </row>
    <row r="839" spans="1:22" x14ac:dyDescent="0.25">
      <c r="A839" s="61" t="str">
        <f t="shared" si="78"/>
        <v>BAR0375051</v>
      </c>
      <c r="B839" s="61" t="str">
        <f t="shared" si="79"/>
        <v>75051PC not applicable</v>
      </c>
      <c r="C839" s="69" t="str">
        <f t="shared" si="80"/>
        <v>BAR0375051400138</v>
      </c>
      <c r="D839" s="69" t="str">
        <f t="shared" si="81"/>
        <v>BAR0375051PC not applicable</v>
      </c>
      <c r="E839" t="s">
        <v>577</v>
      </c>
      <c r="F839" t="s">
        <v>282</v>
      </c>
      <c r="G839">
        <v>12</v>
      </c>
      <c r="H839" t="s">
        <v>286</v>
      </c>
      <c r="I839">
        <v>75051</v>
      </c>
      <c r="J839">
        <v>300</v>
      </c>
      <c r="K839">
        <v>9999</v>
      </c>
      <c r="L839" s="61" t="s">
        <v>749</v>
      </c>
      <c r="M839">
        <v>99999</v>
      </c>
      <c r="N839" t="s">
        <v>749</v>
      </c>
      <c r="O839" s="61" t="s">
        <v>699</v>
      </c>
      <c r="P839">
        <v>400138</v>
      </c>
      <c r="Q839" t="s">
        <v>699</v>
      </c>
      <c r="R839">
        <v>9999</v>
      </c>
      <c r="S839" t="e">
        <f>VLOOKUP(A839,'Crosswalk NTL Prgrm-Project_JH'!I:T,5,FALSE)</f>
        <v>#N/A</v>
      </c>
      <c r="T839" t="e">
        <f t="shared" si="82"/>
        <v>#N/A</v>
      </c>
      <c r="U839" t="str">
        <f t="shared" si="83"/>
        <v>BAR037505199999</v>
      </c>
      <c r="V839">
        <v>400138</v>
      </c>
    </row>
    <row r="840" spans="1:22" x14ac:dyDescent="0.25">
      <c r="A840" s="61" t="str">
        <f t="shared" si="78"/>
        <v>BAR0375051</v>
      </c>
      <c r="B840" s="61" t="str">
        <f t="shared" si="79"/>
        <v>75051PC not applicable</v>
      </c>
      <c r="C840" s="69" t="str">
        <f t="shared" si="80"/>
        <v>BAR0375051400139</v>
      </c>
      <c r="D840" s="69" t="str">
        <f t="shared" si="81"/>
        <v>BAR0375051PC not applicable</v>
      </c>
      <c r="E840" t="s">
        <v>577</v>
      </c>
      <c r="F840" t="s">
        <v>282</v>
      </c>
      <c r="G840">
        <v>12</v>
      </c>
      <c r="H840" t="s">
        <v>286</v>
      </c>
      <c r="I840">
        <v>75051</v>
      </c>
      <c r="J840">
        <v>300</v>
      </c>
      <c r="K840">
        <v>9999</v>
      </c>
      <c r="L840" s="61" t="s">
        <v>749</v>
      </c>
      <c r="M840">
        <v>99999</v>
      </c>
      <c r="N840" t="s">
        <v>749</v>
      </c>
      <c r="O840" s="61" t="s">
        <v>700</v>
      </c>
      <c r="P840">
        <v>400139</v>
      </c>
      <c r="Q840" t="s">
        <v>700</v>
      </c>
      <c r="R840">
        <v>9999</v>
      </c>
      <c r="S840" t="e">
        <f>VLOOKUP(A840,'Crosswalk NTL Prgrm-Project_JH'!I:T,5,FALSE)</f>
        <v>#N/A</v>
      </c>
      <c r="T840" t="e">
        <f t="shared" si="82"/>
        <v>#N/A</v>
      </c>
      <c r="U840" t="str">
        <f t="shared" si="83"/>
        <v>BAR037505199999</v>
      </c>
      <c r="V840">
        <v>400139</v>
      </c>
    </row>
    <row r="841" spans="1:22" x14ac:dyDescent="0.25">
      <c r="A841" s="61" t="str">
        <f t="shared" si="78"/>
        <v>BAR0375051</v>
      </c>
      <c r="B841" s="61" t="str">
        <f t="shared" si="79"/>
        <v>75051PC not applicable</v>
      </c>
      <c r="C841" s="69" t="str">
        <f t="shared" si="80"/>
        <v>BAR0375051400006</v>
      </c>
      <c r="D841" s="69" t="str">
        <f t="shared" si="81"/>
        <v>BAR0375051PC not applicable</v>
      </c>
      <c r="E841" t="s">
        <v>577</v>
      </c>
      <c r="F841" t="s">
        <v>282</v>
      </c>
      <c r="G841">
        <v>12</v>
      </c>
      <c r="H841" t="s">
        <v>286</v>
      </c>
      <c r="I841">
        <v>75051</v>
      </c>
      <c r="J841">
        <v>300</v>
      </c>
      <c r="K841">
        <v>9999</v>
      </c>
      <c r="L841" s="61" t="s">
        <v>749</v>
      </c>
      <c r="M841">
        <v>99999</v>
      </c>
      <c r="N841" t="s">
        <v>749</v>
      </c>
      <c r="O841" s="61" t="s">
        <v>702</v>
      </c>
      <c r="P841">
        <v>400006</v>
      </c>
      <c r="Q841" t="s">
        <v>702</v>
      </c>
      <c r="R841">
        <v>9999</v>
      </c>
      <c r="S841" t="e">
        <f>VLOOKUP(A841,'Crosswalk NTL Prgrm-Project_JH'!I:T,5,FALSE)</f>
        <v>#N/A</v>
      </c>
      <c r="T841" t="e">
        <f t="shared" si="82"/>
        <v>#N/A</v>
      </c>
      <c r="U841" t="str">
        <f t="shared" si="83"/>
        <v>BAR037505199999</v>
      </c>
      <c r="V841">
        <v>400006</v>
      </c>
    </row>
    <row r="842" spans="1:22" x14ac:dyDescent="0.25">
      <c r="A842" s="61" t="str">
        <f t="shared" si="78"/>
        <v>BAR0375051</v>
      </c>
      <c r="B842" s="61" t="str">
        <f t="shared" si="79"/>
        <v>75051PC not applicable</v>
      </c>
      <c r="C842" s="69" t="str">
        <f t="shared" si="80"/>
        <v>BAR0375051400046</v>
      </c>
      <c r="D842" s="69" t="str">
        <f t="shared" si="81"/>
        <v>BAR0375051PC not applicable</v>
      </c>
      <c r="E842" t="s">
        <v>577</v>
      </c>
      <c r="F842" t="s">
        <v>282</v>
      </c>
      <c r="G842">
        <v>12</v>
      </c>
      <c r="H842" t="s">
        <v>286</v>
      </c>
      <c r="I842">
        <v>75051</v>
      </c>
      <c r="J842">
        <v>300</v>
      </c>
      <c r="K842">
        <v>9999</v>
      </c>
      <c r="L842" s="61" t="s">
        <v>749</v>
      </c>
      <c r="M842">
        <v>99999</v>
      </c>
      <c r="N842" t="s">
        <v>749</v>
      </c>
      <c r="O842" s="61" t="s">
        <v>701</v>
      </c>
      <c r="P842">
        <v>400046</v>
      </c>
      <c r="Q842" t="s">
        <v>701</v>
      </c>
      <c r="R842">
        <v>9999</v>
      </c>
      <c r="S842" t="e">
        <f>VLOOKUP(A842,'Crosswalk NTL Prgrm-Project_JH'!I:T,5,FALSE)</f>
        <v>#N/A</v>
      </c>
      <c r="T842" t="e">
        <f t="shared" si="82"/>
        <v>#N/A</v>
      </c>
      <c r="U842" t="str">
        <f t="shared" si="83"/>
        <v>BAR037505199999</v>
      </c>
      <c r="V842">
        <v>400046</v>
      </c>
    </row>
    <row r="843" spans="1:22" x14ac:dyDescent="0.25">
      <c r="A843" s="61" t="str">
        <f t="shared" si="78"/>
        <v>BAR0375051</v>
      </c>
      <c r="B843" s="61" t="str">
        <f t="shared" si="79"/>
        <v>75051PC not applicable</v>
      </c>
      <c r="C843" s="69" t="str">
        <f t="shared" si="80"/>
        <v>BAR0375051400009</v>
      </c>
      <c r="D843" s="69" t="str">
        <f t="shared" si="81"/>
        <v>BAR0375051PC not applicable</v>
      </c>
      <c r="E843" t="s">
        <v>577</v>
      </c>
      <c r="F843" t="s">
        <v>282</v>
      </c>
      <c r="G843">
        <v>12</v>
      </c>
      <c r="H843" t="s">
        <v>286</v>
      </c>
      <c r="I843">
        <v>75051</v>
      </c>
      <c r="J843">
        <v>300</v>
      </c>
      <c r="K843">
        <v>9999</v>
      </c>
      <c r="L843" s="61" t="s">
        <v>749</v>
      </c>
      <c r="M843">
        <v>99999</v>
      </c>
      <c r="N843" t="s">
        <v>749</v>
      </c>
      <c r="O843" s="61" t="s">
        <v>703</v>
      </c>
      <c r="P843">
        <v>400009</v>
      </c>
      <c r="Q843" t="s">
        <v>703</v>
      </c>
      <c r="R843">
        <v>9999</v>
      </c>
      <c r="S843" t="e">
        <f>VLOOKUP(A843,'Crosswalk NTL Prgrm-Project_JH'!I:T,5,FALSE)</f>
        <v>#N/A</v>
      </c>
      <c r="T843" t="e">
        <f t="shared" si="82"/>
        <v>#N/A</v>
      </c>
      <c r="U843" t="str">
        <f t="shared" si="83"/>
        <v>BAR037505199999</v>
      </c>
      <c r="V843">
        <v>400009</v>
      </c>
    </row>
    <row r="844" spans="1:22" x14ac:dyDescent="0.25">
      <c r="A844" s="61" t="str">
        <f t="shared" si="78"/>
        <v>BAR0375051</v>
      </c>
      <c r="B844" s="61" t="str">
        <f t="shared" si="79"/>
        <v>75051PC not applicable</v>
      </c>
      <c r="C844" s="69" t="str">
        <f t="shared" si="80"/>
        <v>BAR0375051400003</v>
      </c>
      <c r="D844" s="69" t="str">
        <f t="shared" si="81"/>
        <v>BAR0375051PC not applicable</v>
      </c>
      <c r="E844" t="s">
        <v>577</v>
      </c>
      <c r="F844" t="s">
        <v>282</v>
      </c>
      <c r="G844">
        <v>12</v>
      </c>
      <c r="H844" t="s">
        <v>286</v>
      </c>
      <c r="I844">
        <v>75051</v>
      </c>
      <c r="J844">
        <v>300</v>
      </c>
      <c r="K844">
        <v>9999</v>
      </c>
      <c r="L844" s="61" t="s">
        <v>749</v>
      </c>
      <c r="M844">
        <v>99999</v>
      </c>
      <c r="N844" t="s">
        <v>749</v>
      </c>
      <c r="O844" s="61" t="s">
        <v>704</v>
      </c>
      <c r="P844">
        <v>400003</v>
      </c>
      <c r="Q844" t="s">
        <v>704</v>
      </c>
      <c r="R844">
        <v>9999</v>
      </c>
      <c r="S844" t="e">
        <f>VLOOKUP(A844,'Crosswalk NTL Prgrm-Project_JH'!I:T,5,FALSE)</f>
        <v>#N/A</v>
      </c>
      <c r="T844" t="e">
        <f t="shared" si="82"/>
        <v>#N/A</v>
      </c>
      <c r="U844" t="str">
        <f t="shared" si="83"/>
        <v>BAR037505199999</v>
      </c>
      <c r="V844">
        <v>400003</v>
      </c>
    </row>
    <row r="845" spans="1:22" x14ac:dyDescent="0.25">
      <c r="A845" s="61" t="str">
        <f t="shared" si="78"/>
        <v>BAR0375051</v>
      </c>
      <c r="B845" s="61" t="str">
        <f t="shared" si="79"/>
        <v>75051PC not applicable</v>
      </c>
      <c r="C845" s="69" t="str">
        <f t="shared" si="80"/>
        <v>BAR0375051400011</v>
      </c>
      <c r="D845" s="69" t="str">
        <f t="shared" si="81"/>
        <v>BAR0375051PC not applicable</v>
      </c>
      <c r="E845" t="s">
        <v>577</v>
      </c>
      <c r="F845" t="s">
        <v>282</v>
      </c>
      <c r="G845">
        <v>12</v>
      </c>
      <c r="H845" t="s">
        <v>286</v>
      </c>
      <c r="I845">
        <v>75051</v>
      </c>
      <c r="J845">
        <v>300</v>
      </c>
      <c r="K845">
        <v>9999</v>
      </c>
      <c r="L845" s="61" t="s">
        <v>749</v>
      </c>
      <c r="M845">
        <v>99999</v>
      </c>
      <c r="N845" t="s">
        <v>749</v>
      </c>
      <c r="O845" s="61" t="s">
        <v>705</v>
      </c>
      <c r="P845">
        <v>400011</v>
      </c>
      <c r="Q845" t="s">
        <v>705</v>
      </c>
      <c r="R845">
        <v>9999</v>
      </c>
      <c r="S845" t="e">
        <f>VLOOKUP(A845,'Crosswalk NTL Prgrm-Project_JH'!I:T,5,FALSE)</f>
        <v>#N/A</v>
      </c>
      <c r="T845" t="e">
        <f t="shared" si="82"/>
        <v>#N/A</v>
      </c>
      <c r="U845" t="str">
        <f t="shared" si="83"/>
        <v>BAR037505199999</v>
      </c>
      <c r="V845">
        <v>400011</v>
      </c>
    </row>
    <row r="846" spans="1:22" x14ac:dyDescent="0.25">
      <c r="A846" s="61" t="str">
        <f t="shared" si="78"/>
        <v>BAR0375051</v>
      </c>
      <c r="B846" s="61" t="str">
        <f t="shared" si="79"/>
        <v>75051PC not applicable</v>
      </c>
      <c r="C846" s="69" t="str">
        <f t="shared" si="80"/>
        <v>BAR0375051400007</v>
      </c>
      <c r="D846" s="69" t="str">
        <f t="shared" si="81"/>
        <v>BAR0375051PC not applicable</v>
      </c>
      <c r="E846" t="s">
        <v>577</v>
      </c>
      <c r="F846" t="s">
        <v>282</v>
      </c>
      <c r="G846">
        <v>12</v>
      </c>
      <c r="H846" t="s">
        <v>286</v>
      </c>
      <c r="I846">
        <v>75051</v>
      </c>
      <c r="J846">
        <v>300</v>
      </c>
      <c r="K846">
        <v>9999</v>
      </c>
      <c r="L846" s="61" t="s">
        <v>749</v>
      </c>
      <c r="M846">
        <v>99999</v>
      </c>
      <c r="N846" t="s">
        <v>749</v>
      </c>
      <c r="O846" s="61" t="s">
        <v>706</v>
      </c>
      <c r="P846">
        <v>400007</v>
      </c>
      <c r="Q846" t="s">
        <v>706</v>
      </c>
      <c r="R846">
        <v>9999</v>
      </c>
      <c r="S846" t="e">
        <f>VLOOKUP(A846,'Crosswalk NTL Prgrm-Project_JH'!I:T,5,FALSE)</f>
        <v>#N/A</v>
      </c>
      <c r="T846" t="e">
        <f t="shared" si="82"/>
        <v>#N/A</v>
      </c>
      <c r="U846" t="str">
        <f t="shared" si="83"/>
        <v>BAR037505199999</v>
      </c>
      <c r="V846">
        <v>400007</v>
      </c>
    </row>
    <row r="847" spans="1:22" x14ac:dyDescent="0.25">
      <c r="A847" s="61" t="str">
        <f t="shared" si="78"/>
        <v>BAR0375051</v>
      </c>
      <c r="B847" s="61" t="str">
        <f t="shared" si="79"/>
        <v>75051PC not applicable</v>
      </c>
      <c r="C847" s="69" t="str">
        <f t="shared" si="80"/>
        <v>BAR0375051400048</v>
      </c>
      <c r="D847" s="69" t="str">
        <f t="shared" si="81"/>
        <v>BAR0375051PC not applicable</v>
      </c>
      <c r="E847" t="s">
        <v>577</v>
      </c>
      <c r="F847" t="s">
        <v>282</v>
      </c>
      <c r="G847">
        <v>12</v>
      </c>
      <c r="H847" t="s">
        <v>286</v>
      </c>
      <c r="I847">
        <v>75051</v>
      </c>
      <c r="J847">
        <v>300</v>
      </c>
      <c r="K847">
        <v>9999</v>
      </c>
      <c r="L847" s="61" t="s">
        <v>749</v>
      </c>
      <c r="M847">
        <v>99999</v>
      </c>
      <c r="N847" t="s">
        <v>749</v>
      </c>
      <c r="O847" s="61" t="s">
        <v>707</v>
      </c>
      <c r="P847">
        <v>400048</v>
      </c>
      <c r="Q847" t="s">
        <v>707</v>
      </c>
      <c r="R847">
        <v>9999</v>
      </c>
      <c r="S847" t="e">
        <f>VLOOKUP(A847,'Crosswalk NTL Prgrm-Project_JH'!I:T,5,FALSE)</f>
        <v>#N/A</v>
      </c>
      <c r="T847" t="e">
        <f t="shared" si="82"/>
        <v>#N/A</v>
      </c>
      <c r="U847" t="str">
        <f t="shared" si="83"/>
        <v>BAR037505199999</v>
      </c>
      <c r="V847">
        <v>400048</v>
      </c>
    </row>
    <row r="848" spans="1:22" x14ac:dyDescent="0.25">
      <c r="A848" s="61" t="str">
        <f t="shared" si="78"/>
        <v>BAR0375051</v>
      </c>
      <c r="B848" s="61" t="str">
        <f t="shared" si="79"/>
        <v>75051PC not applicable</v>
      </c>
      <c r="C848" s="69" t="str">
        <f t="shared" si="80"/>
        <v>BAR0375051400077</v>
      </c>
      <c r="D848" s="69" t="str">
        <f t="shared" si="81"/>
        <v>BAR0375051PC not applicable</v>
      </c>
      <c r="E848" t="s">
        <v>577</v>
      </c>
      <c r="F848" t="s">
        <v>282</v>
      </c>
      <c r="G848">
        <v>12</v>
      </c>
      <c r="H848" t="s">
        <v>286</v>
      </c>
      <c r="I848">
        <v>75051</v>
      </c>
      <c r="J848">
        <v>300</v>
      </c>
      <c r="K848">
        <v>9999</v>
      </c>
      <c r="L848" s="61" t="s">
        <v>749</v>
      </c>
      <c r="M848">
        <v>99999</v>
      </c>
      <c r="N848" t="s">
        <v>749</v>
      </c>
      <c r="O848" s="61" t="s">
        <v>708</v>
      </c>
      <c r="P848">
        <v>400077</v>
      </c>
      <c r="Q848" t="s">
        <v>708</v>
      </c>
      <c r="R848">
        <v>9999</v>
      </c>
      <c r="S848" t="e">
        <f>VLOOKUP(A848,'Crosswalk NTL Prgrm-Project_JH'!I:T,5,FALSE)</f>
        <v>#N/A</v>
      </c>
      <c r="T848" t="e">
        <f t="shared" si="82"/>
        <v>#N/A</v>
      </c>
      <c r="U848" t="str">
        <f t="shared" si="83"/>
        <v>BAR037505199999</v>
      </c>
      <c r="V848">
        <v>400077</v>
      </c>
    </row>
    <row r="849" spans="1:22" x14ac:dyDescent="0.25">
      <c r="A849" s="61" t="str">
        <f t="shared" si="78"/>
        <v>BAR0375051</v>
      </c>
      <c r="B849" s="61" t="str">
        <f t="shared" si="79"/>
        <v>75051PC not applicable</v>
      </c>
      <c r="C849" s="69" t="str">
        <f t="shared" si="80"/>
        <v>BAR0375051400094</v>
      </c>
      <c r="D849" s="69" t="str">
        <f t="shared" si="81"/>
        <v>BAR0375051PC not applicable</v>
      </c>
      <c r="E849" t="s">
        <v>577</v>
      </c>
      <c r="F849" t="s">
        <v>282</v>
      </c>
      <c r="G849">
        <v>12</v>
      </c>
      <c r="H849" t="s">
        <v>286</v>
      </c>
      <c r="I849">
        <v>75051</v>
      </c>
      <c r="J849">
        <v>300</v>
      </c>
      <c r="K849">
        <v>9999</v>
      </c>
      <c r="L849" s="61" t="s">
        <v>749</v>
      </c>
      <c r="M849">
        <v>99999</v>
      </c>
      <c r="N849" t="s">
        <v>749</v>
      </c>
      <c r="O849" s="61" t="s">
        <v>709</v>
      </c>
      <c r="P849">
        <v>400094</v>
      </c>
      <c r="Q849" t="s">
        <v>709</v>
      </c>
      <c r="R849">
        <v>9999</v>
      </c>
      <c r="S849" t="e">
        <f>VLOOKUP(A849,'Crosswalk NTL Prgrm-Project_JH'!I:T,5,FALSE)</f>
        <v>#N/A</v>
      </c>
      <c r="T849" t="e">
        <f t="shared" si="82"/>
        <v>#N/A</v>
      </c>
      <c r="U849" t="str">
        <f t="shared" si="83"/>
        <v>BAR037505199999</v>
      </c>
      <c r="V849">
        <v>400094</v>
      </c>
    </row>
    <row r="850" spans="1:22" x14ac:dyDescent="0.25">
      <c r="A850" s="61" t="str">
        <f t="shared" si="78"/>
        <v>BAR0375051</v>
      </c>
      <c r="B850" s="61" t="str">
        <f t="shared" si="79"/>
        <v>75051PC not applicable</v>
      </c>
      <c r="C850" s="69" t="str">
        <f t="shared" si="80"/>
        <v>BAR0375051400026</v>
      </c>
      <c r="D850" s="69" t="str">
        <f t="shared" si="81"/>
        <v>BAR0375051PC not applicable</v>
      </c>
      <c r="E850" t="s">
        <v>577</v>
      </c>
      <c r="F850" t="s">
        <v>282</v>
      </c>
      <c r="G850">
        <v>12</v>
      </c>
      <c r="H850" t="s">
        <v>286</v>
      </c>
      <c r="I850">
        <v>75051</v>
      </c>
      <c r="J850">
        <v>300</v>
      </c>
      <c r="K850">
        <v>9999</v>
      </c>
      <c r="L850" s="61" t="s">
        <v>749</v>
      </c>
      <c r="M850">
        <v>99999</v>
      </c>
      <c r="N850" t="s">
        <v>749</v>
      </c>
      <c r="O850" s="61" t="s">
        <v>710</v>
      </c>
      <c r="P850">
        <v>400026</v>
      </c>
      <c r="Q850" t="s">
        <v>710</v>
      </c>
      <c r="R850">
        <v>9999</v>
      </c>
      <c r="S850" t="e">
        <f>VLOOKUP(A850,'Crosswalk NTL Prgrm-Project_JH'!I:T,5,FALSE)</f>
        <v>#N/A</v>
      </c>
      <c r="T850" t="e">
        <f t="shared" si="82"/>
        <v>#N/A</v>
      </c>
      <c r="U850" t="str">
        <f t="shared" si="83"/>
        <v>BAR037505199999</v>
      </c>
      <c r="V850">
        <v>400026</v>
      </c>
    </row>
    <row r="851" spans="1:22" x14ac:dyDescent="0.25">
      <c r="A851" s="61" t="str">
        <f t="shared" si="78"/>
        <v>BAR0375051</v>
      </c>
      <c r="B851" s="61" t="str">
        <f t="shared" si="79"/>
        <v>75051Volleyball - Alumni</v>
      </c>
      <c r="C851" s="69" t="str">
        <f t="shared" si="80"/>
        <v>BAR0375051400000</v>
      </c>
      <c r="D851" s="69" t="str">
        <f t="shared" si="81"/>
        <v>BAR0375051Volleyball - Alumni</v>
      </c>
      <c r="E851" t="s">
        <v>577</v>
      </c>
      <c r="F851" t="s">
        <v>282</v>
      </c>
      <c r="G851">
        <v>12</v>
      </c>
      <c r="H851" t="s">
        <v>286</v>
      </c>
      <c r="I851">
        <v>75051</v>
      </c>
      <c r="J851">
        <v>300</v>
      </c>
      <c r="K851">
        <v>9999</v>
      </c>
      <c r="L851" s="61" t="s">
        <v>767</v>
      </c>
      <c r="M851">
        <v>20400</v>
      </c>
      <c r="N851" t="s">
        <v>767</v>
      </c>
      <c r="O851" s="61" t="s">
        <v>579</v>
      </c>
      <c r="P851">
        <v>400000</v>
      </c>
      <c r="Q851" t="s">
        <v>579</v>
      </c>
      <c r="R851">
        <v>9999</v>
      </c>
      <c r="S851" t="e">
        <f>VLOOKUP(A851,'Crosswalk NTL Prgrm-Project_JH'!I:T,5,FALSE)</f>
        <v>#N/A</v>
      </c>
      <c r="T851" t="e">
        <f t="shared" si="82"/>
        <v>#N/A</v>
      </c>
      <c r="U851" t="str">
        <f t="shared" si="83"/>
        <v>BAR037505120400</v>
      </c>
      <c r="V851">
        <v>400000</v>
      </c>
    </row>
    <row r="852" spans="1:22" hidden="1" x14ac:dyDescent="0.25">
      <c r="A852" s="61" t="str">
        <f t="shared" si="78"/>
        <v>BAR0280045</v>
      </c>
      <c r="B852" s="61" t="str">
        <f t="shared" si="79"/>
        <v>80045Legal Services</v>
      </c>
      <c r="C852" s="69" t="str">
        <f t="shared" si="80"/>
        <v>BAR0280045500000</v>
      </c>
      <c r="D852" s="69" t="str">
        <f t="shared" si="81"/>
        <v>BAR0280045Legal Services</v>
      </c>
      <c r="E852" t="s">
        <v>711</v>
      </c>
      <c r="F852" t="s">
        <v>281</v>
      </c>
      <c r="G852">
        <v>12</v>
      </c>
      <c r="H852" t="s">
        <v>287</v>
      </c>
      <c r="I852">
        <v>80045</v>
      </c>
      <c r="J852">
        <v>355</v>
      </c>
      <c r="K852">
        <v>9999</v>
      </c>
      <c r="L852" s="61" t="s">
        <v>762</v>
      </c>
      <c r="M852">
        <v>10294</v>
      </c>
      <c r="N852" t="s">
        <v>762</v>
      </c>
      <c r="O852" s="61" t="s">
        <v>712</v>
      </c>
      <c r="P852">
        <v>500000</v>
      </c>
      <c r="Q852" t="s">
        <v>712</v>
      </c>
      <c r="R852">
        <v>9999</v>
      </c>
      <c r="S852">
        <f>VLOOKUP(A852,'Crosswalk NTL Prgrm-Project_JH'!I:T,5,FALSE)</f>
        <v>80045</v>
      </c>
      <c r="T852" t="b">
        <f t="shared" si="82"/>
        <v>0</v>
      </c>
      <c r="U852" t="str">
        <f t="shared" si="83"/>
        <v>BAR028004510294</v>
      </c>
      <c r="V852">
        <v>500000</v>
      </c>
    </row>
    <row r="853" spans="1:22" hidden="1" x14ac:dyDescent="0.25">
      <c r="A853" s="61" t="str">
        <f t="shared" si="78"/>
        <v>BAR0280045</v>
      </c>
      <c r="B853" s="61" t="str">
        <f t="shared" si="79"/>
        <v>80045Fringe Benefits</v>
      </c>
      <c r="C853" s="69" t="str">
        <f t="shared" si="80"/>
        <v>BAR0280045500000</v>
      </c>
      <c r="D853" s="69" t="str">
        <f t="shared" si="81"/>
        <v>BAR0280045Fringe Benefits</v>
      </c>
      <c r="E853" t="s">
        <v>711</v>
      </c>
      <c r="F853" t="s">
        <v>281</v>
      </c>
      <c r="G853">
        <v>12</v>
      </c>
      <c r="H853" t="s">
        <v>287</v>
      </c>
      <c r="I853">
        <v>80045</v>
      </c>
      <c r="J853">
        <v>355</v>
      </c>
      <c r="K853">
        <v>9999</v>
      </c>
      <c r="L853" s="61" t="s">
        <v>743</v>
      </c>
      <c r="M853">
        <v>10510</v>
      </c>
      <c r="N853" t="s">
        <v>743</v>
      </c>
      <c r="O853" s="61" t="s">
        <v>712</v>
      </c>
      <c r="P853">
        <v>500000</v>
      </c>
      <c r="Q853" t="s">
        <v>712</v>
      </c>
      <c r="R853">
        <v>9999</v>
      </c>
      <c r="S853">
        <f>VLOOKUP(A853,'Crosswalk NTL Prgrm-Project_JH'!I:T,5,FALSE)</f>
        <v>80045</v>
      </c>
      <c r="T853" t="b">
        <f t="shared" si="82"/>
        <v>0</v>
      </c>
      <c r="U853" t="str">
        <f t="shared" si="83"/>
        <v>BAR028004510510</v>
      </c>
      <c r="V853">
        <v>500000</v>
      </c>
    </row>
    <row r="854" spans="1:22" hidden="1" x14ac:dyDescent="0.25">
      <c r="A854" s="61" t="str">
        <f t="shared" si="78"/>
        <v>BAR0280045</v>
      </c>
      <c r="B854" s="61" t="str">
        <f t="shared" si="79"/>
        <v>80045Vacation Expense</v>
      </c>
      <c r="C854" s="69" t="str">
        <f t="shared" si="80"/>
        <v>BAR0280045500000</v>
      </c>
      <c r="D854" s="69" t="str">
        <f t="shared" si="81"/>
        <v>BAR0280045Vacation Expense</v>
      </c>
      <c r="E854" t="s">
        <v>711</v>
      </c>
      <c r="F854" t="s">
        <v>281</v>
      </c>
      <c r="G854">
        <v>12</v>
      </c>
      <c r="H854" t="s">
        <v>287</v>
      </c>
      <c r="I854">
        <v>80045</v>
      </c>
      <c r="J854">
        <v>355</v>
      </c>
      <c r="K854">
        <v>9999</v>
      </c>
      <c r="L854" s="61" t="s">
        <v>768</v>
      </c>
      <c r="M854">
        <v>10511</v>
      </c>
      <c r="N854" t="s">
        <v>768</v>
      </c>
      <c r="O854" s="61" t="s">
        <v>712</v>
      </c>
      <c r="P854">
        <v>500000</v>
      </c>
      <c r="Q854" t="s">
        <v>712</v>
      </c>
      <c r="R854">
        <v>9999</v>
      </c>
      <c r="S854">
        <f>VLOOKUP(A854,'Crosswalk NTL Prgrm-Project_JH'!I:T,5,FALSE)</f>
        <v>80045</v>
      </c>
      <c r="T854" t="b">
        <f t="shared" si="82"/>
        <v>0</v>
      </c>
      <c r="U854" t="str">
        <f t="shared" si="83"/>
        <v>BAR028004510511</v>
      </c>
      <c r="V854">
        <v>500000</v>
      </c>
    </row>
    <row r="855" spans="1:22" hidden="1" x14ac:dyDescent="0.25">
      <c r="A855" s="61" t="str">
        <f t="shared" si="78"/>
        <v>BAR0280045</v>
      </c>
      <c r="B855" s="61" t="str">
        <f t="shared" si="79"/>
        <v>80045Insurance</v>
      </c>
      <c r="C855" s="69" t="str">
        <f t="shared" si="80"/>
        <v>BAR0280045500000</v>
      </c>
      <c r="D855" s="69" t="str">
        <f t="shared" si="81"/>
        <v>BAR0280045Insurance</v>
      </c>
      <c r="E855" t="s">
        <v>711</v>
      </c>
      <c r="F855" t="s">
        <v>281</v>
      </c>
      <c r="G855">
        <v>12</v>
      </c>
      <c r="H855" t="s">
        <v>287</v>
      </c>
      <c r="I855">
        <v>80045</v>
      </c>
      <c r="J855">
        <v>355</v>
      </c>
      <c r="K855">
        <v>9999</v>
      </c>
      <c r="L855" s="61" t="s">
        <v>745</v>
      </c>
      <c r="M855">
        <v>10527</v>
      </c>
      <c r="N855" t="s">
        <v>745</v>
      </c>
      <c r="O855" s="61" t="s">
        <v>712</v>
      </c>
      <c r="P855">
        <v>500000</v>
      </c>
      <c r="Q855" t="s">
        <v>712</v>
      </c>
      <c r="R855">
        <v>9999</v>
      </c>
      <c r="S855">
        <f>VLOOKUP(A855,'Crosswalk NTL Prgrm-Project_JH'!I:T,5,FALSE)</f>
        <v>80045</v>
      </c>
      <c r="T855" t="b">
        <f t="shared" si="82"/>
        <v>0</v>
      </c>
      <c r="U855" t="str">
        <f t="shared" si="83"/>
        <v>BAR028004510527</v>
      </c>
      <c r="V855">
        <v>500000</v>
      </c>
    </row>
    <row r="856" spans="1:22" hidden="1" x14ac:dyDescent="0.25">
      <c r="A856" s="61" t="str">
        <f t="shared" si="78"/>
        <v>BAR0280045</v>
      </c>
      <c r="B856" s="61" t="str">
        <f t="shared" si="79"/>
        <v>80045Office Supplies</v>
      </c>
      <c r="C856" s="69" t="str">
        <f t="shared" si="80"/>
        <v>BAR0280045500000</v>
      </c>
      <c r="D856" s="69" t="str">
        <f t="shared" si="81"/>
        <v>BAR0280045Office Supplies</v>
      </c>
      <c r="E856" t="s">
        <v>711</v>
      </c>
      <c r="F856" t="s">
        <v>281</v>
      </c>
      <c r="G856">
        <v>12</v>
      </c>
      <c r="H856" t="s">
        <v>287</v>
      </c>
      <c r="I856">
        <v>80045</v>
      </c>
      <c r="J856">
        <v>355</v>
      </c>
      <c r="K856">
        <v>9999</v>
      </c>
      <c r="L856" s="61" t="s">
        <v>764</v>
      </c>
      <c r="M856">
        <v>10529</v>
      </c>
      <c r="N856" t="s">
        <v>764</v>
      </c>
      <c r="O856" s="61" t="s">
        <v>712</v>
      </c>
      <c r="P856">
        <v>500000</v>
      </c>
      <c r="Q856" t="s">
        <v>712</v>
      </c>
      <c r="R856">
        <v>9999</v>
      </c>
      <c r="S856">
        <f>VLOOKUP(A856,'Crosswalk NTL Prgrm-Project_JH'!I:T,5,FALSE)</f>
        <v>80045</v>
      </c>
      <c r="T856" t="b">
        <f t="shared" si="82"/>
        <v>0</v>
      </c>
      <c r="U856" t="str">
        <f t="shared" si="83"/>
        <v>BAR028004510529</v>
      </c>
      <c r="V856">
        <v>500000</v>
      </c>
    </row>
    <row r="857" spans="1:22" hidden="1" x14ac:dyDescent="0.25">
      <c r="A857" s="61" t="str">
        <f t="shared" si="78"/>
        <v>BAR0280045</v>
      </c>
      <c r="B857" s="61" t="str">
        <f t="shared" si="79"/>
        <v>80045Postage</v>
      </c>
      <c r="C857" s="69" t="str">
        <f t="shared" si="80"/>
        <v>BAR0280045500000</v>
      </c>
      <c r="D857" s="69" t="str">
        <f t="shared" si="81"/>
        <v>BAR0280045Postage</v>
      </c>
      <c r="E857" t="s">
        <v>711</v>
      </c>
      <c r="F857" t="s">
        <v>281</v>
      </c>
      <c r="G857">
        <v>12</v>
      </c>
      <c r="H857" t="s">
        <v>287</v>
      </c>
      <c r="I857">
        <v>80045</v>
      </c>
      <c r="J857">
        <v>355</v>
      </c>
      <c r="K857">
        <v>9999</v>
      </c>
      <c r="L857" s="61" t="s">
        <v>769</v>
      </c>
      <c r="M857">
        <v>10530</v>
      </c>
      <c r="N857" t="s">
        <v>769</v>
      </c>
      <c r="O857" s="61" t="s">
        <v>712</v>
      </c>
      <c r="P857">
        <v>500000</v>
      </c>
      <c r="Q857" t="s">
        <v>712</v>
      </c>
      <c r="R857">
        <v>9999</v>
      </c>
      <c r="S857">
        <f>VLOOKUP(A857,'Crosswalk NTL Prgrm-Project_JH'!I:T,5,FALSE)</f>
        <v>80045</v>
      </c>
      <c r="T857" t="b">
        <f t="shared" si="82"/>
        <v>0</v>
      </c>
      <c r="U857" t="str">
        <f t="shared" si="83"/>
        <v>BAR028004510530</v>
      </c>
      <c r="V857">
        <v>500000</v>
      </c>
    </row>
    <row r="858" spans="1:22" hidden="1" x14ac:dyDescent="0.25">
      <c r="A858" s="61" t="str">
        <f t="shared" si="78"/>
        <v>BAR0280045</v>
      </c>
      <c r="B858" s="61" t="str">
        <f t="shared" si="79"/>
        <v>80045Professional Fees-Auditing</v>
      </c>
      <c r="C858" s="69" t="str">
        <f t="shared" si="80"/>
        <v>BAR0280045500000</v>
      </c>
      <c r="D858" s="69" t="str">
        <f t="shared" si="81"/>
        <v>BAR0280045Professional Fees-Auditing</v>
      </c>
      <c r="E858" t="s">
        <v>711</v>
      </c>
      <c r="F858" t="s">
        <v>281</v>
      </c>
      <c r="G858">
        <v>12</v>
      </c>
      <c r="H858" t="s">
        <v>287</v>
      </c>
      <c r="I858">
        <v>80045</v>
      </c>
      <c r="J858">
        <v>355</v>
      </c>
      <c r="K858">
        <v>9999</v>
      </c>
      <c r="L858" s="61" t="s">
        <v>746</v>
      </c>
      <c r="M858">
        <v>10531</v>
      </c>
      <c r="N858" t="s">
        <v>746</v>
      </c>
      <c r="O858" s="61" t="s">
        <v>712</v>
      </c>
      <c r="P858">
        <v>500000</v>
      </c>
      <c r="Q858" t="s">
        <v>712</v>
      </c>
      <c r="R858">
        <v>9999</v>
      </c>
      <c r="S858">
        <f>VLOOKUP(A858,'Crosswalk NTL Prgrm-Project_JH'!I:T,5,FALSE)</f>
        <v>80045</v>
      </c>
      <c r="T858" t="b">
        <f t="shared" si="82"/>
        <v>0</v>
      </c>
      <c r="U858" t="str">
        <f t="shared" si="83"/>
        <v>BAR028004510531</v>
      </c>
      <c r="V858">
        <v>500000</v>
      </c>
    </row>
    <row r="859" spans="1:22" hidden="1" x14ac:dyDescent="0.25">
      <c r="A859" s="61" t="str">
        <f t="shared" si="78"/>
        <v>BAR0280045</v>
      </c>
      <c r="B859" s="61" t="str">
        <f t="shared" si="79"/>
        <v>80045Subscriptions/Memberships</v>
      </c>
      <c r="C859" s="69" t="str">
        <f t="shared" si="80"/>
        <v>BAR0280045500000</v>
      </c>
      <c r="D859" s="69" t="str">
        <f t="shared" si="81"/>
        <v>BAR0280045Subscriptions/Memberships</v>
      </c>
      <c r="E859" t="s">
        <v>711</v>
      </c>
      <c r="F859" t="s">
        <v>281</v>
      </c>
      <c r="G859">
        <v>12</v>
      </c>
      <c r="H859" t="s">
        <v>287</v>
      </c>
      <c r="I859">
        <v>80045</v>
      </c>
      <c r="J859">
        <v>355</v>
      </c>
      <c r="K859">
        <v>9999</v>
      </c>
      <c r="L859" s="61" t="s">
        <v>770</v>
      </c>
      <c r="M859">
        <v>10533</v>
      </c>
      <c r="N859" t="s">
        <v>770</v>
      </c>
      <c r="O859" s="61" t="s">
        <v>712</v>
      </c>
      <c r="P859">
        <v>500000</v>
      </c>
      <c r="Q859" t="s">
        <v>712</v>
      </c>
      <c r="R859">
        <v>9999</v>
      </c>
      <c r="S859">
        <f>VLOOKUP(A859,'Crosswalk NTL Prgrm-Project_JH'!I:T,5,FALSE)</f>
        <v>80045</v>
      </c>
      <c r="T859" t="b">
        <f t="shared" si="82"/>
        <v>0</v>
      </c>
      <c r="U859" t="str">
        <f t="shared" si="83"/>
        <v>BAR028004510533</v>
      </c>
      <c r="V859">
        <v>500000</v>
      </c>
    </row>
    <row r="860" spans="1:22" hidden="1" x14ac:dyDescent="0.25">
      <c r="A860" s="61" t="str">
        <f t="shared" si="78"/>
        <v>BAR0280045</v>
      </c>
      <c r="B860" s="61" t="str">
        <f t="shared" si="79"/>
        <v>80045Software</v>
      </c>
      <c r="C860" s="69" t="str">
        <f t="shared" si="80"/>
        <v>BAR0280045500000</v>
      </c>
      <c r="D860" s="69" t="str">
        <f t="shared" si="81"/>
        <v>BAR0280045Software</v>
      </c>
      <c r="E860" t="s">
        <v>711</v>
      </c>
      <c r="F860" t="s">
        <v>281</v>
      </c>
      <c r="G860">
        <v>12</v>
      </c>
      <c r="H860" t="s">
        <v>287</v>
      </c>
      <c r="I860">
        <v>80045</v>
      </c>
      <c r="J860">
        <v>355</v>
      </c>
      <c r="K860">
        <v>9999</v>
      </c>
      <c r="L860" s="61" t="s">
        <v>771</v>
      </c>
      <c r="M860">
        <v>10537</v>
      </c>
      <c r="N860" t="s">
        <v>771</v>
      </c>
      <c r="O860" s="61" t="s">
        <v>712</v>
      </c>
      <c r="P860">
        <v>500000</v>
      </c>
      <c r="Q860" t="s">
        <v>712</v>
      </c>
      <c r="R860">
        <v>9999</v>
      </c>
      <c r="S860">
        <f>VLOOKUP(A860,'Crosswalk NTL Prgrm-Project_JH'!I:T,5,FALSE)</f>
        <v>80045</v>
      </c>
      <c r="T860" t="b">
        <f t="shared" si="82"/>
        <v>0</v>
      </c>
      <c r="U860" t="str">
        <f t="shared" si="83"/>
        <v>BAR028004510537</v>
      </c>
      <c r="V860">
        <v>500000</v>
      </c>
    </row>
    <row r="861" spans="1:22" hidden="1" x14ac:dyDescent="0.25">
      <c r="A861" s="61" t="str">
        <f t="shared" si="78"/>
        <v>BAR0280045</v>
      </c>
      <c r="B861" s="61" t="str">
        <f t="shared" si="79"/>
        <v>80045Payroll Service</v>
      </c>
      <c r="C861" s="69" t="str">
        <f t="shared" si="80"/>
        <v>BAR0280045500000</v>
      </c>
      <c r="D861" s="69" t="str">
        <f t="shared" si="81"/>
        <v>BAR0280045Payroll Service</v>
      </c>
      <c r="E861" t="s">
        <v>711</v>
      </c>
      <c r="F861" t="s">
        <v>281</v>
      </c>
      <c r="G861">
        <v>12</v>
      </c>
      <c r="H861" t="s">
        <v>287</v>
      </c>
      <c r="I861">
        <v>80045</v>
      </c>
      <c r="J861">
        <v>355</v>
      </c>
      <c r="K861">
        <v>9999</v>
      </c>
      <c r="L861" s="61" t="s">
        <v>772</v>
      </c>
      <c r="M861">
        <v>10542</v>
      </c>
      <c r="N861" t="s">
        <v>772</v>
      </c>
      <c r="O861" s="61" t="s">
        <v>712</v>
      </c>
      <c r="P861">
        <v>500000</v>
      </c>
      <c r="Q861" t="s">
        <v>712</v>
      </c>
      <c r="R861">
        <v>9999</v>
      </c>
      <c r="S861">
        <f>VLOOKUP(A861,'Crosswalk NTL Prgrm-Project_JH'!I:T,5,FALSE)</f>
        <v>80045</v>
      </c>
      <c r="T861" t="b">
        <f t="shared" si="82"/>
        <v>0</v>
      </c>
      <c r="U861" t="str">
        <f t="shared" si="83"/>
        <v>BAR028004510542</v>
      </c>
      <c r="V861">
        <v>500000</v>
      </c>
    </row>
    <row r="862" spans="1:22" hidden="1" x14ac:dyDescent="0.25">
      <c r="A862" s="61" t="str">
        <f t="shared" si="78"/>
        <v>BAR0280045</v>
      </c>
      <c r="B862" s="61" t="str">
        <f t="shared" si="79"/>
        <v>80045Bad Debt Expense</v>
      </c>
      <c r="C862" s="69" t="str">
        <f t="shared" si="80"/>
        <v>BAR0280045500000</v>
      </c>
      <c r="D862" s="69" t="str">
        <f t="shared" si="81"/>
        <v>BAR0280045Bad Debt Expense</v>
      </c>
      <c r="E862" t="s">
        <v>711</v>
      </c>
      <c r="F862" t="s">
        <v>281</v>
      </c>
      <c r="G862">
        <v>12</v>
      </c>
      <c r="H862" t="s">
        <v>287</v>
      </c>
      <c r="I862">
        <v>80045</v>
      </c>
      <c r="J862">
        <v>355</v>
      </c>
      <c r="K862">
        <v>9999</v>
      </c>
      <c r="L862" s="61" t="s">
        <v>773</v>
      </c>
      <c r="M862">
        <v>10543</v>
      </c>
      <c r="N862" t="s">
        <v>773</v>
      </c>
      <c r="O862" s="61" t="s">
        <v>712</v>
      </c>
      <c r="P862">
        <v>500000</v>
      </c>
      <c r="Q862" t="s">
        <v>712</v>
      </c>
      <c r="R862">
        <v>9999</v>
      </c>
      <c r="S862">
        <f>VLOOKUP(A862,'Crosswalk NTL Prgrm-Project_JH'!I:T,5,FALSE)</f>
        <v>80045</v>
      </c>
      <c r="T862" t="b">
        <f t="shared" si="82"/>
        <v>0</v>
      </c>
      <c r="U862" t="str">
        <f t="shared" si="83"/>
        <v>BAR028004510543</v>
      </c>
      <c r="V862">
        <v>500000</v>
      </c>
    </row>
    <row r="863" spans="1:22" hidden="1" x14ac:dyDescent="0.25">
      <c r="A863" s="61" t="str">
        <f t="shared" si="78"/>
        <v>BAR0280045</v>
      </c>
      <c r="B863" s="61" t="str">
        <f t="shared" si="79"/>
        <v>80045PC not applicable</v>
      </c>
      <c r="C863" s="69" t="str">
        <f t="shared" si="80"/>
        <v>BAR0280045500000</v>
      </c>
      <c r="D863" s="69" t="str">
        <f t="shared" si="81"/>
        <v>BAR0280045PC not applicable</v>
      </c>
      <c r="E863" t="s">
        <v>711</v>
      </c>
      <c r="F863" t="s">
        <v>281</v>
      </c>
      <c r="G863">
        <v>12</v>
      </c>
      <c r="H863" t="s">
        <v>287</v>
      </c>
      <c r="I863">
        <v>80045</v>
      </c>
      <c r="J863">
        <v>355</v>
      </c>
      <c r="K863">
        <v>9999</v>
      </c>
      <c r="L863" s="61" t="s">
        <v>749</v>
      </c>
      <c r="M863">
        <v>99999</v>
      </c>
      <c r="N863" t="s">
        <v>749</v>
      </c>
      <c r="O863" s="61" t="s">
        <v>712</v>
      </c>
      <c r="P863">
        <v>500000</v>
      </c>
      <c r="Q863" t="s">
        <v>712</v>
      </c>
      <c r="R863">
        <v>9999</v>
      </c>
      <c r="S863">
        <f>VLOOKUP(A863,'Crosswalk NTL Prgrm-Project_JH'!I:T,5,FALSE)</f>
        <v>80045</v>
      </c>
      <c r="T863" t="b">
        <f t="shared" si="82"/>
        <v>0</v>
      </c>
      <c r="U863" t="str">
        <f t="shared" si="83"/>
        <v>BAR028004599999</v>
      </c>
      <c r="V863">
        <v>500000</v>
      </c>
    </row>
    <row r="864" spans="1:22" hidden="1" x14ac:dyDescent="0.25">
      <c r="A864" s="61" t="str">
        <f t="shared" si="78"/>
        <v>BAR0210393</v>
      </c>
      <c r="B864" s="61" t="str">
        <f t="shared" si="79"/>
        <v>10393PC not applicable</v>
      </c>
      <c r="C864" s="69" t="str">
        <f t="shared" si="80"/>
        <v>BAR0210393801034</v>
      </c>
      <c r="D864" s="69" t="str">
        <f t="shared" si="81"/>
        <v>BAR0210393PC not applicable</v>
      </c>
      <c r="E864" t="s">
        <v>711</v>
      </c>
      <c r="F864" t="s">
        <v>281</v>
      </c>
      <c r="G864">
        <v>12</v>
      </c>
      <c r="H864" t="s">
        <v>343</v>
      </c>
      <c r="I864">
        <v>10393</v>
      </c>
      <c r="J864">
        <v>300</v>
      </c>
      <c r="K864">
        <v>9999</v>
      </c>
      <c r="L864" s="61" t="s">
        <v>749</v>
      </c>
      <c r="M864">
        <v>99999</v>
      </c>
      <c r="N864" t="s">
        <v>749</v>
      </c>
      <c r="O864" s="61" t="s">
        <v>713</v>
      </c>
      <c r="P864">
        <v>801034</v>
      </c>
      <c r="Q864" t="s">
        <v>713</v>
      </c>
      <c r="R864">
        <v>9999</v>
      </c>
      <c r="S864" t="e">
        <f>VLOOKUP(A864,'Crosswalk NTL Prgrm-Project_JH'!I:T,5,FALSE)</f>
        <v>#N/A</v>
      </c>
      <c r="T864" t="e">
        <f t="shared" si="82"/>
        <v>#N/A</v>
      </c>
      <c r="U864" t="str">
        <f t="shared" si="83"/>
        <v>BAR021039399999</v>
      </c>
      <c r="V864">
        <v>801034</v>
      </c>
    </row>
    <row r="865" spans="1:22" hidden="1" x14ac:dyDescent="0.25">
      <c r="A865" s="61" t="str">
        <f t="shared" si="78"/>
        <v>BAR0275056</v>
      </c>
      <c r="B865" s="61" t="str">
        <f t="shared" si="79"/>
        <v>75056PC not applicable</v>
      </c>
      <c r="C865" s="69" t="str">
        <f t="shared" si="80"/>
        <v>BAR0275056801034</v>
      </c>
      <c r="D865" s="69" t="str">
        <f t="shared" si="81"/>
        <v>BAR0275056PC not applicable</v>
      </c>
      <c r="E865" t="s">
        <v>711</v>
      </c>
      <c r="F865" t="s">
        <v>281</v>
      </c>
      <c r="G865">
        <v>12</v>
      </c>
      <c r="H865" t="s">
        <v>286</v>
      </c>
      <c r="I865">
        <v>75056</v>
      </c>
      <c r="J865">
        <v>300</v>
      </c>
      <c r="K865">
        <v>9999</v>
      </c>
      <c r="L865" s="61" t="s">
        <v>749</v>
      </c>
      <c r="M865">
        <v>99999</v>
      </c>
      <c r="N865" t="s">
        <v>749</v>
      </c>
      <c r="O865" s="61" t="s">
        <v>713</v>
      </c>
      <c r="P865">
        <v>801034</v>
      </c>
      <c r="Q865" t="s">
        <v>713</v>
      </c>
      <c r="R865">
        <v>9999</v>
      </c>
      <c r="S865" t="e">
        <f>VLOOKUP(A865,'Crosswalk NTL Prgrm-Project_JH'!I:T,5,FALSE)</f>
        <v>#N/A</v>
      </c>
      <c r="T865" t="e">
        <f t="shared" si="82"/>
        <v>#N/A</v>
      </c>
      <c r="U865" t="str">
        <f t="shared" si="83"/>
        <v>BAR027505699999</v>
      </c>
      <c r="V865">
        <v>801034</v>
      </c>
    </row>
    <row r="866" spans="1:22" hidden="1" x14ac:dyDescent="0.25">
      <c r="A866" s="61" t="str">
        <f t="shared" si="78"/>
        <v>BAR0275060</v>
      </c>
      <c r="B866" s="61" t="str">
        <f t="shared" si="79"/>
        <v>75060Commencement Ceremony</v>
      </c>
      <c r="C866" s="69" t="str">
        <f t="shared" si="80"/>
        <v>BAR0275060500001</v>
      </c>
      <c r="D866" s="69" t="str">
        <f t="shared" si="81"/>
        <v>BAR0275060Commencement Ceremony</v>
      </c>
      <c r="E866" t="s">
        <v>711</v>
      </c>
      <c r="F866" t="s">
        <v>281</v>
      </c>
      <c r="G866">
        <v>12</v>
      </c>
      <c r="H866" t="s">
        <v>286</v>
      </c>
      <c r="I866">
        <v>75060</v>
      </c>
      <c r="J866">
        <v>300</v>
      </c>
      <c r="K866">
        <v>9999</v>
      </c>
      <c r="L866" s="61" t="s">
        <v>774</v>
      </c>
      <c r="M866">
        <v>10127</v>
      </c>
      <c r="N866" t="s">
        <v>774</v>
      </c>
      <c r="O866" s="61" t="s">
        <v>505</v>
      </c>
      <c r="P866">
        <v>500001</v>
      </c>
      <c r="Q866" t="s">
        <v>505</v>
      </c>
      <c r="R866">
        <v>9999</v>
      </c>
      <c r="S866" t="e">
        <f>VLOOKUP(A866,'Crosswalk NTL Prgrm-Project_JH'!I:T,5,FALSE)</f>
        <v>#N/A</v>
      </c>
      <c r="T866" t="e">
        <f t="shared" si="82"/>
        <v>#N/A</v>
      </c>
      <c r="U866" t="str">
        <f t="shared" si="83"/>
        <v>BAR027506010127</v>
      </c>
      <c r="V866">
        <v>500001</v>
      </c>
    </row>
    <row r="867" spans="1:22" hidden="1" x14ac:dyDescent="0.25">
      <c r="A867" s="61" t="str">
        <f t="shared" si="78"/>
        <v>BAR0460021</v>
      </c>
      <c r="B867" s="61" t="str">
        <f t="shared" si="79"/>
        <v>60021Events</v>
      </c>
      <c r="C867" s="69" t="str">
        <f t="shared" si="80"/>
        <v>BAR0460021999999</v>
      </c>
      <c r="D867" s="69" t="str">
        <f t="shared" si="81"/>
        <v>BAR0460021Events</v>
      </c>
      <c r="E867" t="s">
        <v>714</v>
      </c>
      <c r="F867" t="s">
        <v>283</v>
      </c>
      <c r="G867">
        <v>22</v>
      </c>
      <c r="H867" t="s">
        <v>286</v>
      </c>
      <c r="I867">
        <v>60021</v>
      </c>
      <c r="J867">
        <v>500</v>
      </c>
      <c r="K867">
        <v>9999</v>
      </c>
      <c r="L867" s="61" t="s">
        <v>775</v>
      </c>
      <c r="M867">
        <v>10202</v>
      </c>
      <c r="N867" t="s">
        <v>775</v>
      </c>
      <c r="O867" s="61" t="s">
        <v>562</v>
      </c>
      <c r="P867">
        <v>999999</v>
      </c>
      <c r="Q867" t="s">
        <v>562</v>
      </c>
      <c r="R867">
        <v>9999</v>
      </c>
      <c r="S867">
        <f>VLOOKUP(A867,'Crosswalk NTL Prgrm-Project_JH'!I:T,5,FALSE)</f>
        <v>60021</v>
      </c>
      <c r="T867" t="b">
        <f t="shared" si="82"/>
        <v>0</v>
      </c>
      <c r="U867" t="str">
        <f t="shared" si="83"/>
        <v>BAR046002110202</v>
      </c>
      <c r="V867">
        <v>999999</v>
      </c>
    </row>
    <row r="868" spans="1:22" hidden="1" x14ac:dyDescent="0.25">
      <c r="A868" s="61" t="str">
        <f t="shared" si="78"/>
        <v>BAR0460021</v>
      </c>
      <c r="B868" s="61" t="str">
        <f t="shared" si="79"/>
        <v>60021Parent Development</v>
      </c>
      <c r="C868" s="69" t="str">
        <f t="shared" si="80"/>
        <v>BAR0460021999999</v>
      </c>
      <c r="D868" s="69" t="str">
        <f t="shared" si="81"/>
        <v>BAR0460021Parent Development</v>
      </c>
      <c r="E868" t="s">
        <v>714</v>
      </c>
      <c r="F868" t="s">
        <v>283</v>
      </c>
      <c r="G868">
        <v>22</v>
      </c>
      <c r="H868" t="s">
        <v>286</v>
      </c>
      <c r="I868">
        <v>60021</v>
      </c>
      <c r="J868">
        <v>500</v>
      </c>
      <c r="K868">
        <v>9999</v>
      </c>
      <c r="L868" s="61" t="s">
        <v>776</v>
      </c>
      <c r="M868">
        <v>10348</v>
      </c>
      <c r="N868" t="s">
        <v>776</v>
      </c>
      <c r="O868" s="61" t="s">
        <v>562</v>
      </c>
      <c r="P868">
        <v>999999</v>
      </c>
      <c r="Q868" t="s">
        <v>562</v>
      </c>
      <c r="R868">
        <v>9999</v>
      </c>
      <c r="S868">
        <f>VLOOKUP(A868,'Crosswalk NTL Prgrm-Project_JH'!I:T,5,FALSE)</f>
        <v>60021</v>
      </c>
      <c r="T868" t="b">
        <f t="shared" si="82"/>
        <v>0</v>
      </c>
      <c r="U868" t="str">
        <f t="shared" si="83"/>
        <v>BAR046002110348</v>
      </c>
      <c r="V868">
        <v>999999</v>
      </c>
    </row>
    <row r="869" spans="1:22" hidden="1" x14ac:dyDescent="0.25">
      <c r="A869" s="61" t="str">
        <f t="shared" si="78"/>
        <v>BAR0460021</v>
      </c>
      <c r="B869" s="61" t="str">
        <f t="shared" si="79"/>
        <v>60021Program Initiative</v>
      </c>
      <c r="C869" s="69" t="str">
        <f t="shared" si="80"/>
        <v>BAR0460021999999</v>
      </c>
      <c r="D869" s="69" t="str">
        <f t="shared" si="81"/>
        <v>BAR0460021Program Initiative</v>
      </c>
      <c r="E869" t="s">
        <v>714</v>
      </c>
      <c r="F869" t="s">
        <v>283</v>
      </c>
      <c r="G869">
        <v>22</v>
      </c>
      <c r="H869" t="s">
        <v>286</v>
      </c>
      <c r="I869">
        <v>60021</v>
      </c>
      <c r="J869">
        <v>500</v>
      </c>
      <c r="K869">
        <v>9999</v>
      </c>
      <c r="L869" s="61" t="s">
        <v>777</v>
      </c>
      <c r="M869">
        <v>10363</v>
      </c>
      <c r="N869" t="s">
        <v>777</v>
      </c>
      <c r="O869" s="61" t="s">
        <v>562</v>
      </c>
      <c r="P869">
        <v>999999</v>
      </c>
      <c r="Q869" t="s">
        <v>562</v>
      </c>
      <c r="R869">
        <v>9999</v>
      </c>
      <c r="S869">
        <f>VLOOKUP(A869,'Crosswalk NTL Prgrm-Project_JH'!I:T,5,FALSE)</f>
        <v>60021</v>
      </c>
      <c r="T869" t="b">
        <f t="shared" si="82"/>
        <v>0</v>
      </c>
      <c r="U869" t="str">
        <f t="shared" si="83"/>
        <v>BAR046002110363</v>
      </c>
      <c r="V869">
        <v>999999</v>
      </c>
    </row>
    <row r="870" spans="1:22" hidden="1" x14ac:dyDescent="0.25">
      <c r="A870" s="61" t="str">
        <f t="shared" si="78"/>
        <v>BAR0460021</v>
      </c>
      <c r="B870" s="61" t="str">
        <f t="shared" si="79"/>
        <v>60021Staff Development</v>
      </c>
      <c r="C870" s="69" t="str">
        <f t="shared" si="80"/>
        <v>BAR0460021999999</v>
      </c>
      <c r="D870" s="69" t="str">
        <f t="shared" si="81"/>
        <v>BAR0460021Staff Development</v>
      </c>
      <c r="E870" t="s">
        <v>714</v>
      </c>
      <c r="F870" t="s">
        <v>283</v>
      </c>
      <c r="G870">
        <v>22</v>
      </c>
      <c r="H870" t="s">
        <v>286</v>
      </c>
      <c r="I870">
        <v>60021</v>
      </c>
      <c r="J870">
        <v>500</v>
      </c>
      <c r="K870">
        <v>9999</v>
      </c>
      <c r="L870" s="61" t="s">
        <v>765</v>
      </c>
      <c r="M870">
        <v>10413</v>
      </c>
      <c r="N870" t="s">
        <v>765</v>
      </c>
      <c r="O870" s="61" t="s">
        <v>562</v>
      </c>
      <c r="P870">
        <v>999999</v>
      </c>
      <c r="Q870" t="s">
        <v>562</v>
      </c>
      <c r="R870">
        <v>9999</v>
      </c>
      <c r="S870">
        <f>VLOOKUP(A870,'Crosswalk NTL Prgrm-Project_JH'!I:T,5,FALSE)</f>
        <v>60021</v>
      </c>
      <c r="T870" t="b">
        <f t="shared" si="82"/>
        <v>0</v>
      </c>
      <c r="U870" t="str">
        <f t="shared" si="83"/>
        <v>BAR046002110413</v>
      </c>
      <c r="V870">
        <v>999999</v>
      </c>
    </row>
    <row r="871" spans="1:22" hidden="1" x14ac:dyDescent="0.25">
      <c r="A871" s="61" t="str">
        <f t="shared" si="78"/>
        <v>BAR0460021</v>
      </c>
      <c r="B871" s="61" t="str">
        <f t="shared" si="79"/>
        <v>60021Trips</v>
      </c>
      <c r="C871" s="69" t="str">
        <f t="shared" si="80"/>
        <v>BAR0460021999999</v>
      </c>
      <c r="D871" s="69" t="str">
        <f t="shared" si="81"/>
        <v>BAR0460021Trips</v>
      </c>
      <c r="E871" t="s">
        <v>714</v>
      </c>
      <c r="F871" t="s">
        <v>283</v>
      </c>
      <c r="G871">
        <v>22</v>
      </c>
      <c r="H871" t="s">
        <v>286</v>
      </c>
      <c r="I871">
        <v>60021</v>
      </c>
      <c r="J871">
        <v>500</v>
      </c>
      <c r="K871">
        <v>9999</v>
      </c>
      <c r="L871" s="61" t="s">
        <v>778</v>
      </c>
      <c r="M871">
        <v>10444</v>
      </c>
      <c r="N871" t="s">
        <v>778</v>
      </c>
      <c r="O871" s="61" t="s">
        <v>562</v>
      </c>
      <c r="P871">
        <v>999999</v>
      </c>
      <c r="Q871" t="s">
        <v>562</v>
      </c>
      <c r="R871">
        <v>9999</v>
      </c>
      <c r="S871">
        <f>VLOOKUP(A871,'Crosswalk NTL Prgrm-Project_JH'!I:T,5,FALSE)</f>
        <v>60021</v>
      </c>
      <c r="T871" t="b">
        <f t="shared" si="82"/>
        <v>0</v>
      </c>
      <c r="U871" t="str">
        <f t="shared" si="83"/>
        <v>BAR046002110444</v>
      </c>
      <c r="V871">
        <v>999999</v>
      </c>
    </row>
    <row r="872" spans="1:22" hidden="1" x14ac:dyDescent="0.25">
      <c r="A872" s="61" t="str">
        <f t="shared" si="78"/>
        <v>BAR0460021</v>
      </c>
      <c r="B872" s="61" t="str">
        <f t="shared" si="79"/>
        <v>60021Administrative Assistant</v>
      </c>
      <c r="C872" s="69" t="str">
        <f t="shared" si="80"/>
        <v>BAR0460021999999</v>
      </c>
      <c r="D872" s="69" t="str">
        <f t="shared" si="81"/>
        <v>BAR0460021Administrative Assistant</v>
      </c>
      <c r="E872" t="s">
        <v>714</v>
      </c>
      <c r="F872" t="s">
        <v>283</v>
      </c>
      <c r="G872">
        <v>22</v>
      </c>
      <c r="H872" t="s">
        <v>286</v>
      </c>
      <c r="I872">
        <v>60021</v>
      </c>
      <c r="J872">
        <v>500</v>
      </c>
      <c r="K872">
        <v>9999</v>
      </c>
      <c r="L872" s="61" t="s">
        <v>288</v>
      </c>
      <c r="M872">
        <v>10501</v>
      </c>
      <c r="N872" t="s">
        <v>288</v>
      </c>
      <c r="O872" s="61" t="s">
        <v>562</v>
      </c>
      <c r="P872">
        <v>999999</v>
      </c>
      <c r="Q872" t="s">
        <v>562</v>
      </c>
      <c r="R872">
        <v>9999</v>
      </c>
      <c r="S872">
        <f>VLOOKUP(A872,'Crosswalk NTL Prgrm-Project_JH'!I:T,5,FALSE)</f>
        <v>60021</v>
      </c>
      <c r="T872" t="b">
        <f t="shared" si="82"/>
        <v>0</v>
      </c>
      <c r="U872" t="str">
        <f t="shared" si="83"/>
        <v>BAR046002110501</v>
      </c>
      <c r="V872">
        <v>999999</v>
      </c>
    </row>
    <row r="873" spans="1:22" hidden="1" x14ac:dyDescent="0.25">
      <c r="A873" s="61" t="str">
        <f t="shared" si="78"/>
        <v>BAR0460021</v>
      </c>
      <c r="B873" s="61" t="str">
        <f t="shared" si="79"/>
        <v>60021Head Teacher\Director</v>
      </c>
      <c r="C873" s="69" t="str">
        <f t="shared" si="80"/>
        <v>BAR0460021999999</v>
      </c>
      <c r="D873" s="69" t="str">
        <f t="shared" si="81"/>
        <v>BAR0460021Head Teacher\Director</v>
      </c>
      <c r="E873" t="s">
        <v>714</v>
      </c>
      <c r="F873" t="s">
        <v>283</v>
      </c>
      <c r="G873">
        <v>22</v>
      </c>
      <c r="H873" t="s">
        <v>286</v>
      </c>
      <c r="I873">
        <v>60021</v>
      </c>
      <c r="J873">
        <v>500</v>
      </c>
      <c r="K873">
        <v>9999</v>
      </c>
      <c r="L873" s="61" t="s">
        <v>289</v>
      </c>
      <c r="M873">
        <v>10502</v>
      </c>
      <c r="N873" t="s">
        <v>289</v>
      </c>
      <c r="O873" s="61" t="s">
        <v>562</v>
      </c>
      <c r="P873">
        <v>999999</v>
      </c>
      <c r="Q873" t="s">
        <v>562</v>
      </c>
      <c r="R873">
        <v>9999</v>
      </c>
      <c r="S873">
        <f>VLOOKUP(A873,'Crosswalk NTL Prgrm-Project_JH'!I:T,5,FALSE)</f>
        <v>60021</v>
      </c>
      <c r="T873" t="b">
        <f t="shared" si="82"/>
        <v>0</v>
      </c>
      <c r="U873" t="str">
        <f t="shared" si="83"/>
        <v>BAR046002110502</v>
      </c>
      <c r="V873">
        <v>999999</v>
      </c>
    </row>
    <row r="874" spans="1:22" hidden="1" x14ac:dyDescent="0.25">
      <c r="A874" s="61" t="str">
        <f t="shared" si="78"/>
        <v>BAR0460021</v>
      </c>
      <c r="B874" s="61" t="str">
        <f t="shared" si="79"/>
        <v>60021Assistant Teachers</v>
      </c>
      <c r="C874" s="69" t="str">
        <f t="shared" si="80"/>
        <v>BAR0460021999999</v>
      </c>
      <c r="D874" s="69" t="str">
        <f t="shared" si="81"/>
        <v>BAR0460021Assistant Teachers</v>
      </c>
      <c r="E874" t="s">
        <v>714</v>
      </c>
      <c r="F874" t="s">
        <v>283</v>
      </c>
      <c r="G874">
        <v>22</v>
      </c>
      <c r="H874" t="s">
        <v>286</v>
      </c>
      <c r="I874">
        <v>60021</v>
      </c>
      <c r="J874">
        <v>500</v>
      </c>
      <c r="K874">
        <v>9999</v>
      </c>
      <c r="L874" s="61" t="s">
        <v>290</v>
      </c>
      <c r="M874">
        <v>10504</v>
      </c>
      <c r="N874" t="s">
        <v>290</v>
      </c>
      <c r="O874" s="61" t="s">
        <v>562</v>
      </c>
      <c r="P874">
        <v>999999</v>
      </c>
      <c r="Q874" t="s">
        <v>562</v>
      </c>
      <c r="R874">
        <v>9999</v>
      </c>
      <c r="S874">
        <f>VLOOKUP(A874,'Crosswalk NTL Prgrm-Project_JH'!I:T,5,FALSE)</f>
        <v>60021</v>
      </c>
      <c r="T874" t="b">
        <f t="shared" si="82"/>
        <v>0</v>
      </c>
      <c r="U874" t="str">
        <f t="shared" si="83"/>
        <v>BAR046002110504</v>
      </c>
      <c r="V874">
        <v>999999</v>
      </c>
    </row>
    <row r="875" spans="1:22" hidden="1" x14ac:dyDescent="0.25">
      <c r="A875" s="61" t="str">
        <f t="shared" si="78"/>
        <v>BAR0460021</v>
      </c>
      <c r="B875" s="61" t="str">
        <f t="shared" si="79"/>
        <v>60021P/T Aides</v>
      </c>
      <c r="C875" s="69" t="str">
        <f t="shared" si="80"/>
        <v>BAR0460021999999</v>
      </c>
      <c r="D875" s="69" t="str">
        <f t="shared" si="81"/>
        <v>BAR0460021P/T Aides</v>
      </c>
      <c r="E875" t="s">
        <v>714</v>
      </c>
      <c r="F875" t="s">
        <v>283</v>
      </c>
      <c r="G875">
        <v>22</v>
      </c>
      <c r="H875" t="s">
        <v>286</v>
      </c>
      <c r="I875">
        <v>60021</v>
      </c>
      <c r="J875">
        <v>500</v>
      </c>
      <c r="K875">
        <v>9999</v>
      </c>
      <c r="L875" s="61" t="s">
        <v>291</v>
      </c>
      <c r="M875">
        <v>10506</v>
      </c>
      <c r="N875" t="s">
        <v>291</v>
      </c>
      <c r="O875" s="61" t="s">
        <v>562</v>
      </c>
      <c r="P875">
        <v>999999</v>
      </c>
      <c r="Q875" t="s">
        <v>562</v>
      </c>
      <c r="R875">
        <v>9999</v>
      </c>
      <c r="S875">
        <f>VLOOKUP(A875,'Crosswalk NTL Prgrm-Project_JH'!I:T,5,FALSE)</f>
        <v>60021</v>
      </c>
      <c r="T875" t="b">
        <f t="shared" si="82"/>
        <v>0</v>
      </c>
      <c r="U875" t="str">
        <f t="shared" si="83"/>
        <v>BAR046002110506</v>
      </c>
      <c r="V875">
        <v>999999</v>
      </c>
    </row>
    <row r="876" spans="1:22" hidden="1" x14ac:dyDescent="0.25">
      <c r="A876" s="61" t="str">
        <f t="shared" si="78"/>
        <v>BAR0460021</v>
      </c>
      <c r="B876" s="61" t="str">
        <f t="shared" si="79"/>
        <v>60021Fringe Benefits</v>
      </c>
      <c r="C876" s="69" t="str">
        <f t="shared" si="80"/>
        <v>BAR0460021999999</v>
      </c>
      <c r="D876" s="69" t="str">
        <f t="shared" si="81"/>
        <v>BAR0460021Fringe Benefits</v>
      </c>
      <c r="E876" t="s">
        <v>714</v>
      </c>
      <c r="F876" t="s">
        <v>283</v>
      </c>
      <c r="G876">
        <v>22</v>
      </c>
      <c r="H876" t="s">
        <v>286</v>
      </c>
      <c r="I876">
        <v>60021</v>
      </c>
      <c r="J876">
        <v>500</v>
      </c>
      <c r="K876">
        <v>9999</v>
      </c>
      <c r="L876" s="61" t="s">
        <v>743</v>
      </c>
      <c r="M876">
        <v>10510</v>
      </c>
      <c r="N876" t="s">
        <v>743</v>
      </c>
      <c r="O876" s="61" t="s">
        <v>562</v>
      </c>
      <c r="P876">
        <v>999999</v>
      </c>
      <c r="Q876" t="s">
        <v>562</v>
      </c>
      <c r="R876">
        <v>9999</v>
      </c>
      <c r="S876">
        <f>VLOOKUP(A876,'Crosswalk NTL Prgrm-Project_JH'!I:T,5,FALSE)</f>
        <v>60021</v>
      </c>
      <c r="T876" t="b">
        <f t="shared" si="82"/>
        <v>0</v>
      </c>
      <c r="U876" t="str">
        <f t="shared" si="83"/>
        <v>BAR046002110510</v>
      </c>
      <c r="V876">
        <v>999999</v>
      </c>
    </row>
    <row r="877" spans="1:22" hidden="1" x14ac:dyDescent="0.25">
      <c r="A877" s="61" t="str">
        <f t="shared" si="78"/>
        <v>BAR0460021</v>
      </c>
      <c r="B877" s="61" t="str">
        <f t="shared" si="79"/>
        <v>60021Accounting Unit Support</v>
      </c>
      <c r="C877" s="69" t="str">
        <f t="shared" si="80"/>
        <v>BAR0460021999999</v>
      </c>
      <c r="D877" s="69" t="str">
        <f t="shared" si="81"/>
        <v>BAR0460021Accounting Unit Support</v>
      </c>
      <c r="E877" t="s">
        <v>714</v>
      </c>
      <c r="F877" t="s">
        <v>283</v>
      </c>
      <c r="G877">
        <v>22</v>
      </c>
      <c r="H877" t="s">
        <v>286</v>
      </c>
      <c r="I877">
        <v>60021</v>
      </c>
      <c r="J877">
        <v>500</v>
      </c>
      <c r="K877">
        <v>9999</v>
      </c>
      <c r="L877" s="61" t="s">
        <v>744</v>
      </c>
      <c r="M877">
        <v>10521</v>
      </c>
      <c r="N877" t="s">
        <v>744</v>
      </c>
      <c r="O877" s="61" t="s">
        <v>562</v>
      </c>
      <c r="P877">
        <v>999999</v>
      </c>
      <c r="Q877" t="s">
        <v>562</v>
      </c>
      <c r="R877">
        <v>9999</v>
      </c>
      <c r="S877">
        <f>VLOOKUP(A877,'Crosswalk NTL Prgrm-Project_JH'!I:T,5,FALSE)</f>
        <v>60021</v>
      </c>
      <c r="T877" t="b">
        <f t="shared" si="82"/>
        <v>0</v>
      </c>
      <c r="U877" t="str">
        <f t="shared" si="83"/>
        <v>BAR046002110521</v>
      </c>
      <c r="V877">
        <v>999999</v>
      </c>
    </row>
    <row r="878" spans="1:22" hidden="1" x14ac:dyDescent="0.25">
      <c r="A878" s="61" t="str">
        <f t="shared" si="78"/>
        <v>BAR0460021</v>
      </c>
      <c r="B878" s="61" t="str">
        <f t="shared" si="79"/>
        <v>60021Advertising</v>
      </c>
      <c r="C878" s="69" t="str">
        <f t="shared" si="80"/>
        <v>BAR0460021999999</v>
      </c>
      <c r="D878" s="69" t="str">
        <f t="shared" si="81"/>
        <v>BAR0460021Advertising</v>
      </c>
      <c r="E878" t="s">
        <v>714</v>
      </c>
      <c r="F878" t="s">
        <v>283</v>
      </c>
      <c r="G878">
        <v>22</v>
      </c>
      <c r="H878" t="s">
        <v>286</v>
      </c>
      <c r="I878">
        <v>60021</v>
      </c>
      <c r="J878">
        <v>500</v>
      </c>
      <c r="K878">
        <v>9999</v>
      </c>
      <c r="L878" s="61" t="s">
        <v>779</v>
      </c>
      <c r="M878">
        <v>10522</v>
      </c>
      <c r="N878" t="s">
        <v>779</v>
      </c>
      <c r="O878" s="61" t="s">
        <v>562</v>
      </c>
      <c r="P878">
        <v>999999</v>
      </c>
      <c r="Q878" t="s">
        <v>562</v>
      </c>
      <c r="R878">
        <v>9999</v>
      </c>
      <c r="S878">
        <f>VLOOKUP(A878,'Crosswalk NTL Prgrm-Project_JH'!I:T,5,FALSE)</f>
        <v>60021</v>
      </c>
      <c r="T878" t="b">
        <f t="shared" si="82"/>
        <v>0</v>
      </c>
      <c r="U878" t="str">
        <f t="shared" si="83"/>
        <v>BAR046002110522</v>
      </c>
      <c r="V878">
        <v>999999</v>
      </c>
    </row>
    <row r="879" spans="1:22" hidden="1" x14ac:dyDescent="0.25">
      <c r="A879" s="61" t="str">
        <f t="shared" si="78"/>
        <v>BAR0460021</v>
      </c>
      <c r="B879" s="61" t="str">
        <f t="shared" si="79"/>
        <v>60021Classroom Supplies &amp; Materials</v>
      </c>
      <c r="C879" s="69" t="str">
        <f t="shared" si="80"/>
        <v>BAR0460021999999</v>
      </c>
      <c r="D879" s="69" t="str">
        <f t="shared" si="81"/>
        <v>BAR0460021Classroom Supplies &amp; Materials</v>
      </c>
      <c r="E879" t="s">
        <v>714</v>
      </c>
      <c r="F879" t="s">
        <v>283</v>
      </c>
      <c r="G879">
        <v>22</v>
      </c>
      <c r="H879" t="s">
        <v>286</v>
      </c>
      <c r="I879">
        <v>60021</v>
      </c>
      <c r="J879">
        <v>500</v>
      </c>
      <c r="K879">
        <v>9999</v>
      </c>
      <c r="L879" s="61" t="s">
        <v>780</v>
      </c>
      <c r="M879">
        <v>10523</v>
      </c>
      <c r="N879" t="s">
        <v>780</v>
      </c>
      <c r="O879" s="61" t="s">
        <v>562</v>
      </c>
      <c r="P879">
        <v>999999</v>
      </c>
      <c r="Q879" t="s">
        <v>562</v>
      </c>
      <c r="R879">
        <v>9999</v>
      </c>
      <c r="S879">
        <f>VLOOKUP(A879,'Crosswalk NTL Prgrm-Project_JH'!I:T,5,FALSE)</f>
        <v>60021</v>
      </c>
      <c r="T879" t="b">
        <f t="shared" si="82"/>
        <v>0</v>
      </c>
      <c r="U879" t="str">
        <f t="shared" si="83"/>
        <v>BAR046002110523</v>
      </c>
      <c r="V879">
        <v>999999</v>
      </c>
    </row>
    <row r="880" spans="1:22" hidden="1" x14ac:dyDescent="0.25">
      <c r="A880" s="61" t="str">
        <f t="shared" si="78"/>
        <v>BAR0460021</v>
      </c>
      <c r="B880" s="61" t="str">
        <f t="shared" si="79"/>
        <v>60021Equipment</v>
      </c>
      <c r="C880" s="69" t="str">
        <f t="shared" si="80"/>
        <v>BAR0460021999999</v>
      </c>
      <c r="D880" s="69" t="str">
        <f t="shared" si="81"/>
        <v>BAR0460021Equipment</v>
      </c>
      <c r="E880" t="s">
        <v>714</v>
      </c>
      <c r="F880" t="s">
        <v>283</v>
      </c>
      <c r="G880">
        <v>22</v>
      </c>
      <c r="H880" t="s">
        <v>286</v>
      </c>
      <c r="I880">
        <v>60021</v>
      </c>
      <c r="J880">
        <v>500</v>
      </c>
      <c r="K880">
        <v>9999</v>
      </c>
      <c r="L880" s="61" t="s">
        <v>781</v>
      </c>
      <c r="M880">
        <v>10524</v>
      </c>
      <c r="N880" t="s">
        <v>781</v>
      </c>
      <c r="O880" s="61" t="s">
        <v>562</v>
      </c>
      <c r="P880">
        <v>999999</v>
      </c>
      <c r="Q880" t="s">
        <v>562</v>
      </c>
      <c r="R880">
        <v>9999</v>
      </c>
      <c r="S880">
        <f>VLOOKUP(A880,'Crosswalk NTL Prgrm-Project_JH'!I:T,5,FALSE)</f>
        <v>60021</v>
      </c>
      <c r="T880" t="b">
        <f t="shared" si="82"/>
        <v>0</v>
      </c>
      <c r="U880" t="str">
        <f t="shared" si="83"/>
        <v>BAR046002110524</v>
      </c>
      <c r="V880">
        <v>999999</v>
      </c>
    </row>
    <row r="881" spans="1:22" hidden="1" x14ac:dyDescent="0.25">
      <c r="A881" s="61" t="str">
        <f t="shared" si="78"/>
        <v>BAR0460021</v>
      </c>
      <c r="B881" s="61" t="str">
        <f t="shared" si="79"/>
        <v>60021Fees &amp; Permits</v>
      </c>
      <c r="C881" s="69" t="str">
        <f t="shared" si="80"/>
        <v>BAR0460021999999</v>
      </c>
      <c r="D881" s="69" t="str">
        <f t="shared" si="81"/>
        <v>BAR0460021Fees &amp; Permits</v>
      </c>
      <c r="E881" t="s">
        <v>714</v>
      </c>
      <c r="F881" t="s">
        <v>283</v>
      </c>
      <c r="G881">
        <v>22</v>
      </c>
      <c r="H881" t="s">
        <v>286</v>
      </c>
      <c r="I881">
        <v>60021</v>
      </c>
      <c r="J881">
        <v>500</v>
      </c>
      <c r="K881">
        <v>9999</v>
      </c>
      <c r="L881" s="61" t="s">
        <v>782</v>
      </c>
      <c r="M881">
        <v>10525</v>
      </c>
      <c r="N881" t="s">
        <v>782</v>
      </c>
      <c r="O881" s="61" t="s">
        <v>562</v>
      </c>
      <c r="P881">
        <v>999999</v>
      </c>
      <c r="Q881" t="s">
        <v>562</v>
      </c>
      <c r="R881">
        <v>9999</v>
      </c>
      <c r="S881">
        <f>VLOOKUP(A881,'Crosswalk NTL Prgrm-Project_JH'!I:T,5,FALSE)</f>
        <v>60021</v>
      </c>
      <c r="T881" t="b">
        <f t="shared" si="82"/>
        <v>0</v>
      </c>
      <c r="U881" t="str">
        <f t="shared" si="83"/>
        <v>BAR046002110525</v>
      </c>
      <c r="V881">
        <v>999999</v>
      </c>
    </row>
    <row r="882" spans="1:22" hidden="1" x14ac:dyDescent="0.25">
      <c r="A882" s="61" t="str">
        <f t="shared" si="78"/>
        <v>BAR0460021</v>
      </c>
      <c r="B882" s="61" t="str">
        <f t="shared" si="79"/>
        <v>60021Furniture &amp; Fixtures</v>
      </c>
      <c r="C882" s="69" t="str">
        <f t="shared" si="80"/>
        <v>BAR0460021999999</v>
      </c>
      <c r="D882" s="69" t="str">
        <f t="shared" si="81"/>
        <v>BAR0460021Furniture &amp; Fixtures</v>
      </c>
      <c r="E882" t="s">
        <v>714</v>
      </c>
      <c r="F882" t="s">
        <v>283</v>
      </c>
      <c r="G882">
        <v>22</v>
      </c>
      <c r="H882" t="s">
        <v>286</v>
      </c>
      <c r="I882">
        <v>60021</v>
      </c>
      <c r="J882">
        <v>500</v>
      </c>
      <c r="K882">
        <v>9999</v>
      </c>
      <c r="L882" s="61" t="s">
        <v>763</v>
      </c>
      <c r="M882">
        <v>10526</v>
      </c>
      <c r="N882" t="s">
        <v>763</v>
      </c>
      <c r="O882" s="61" t="s">
        <v>562</v>
      </c>
      <c r="P882">
        <v>999999</v>
      </c>
      <c r="Q882" t="s">
        <v>562</v>
      </c>
      <c r="R882">
        <v>9999</v>
      </c>
      <c r="S882">
        <f>VLOOKUP(A882,'Crosswalk NTL Prgrm-Project_JH'!I:T,5,FALSE)</f>
        <v>60021</v>
      </c>
      <c r="T882" t="b">
        <f t="shared" si="82"/>
        <v>0</v>
      </c>
      <c r="U882" t="str">
        <f t="shared" si="83"/>
        <v>BAR046002110526</v>
      </c>
      <c r="V882">
        <v>999999</v>
      </c>
    </row>
    <row r="883" spans="1:22" hidden="1" x14ac:dyDescent="0.25">
      <c r="A883" s="61" t="str">
        <f t="shared" si="78"/>
        <v>BAR0460021</v>
      </c>
      <c r="B883" s="61" t="str">
        <f t="shared" si="79"/>
        <v>60021Insurance</v>
      </c>
      <c r="C883" s="69" t="str">
        <f t="shared" si="80"/>
        <v>BAR0460021999999</v>
      </c>
      <c r="D883" s="69" t="str">
        <f t="shared" si="81"/>
        <v>BAR0460021Insurance</v>
      </c>
      <c r="E883" t="s">
        <v>714</v>
      </c>
      <c r="F883" t="s">
        <v>283</v>
      </c>
      <c r="G883">
        <v>22</v>
      </c>
      <c r="H883" t="s">
        <v>286</v>
      </c>
      <c r="I883">
        <v>60021</v>
      </c>
      <c r="J883">
        <v>500</v>
      </c>
      <c r="K883">
        <v>9999</v>
      </c>
      <c r="L883" s="61" t="s">
        <v>745</v>
      </c>
      <c r="M883">
        <v>10527</v>
      </c>
      <c r="N883" t="s">
        <v>745</v>
      </c>
      <c r="O883" s="61" t="s">
        <v>562</v>
      </c>
      <c r="P883">
        <v>999999</v>
      </c>
      <c r="Q883" t="s">
        <v>562</v>
      </c>
      <c r="R883">
        <v>9999</v>
      </c>
      <c r="S883">
        <f>VLOOKUP(A883,'Crosswalk NTL Prgrm-Project_JH'!I:T,5,FALSE)</f>
        <v>60021</v>
      </c>
      <c r="T883" t="b">
        <f t="shared" si="82"/>
        <v>0</v>
      </c>
      <c r="U883" t="str">
        <f t="shared" si="83"/>
        <v>BAR046002110527</v>
      </c>
      <c r="V883">
        <v>999999</v>
      </c>
    </row>
    <row r="884" spans="1:22" hidden="1" x14ac:dyDescent="0.25">
      <c r="A884" s="61" t="str">
        <f t="shared" si="78"/>
        <v>BAR0460021</v>
      </c>
      <c r="B884" s="61" t="str">
        <f t="shared" si="79"/>
        <v>60021Miscellaneous</v>
      </c>
      <c r="C884" s="69" t="str">
        <f t="shared" si="80"/>
        <v>BAR0460021999999</v>
      </c>
      <c r="D884" s="69" t="str">
        <f t="shared" si="81"/>
        <v>BAR0460021Miscellaneous</v>
      </c>
      <c r="E884" t="s">
        <v>714</v>
      </c>
      <c r="F884" t="s">
        <v>283</v>
      </c>
      <c r="G884">
        <v>22</v>
      </c>
      <c r="H884" t="s">
        <v>286</v>
      </c>
      <c r="I884">
        <v>60021</v>
      </c>
      <c r="J884">
        <v>500</v>
      </c>
      <c r="K884">
        <v>9999</v>
      </c>
      <c r="L884" s="61" t="s">
        <v>783</v>
      </c>
      <c r="M884">
        <v>10528</v>
      </c>
      <c r="N884" t="s">
        <v>783</v>
      </c>
      <c r="O884" s="61" t="s">
        <v>562</v>
      </c>
      <c r="P884">
        <v>999999</v>
      </c>
      <c r="Q884" t="s">
        <v>562</v>
      </c>
      <c r="R884">
        <v>9999</v>
      </c>
      <c r="S884">
        <f>VLOOKUP(A884,'Crosswalk NTL Prgrm-Project_JH'!I:T,5,FALSE)</f>
        <v>60021</v>
      </c>
      <c r="T884" t="b">
        <f t="shared" si="82"/>
        <v>0</v>
      </c>
      <c r="U884" t="str">
        <f t="shared" si="83"/>
        <v>BAR046002110528</v>
      </c>
      <c r="V884">
        <v>999999</v>
      </c>
    </row>
    <row r="885" spans="1:22" hidden="1" x14ac:dyDescent="0.25">
      <c r="A885" s="61" t="str">
        <f t="shared" si="78"/>
        <v>BAR0460021</v>
      </c>
      <c r="B885" s="61" t="str">
        <f t="shared" si="79"/>
        <v>60021Office Supplies</v>
      </c>
      <c r="C885" s="69" t="str">
        <f t="shared" si="80"/>
        <v>BAR0460021999999</v>
      </c>
      <c r="D885" s="69" t="str">
        <f t="shared" si="81"/>
        <v>BAR0460021Office Supplies</v>
      </c>
      <c r="E885" t="s">
        <v>714</v>
      </c>
      <c r="F885" t="s">
        <v>283</v>
      </c>
      <c r="G885">
        <v>22</v>
      </c>
      <c r="H885" t="s">
        <v>286</v>
      </c>
      <c r="I885">
        <v>60021</v>
      </c>
      <c r="J885">
        <v>500</v>
      </c>
      <c r="K885">
        <v>9999</v>
      </c>
      <c r="L885" s="61" t="s">
        <v>764</v>
      </c>
      <c r="M885">
        <v>10529</v>
      </c>
      <c r="N885" t="s">
        <v>764</v>
      </c>
      <c r="O885" s="61" t="s">
        <v>562</v>
      </c>
      <c r="P885">
        <v>999999</v>
      </c>
      <c r="Q885" t="s">
        <v>562</v>
      </c>
      <c r="R885">
        <v>9999</v>
      </c>
      <c r="S885">
        <f>VLOOKUP(A885,'Crosswalk NTL Prgrm-Project_JH'!I:T,5,FALSE)</f>
        <v>60021</v>
      </c>
      <c r="T885" t="b">
        <f t="shared" si="82"/>
        <v>0</v>
      </c>
      <c r="U885" t="str">
        <f t="shared" si="83"/>
        <v>BAR046002110529</v>
      </c>
      <c r="V885">
        <v>999999</v>
      </c>
    </row>
    <row r="886" spans="1:22" hidden="1" x14ac:dyDescent="0.25">
      <c r="A886" s="61" t="str">
        <f t="shared" si="78"/>
        <v>BAR0460021</v>
      </c>
      <c r="B886" s="61" t="str">
        <f t="shared" si="79"/>
        <v>60021Postage</v>
      </c>
      <c r="C886" s="69" t="str">
        <f t="shared" si="80"/>
        <v>BAR0460021999999</v>
      </c>
      <c r="D886" s="69" t="str">
        <f t="shared" si="81"/>
        <v>BAR0460021Postage</v>
      </c>
      <c r="E886" t="s">
        <v>714</v>
      </c>
      <c r="F886" t="s">
        <v>283</v>
      </c>
      <c r="G886">
        <v>22</v>
      </c>
      <c r="H886" t="s">
        <v>286</v>
      </c>
      <c r="I886">
        <v>60021</v>
      </c>
      <c r="J886">
        <v>500</v>
      </c>
      <c r="K886">
        <v>9999</v>
      </c>
      <c r="L886" s="61" t="s">
        <v>769</v>
      </c>
      <c r="M886">
        <v>10530</v>
      </c>
      <c r="N886" t="s">
        <v>769</v>
      </c>
      <c r="O886" s="61" t="s">
        <v>562</v>
      </c>
      <c r="P886">
        <v>999999</v>
      </c>
      <c r="Q886" t="s">
        <v>562</v>
      </c>
      <c r="R886">
        <v>9999</v>
      </c>
      <c r="S886">
        <f>VLOOKUP(A886,'Crosswalk NTL Prgrm-Project_JH'!I:T,5,FALSE)</f>
        <v>60021</v>
      </c>
      <c r="T886" t="b">
        <f t="shared" si="82"/>
        <v>0</v>
      </c>
      <c r="U886" t="str">
        <f t="shared" si="83"/>
        <v>BAR046002110530</v>
      </c>
      <c r="V886">
        <v>999999</v>
      </c>
    </row>
    <row r="887" spans="1:22" hidden="1" x14ac:dyDescent="0.25">
      <c r="A887" s="61" t="str">
        <f t="shared" si="78"/>
        <v>BAR0460021</v>
      </c>
      <c r="B887" s="61" t="str">
        <f t="shared" si="79"/>
        <v>60021Professional Fees-Auditing</v>
      </c>
      <c r="C887" s="69" t="str">
        <f t="shared" si="80"/>
        <v>BAR0460021999999</v>
      </c>
      <c r="D887" s="69" t="str">
        <f t="shared" si="81"/>
        <v>BAR0460021Professional Fees-Auditing</v>
      </c>
      <c r="E887" t="s">
        <v>714</v>
      </c>
      <c r="F887" t="s">
        <v>283</v>
      </c>
      <c r="G887">
        <v>22</v>
      </c>
      <c r="H887" t="s">
        <v>286</v>
      </c>
      <c r="I887">
        <v>60021</v>
      </c>
      <c r="J887">
        <v>500</v>
      </c>
      <c r="K887">
        <v>9999</v>
      </c>
      <c r="L887" s="61" t="s">
        <v>746</v>
      </c>
      <c r="M887">
        <v>10531</v>
      </c>
      <c r="N887" t="s">
        <v>746</v>
      </c>
      <c r="O887" s="61" t="s">
        <v>562</v>
      </c>
      <c r="P887">
        <v>999999</v>
      </c>
      <c r="Q887" t="s">
        <v>562</v>
      </c>
      <c r="R887">
        <v>9999</v>
      </c>
      <c r="S887">
        <f>VLOOKUP(A887,'Crosswalk NTL Prgrm-Project_JH'!I:T,5,FALSE)</f>
        <v>60021</v>
      </c>
      <c r="T887" t="b">
        <f t="shared" si="82"/>
        <v>0</v>
      </c>
      <c r="U887" t="str">
        <f t="shared" si="83"/>
        <v>BAR046002110531</v>
      </c>
      <c r="V887">
        <v>999999</v>
      </c>
    </row>
    <row r="888" spans="1:22" hidden="1" x14ac:dyDescent="0.25">
      <c r="A888" s="61" t="str">
        <f t="shared" si="78"/>
        <v>BAR0460021</v>
      </c>
      <c r="B888" s="61" t="str">
        <f t="shared" si="79"/>
        <v>60021Refreshments</v>
      </c>
      <c r="C888" s="69" t="str">
        <f t="shared" si="80"/>
        <v>BAR0460021999999</v>
      </c>
      <c r="D888" s="69" t="str">
        <f t="shared" si="81"/>
        <v>BAR0460021Refreshments</v>
      </c>
      <c r="E888" t="s">
        <v>714</v>
      </c>
      <c r="F888" t="s">
        <v>283</v>
      </c>
      <c r="G888">
        <v>22</v>
      </c>
      <c r="H888" t="s">
        <v>286</v>
      </c>
      <c r="I888">
        <v>60021</v>
      </c>
      <c r="J888">
        <v>500</v>
      </c>
      <c r="K888">
        <v>9999</v>
      </c>
      <c r="L888" s="61" t="s">
        <v>784</v>
      </c>
      <c r="M888">
        <v>10532</v>
      </c>
      <c r="N888" t="s">
        <v>784</v>
      </c>
      <c r="O888" s="61" t="s">
        <v>562</v>
      </c>
      <c r="P888">
        <v>999999</v>
      </c>
      <c r="Q888" t="s">
        <v>562</v>
      </c>
      <c r="R888">
        <v>9999</v>
      </c>
      <c r="S888">
        <f>VLOOKUP(A888,'Crosswalk NTL Prgrm-Project_JH'!I:T,5,FALSE)</f>
        <v>60021</v>
      </c>
      <c r="T888" t="b">
        <f t="shared" si="82"/>
        <v>0</v>
      </c>
      <c r="U888" t="str">
        <f t="shared" si="83"/>
        <v>BAR046002110532</v>
      </c>
      <c r="V888">
        <v>999999</v>
      </c>
    </row>
    <row r="889" spans="1:22" hidden="1" x14ac:dyDescent="0.25">
      <c r="A889" s="61" t="str">
        <f t="shared" si="78"/>
        <v>BAR0460021</v>
      </c>
      <c r="B889" s="61" t="str">
        <f t="shared" si="79"/>
        <v>60021Subscriptions/Memberships</v>
      </c>
      <c r="C889" s="69" t="str">
        <f t="shared" si="80"/>
        <v>BAR0460021999999</v>
      </c>
      <c r="D889" s="69" t="str">
        <f t="shared" si="81"/>
        <v>BAR0460021Subscriptions/Memberships</v>
      </c>
      <c r="E889" t="s">
        <v>714</v>
      </c>
      <c r="F889" t="s">
        <v>283</v>
      </c>
      <c r="G889">
        <v>22</v>
      </c>
      <c r="H889" t="s">
        <v>286</v>
      </c>
      <c r="I889">
        <v>60021</v>
      </c>
      <c r="J889">
        <v>500</v>
      </c>
      <c r="K889">
        <v>9999</v>
      </c>
      <c r="L889" s="61" t="s">
        <v>770</v>
      </c>
      <c r="M889">
        <v>10533</v>
      </c>
      <c r="N889" t="s">
        <v>770</v>
      </c>
      <c r="O889" s="61" t="s">
        <v>562</v>
      </c>
      <c r="P889">
        <v>999999</v>
      </c>
      <c r="Q889" t="s">
        <v>562</v>
      </c>
      <c r="R889">
        <v>9999</v>
      </c>
      <c r="S889">
        <f>VLOOKUP(A889,'Crosswalk NTL Prgrm-Project_JH'!I:T,5,FALSE)</f>
        <v>60021</v>
      </c>
      <c r="T889" t="b">
        <f t="shared" si="82"/>
        <v>0</v>
      </c>
      <c r="U889" t="str">
        <f t="shared" si="83"/>
        <v>BAR046002110533</v>
      </c>
      <c r="V889">
        <v>999999</v>
      </c>
    </row>
    <row r="890" spans="1:22" hidden="1" x14ac:dyDescent="0.25">
      <c r="A890" s="61" t="str">
        <f t="shared" si="78"/>
        <v>BAR0460021</v>
      </c>
      <c r="B890" s="61" t="str">
        <f t="shared" si="79"/>
        <v>60021Time Warner</v>
      </c>
      <c r="C890" s="69" t="str">
        <f t="shared" si="80"/>
        <v>BAR0460021999999</v>
      </c>
      <c r="D890" s="69" t="str">
        <f t="shared" si="81"/>
        <v>BAR0460021Time Warner</v>
      </c>
      <c r="E890" t="s">
        <v>714</v>
      </c>
      <c r="F890" t="s">
        <v>283</v>
      </c>
      <c r="G890">
        <v>22</v>
      </c>
      <c r="H890" t="s">
        <v>286</v>
      </c>
      <c r="I890">
        <v>60021</v>
      </c>
      <c r="J890">
        <v>500</v>
      </c>
      <c r="K890">
        <v>9999</v>
      </c>
      <c r="L890" s="61" t="s">
        <v>785</v>
      </c>
      <c r="M890">
        <v>10534</v>
      </c>
      <c r="N890" t="s">
        <v>785</v>
      </c>
      <c r="O890" s="61" t="s">
        <v>562</v>
      </c>
      <c r="P890">
        <v>999999</v>
      </c>
      <c r="Q890" t="s">
        <v>562</v>
      </c>
      <c r="R890">
        <v>9999</v>
      </c>
      <c r="S890">
        <f>VLOOKUP(A890,'Crosswalk NTL Prgrm-Project_JH'!I:T,5,FALSE)</f>
        <v>60021</v>
      </c>
      <c r="T890" t="b">
        <f t="shared" si="82"/>
        <v>0</v>
      </c>
      <c r="U890" t="str">
        <f t="shared" si="83"/>
        <v>BAR046002110534</v>
      </c>
      <c r="V890">
        <v>999999</v>
      </c>
    </row>
    <row r="891" spans="1:22" hidden="1" x14ac:dyDescent="0.25">
      <c r="A891" s="61" t="str">
        <f t="shared" si="78"/>
        <v>BAR0460021</v>
      </c>
      <c r="B891" s="61" t="str">
        <f t="shared" si="79"/>
        <v>60021Grant-Educational Associate</v>
      </c>
      <c r="C891" s="69" t="str">
        <f t="shared" si="80"/>
        <v>BAR0460021999999</v>
      </c>
      <c r="D891" s="69" t="str">
        <f t="shared" si="81"/>
        <v>BAR0460021Grant-Educational Associate</v>
      </c>
      <c r="E891" t="s">
        <v>714</v>
      </c>
      <c r="F891" t="s">
        <v>283</v>
      </c>
      <c r="G891">
        <v>22</v>
      </c>
      <c r="H891" t="s">
        <v>286</v>
      </c>
      <c r="I891">
        <v>60021</v>
      </c>
      <c r="J891">
        <v>500</v>
      </c>
      <c r="K891">
        <v>9999</v>
      </c>
      <c r="L891" s="61" t="s">
        <v>292</v>
      </c>
      <c r="M891">
        <v>10801</v>
      </c>
      <c r="N891" t="s">
        <v>292</v>
      </c>
      <c r="O891" s="61" t="s">
        <v>562</v>
      </c>
      <c r="P891">
        <v>999999</v>
      </c>
      <c r="Q891" t="s">
        <v>562</v>
      </c>
      <c r="R891">
        <v>9999</v>
      </c>
      <c r="S891">
        <f>VLOOKUP(A891,'Crosswalk NTL Prgrm-Project_JH'!I:T,5,FALSE)</f>
        <v>60021</v>
      </c>
      <c r="T891" t="b">
        <f t="shared" si="82"/>
        <v>0</v>
      </c>
      <c r="U891" t="str">
        <f t="shared" si="83"/>
        <v>BAR046002110801</v>
      </c>
      <c r="V891">
        <v>999999</v>
      </c>
    </row>
    <row r="892" spans="1:22" hidden="1" x14ac:dyDescent="0.25">
      <c r="A892" s="61" t="str">
        <f t="shared" si="78"/>
        <v>BAR0460021</v>
      </c>
      <c r="B892" s="61" t="str">
        <f t="shared" si="79"/>
        <v>60021Grant-Licensed Social Worker</v>
      </c>
      <c r="C892" s="69" t="str">
        <f t="shared" si="80"/>
        <v>BAR0460021999999</v>
      </c>
      <c r="D892" s="69" t="str">
        <f t="shared" si="81"/>
        <v>BAR0460021Grant-Licensed Social Worker</v>
      </c>
      <c r="E892" t="s">
        <v>714</v>
      </c>
      <c r="F892" t="s">
        <v>283</v>
      </c>
      <c r="G892">
        <v>22</v>
      </c>
      <c r="H892" t="s">
        <v>286</v>
      </c>
      <c r="I892">
        <v>60021</v>
      </c>
      <c r="J892">
        <v>500</v>
      </c>
      <c r="K892">
        <v>9999</v>
      </c>
      <c r="L892" s="61" t="s">
        <v>293</v>
      </c>
      <c r="M892">
        <v>10802</v>
      </c>
      <c r="N892" t="s">
        <v>293</v>
      </c>
      <c r="O892" s="61" t="s">
        <v>562</v>
      </c>
      <c r="P892">
        <v>999999</v>
      </c>
      <c r="Q892" t="s">
        <v>562</v>
      </c>
      <c r="R892">
        <v>9999</v>
      </c>
      <c r="S892">
        <f>VLOOKUP(A892,'Crosswalk NTL Prgrm-Project_JH'!I:T,5,FALSE)</f>
        <v>60021</v>
      </c>
      <c r="T892" t="b">
        <f t="shared" si="82"/>
        <v>0</v>
      </c>
      <c r="U892" t="str">
        <f t="shared" si="83"/>
        <v>BAR046002110802</v>
      </c>
      <c r="V892">
        <v>999999</v>
      </c>
    </row>
    <row r="893" spans="1:22" hidden="1" x14ac:dyDescent="0.25">
      <c r="A893" s="61" t="str">
        <f t="shared" si="78"/>
        <v>BAR0460021</v>
      </c>
      <c r="B893" s="61" t="str">
        <f t="shared" si="79"/>
        <v>60021Grant-Project Assistant</v>
      </c>
      <c r="C893" s="69" t="str">
        <f t="shared" si="80"/>
        <v>BAR0460021999999</v>
      </c>
      <c r="D893" s="69" t="str">
        <f t="shared" si="81"/>
        <v>BAR0460021Grant-Project Assistant</v>
      </c>
      <c r="E893" t="s">
        <v>714</v>
      </c>
      <c r="F893" t="s">
        <v>283</v>
      </c>
      <c r="G893">
        <v>22</v>
      </c>
      <c r="H893" t="s">
        <v>286</v>
      </c>
      <c r="I893">
        <v>60021</v>
      </c>
      <c r="J893">
        <v>500</v>
      </c>
      <c r="K893">
        <v>9999</v>
      </c>
      <c r="L893" s="61" t="s">
        <v>294</v>
      </c>
      <c r="M893">
        <v>10803</v>
      </c>
      <c r="N893" t="s">
        <v>294</v>
      </c>
      <c r="O893" s="61" t="s">
        <v>562</v>
      </c>
      <c r="P893">
        <v>999999</v>
      </c>
      <c r="Q893" t="s">
        <v>562</v>
      </c>
      <c r="R893">
        <v>9999</v>
      </c>
      <c r="S893">
        <f>VLOOKUP(A893,'Crosswalk NTL Prgrm-Project_JH'!I:T,5,FALSE)</f>
        <v>60021</v>
      </c>
      <c r="T893" t="b">
        <f t="shared" si="82"/>
        <v>0</v>
      </c>
      <c r="U893" t="str">
        <f t="shared" si="83"/>
        <v>BAR046002110803</v>
      </c>
      <c r="V893">
        <v>999999</v>
      </c>
    </row>
    <row r="894" spans="1:22" hidden="1" x14ac:dyDescent="0.25">
      <c r="A894" s="61" t="str">
        <f t="shared" si="78"/>
        <v>BAR0460021</v>
      </c>
      <c r="B894" s="61" t="str">
        <f t="shared" si="79"/>
        <v>60021Grant-Travel</v>
      </c>
      <c r="C894" s="69" t="str">
        <f t="shared" si="80"/>
        <v>BAR0460021999999</v>
      </c>
      <c r="D894" s="69" t="str">
        <f t="shared" si="81"/>
        <v>BAR0460021Grant-Travel</v>
      </c>
      <c r="E894" t="s">
        <v>714</v>
      </c>
      <c r="F894" t="s">
        <v>283</v>
      </c>
      <c r="G894">
        <v>22</v>
      </c>
      <c r="H894" t="s">
        <v>286</v>
      </c>
      <c r="I894">
        <v>60021</v>
      </c>
      <c r="J894">
        <v>500</v>
      </c>
      <c r="K894">
        <v>9999</v>
      </c>
      <c r="L894" s="61" t="s">
        <v>786</v>
      </c>
      <c r="M894">
        <v>10804</v>
      </c>
      <c r="N894" t="s">
        <v>786</v>
      </c>
      <c r="O894" s="61" t="s">
        <v>562</v>
      </c>
      <c r="P894">
        <v>999999</v>
      </c>
      <c r="Q894" t="s">
        <v>562</v>
      </c>
      <c r="R894">
        <v>9999</v>
      </c>
      <c r="S894">
        <f>VLOOKUP(A894,'Crosswalk NTL Prgrm-Project_JH'!I:T,5,FALSE)</f>
        <v>60021</v>
      </c>
      <c r="T894" t="b">
        <f t="shared" si="82"/>
        <v>0</v>
      </c>
      <c r="U894" t="str">
        <f t="shared" si="83"/>
        <v>BAR046002110804</v>
      </c>
      <c r="V894">
        <v>999999</v>
      </c>
    </row>
    <row r="895" spans="1:22" hidden="1" x14ac:dyDescent="0.25">
      <c r="A895" s="61" t="str">
        <f t="shared" si="78"/>
        <v>BAR0460021</v>
      </c>
      <c r="B895" s="61" t="str">
        <f t="shared" si="79"/>
        <v>60021Grant-Offc &amp; Classrm Supplies</v>
      </c>
      <c r="C895" s="69" t="str">
        <f t="shared" si="80"/>
        <v>BAR0460021999999</v>
      </c>
      <c r="D895" s="69" t="str">
        <f t="shared" si="81"/>
        <v>BAR0460021Grant-Offc &amp; Classrm Supplies</v>
      </c>
      <c r="E895" t="s">
        <v>714</v>
      </c>
      <c r="F895" t="s">
        <v>283</v>
      </c>
      <c r="G895">
        <v>22</v>
      </c>
      <c r="H895" t="s">
        <v>286</v>
      </c>
      <c r="I895">
        <v>60021</v>
      </c>
      <c r="J895">
        <v>500</v>
      </c>
      <c r="K895">
        <v>9999</v>
      </c>
      <c r="L895" s="61" t="s">
        <v>787</v>
      </c>
      <c r="M895">
        <v>10805</v>
      </c>
      <c r="N895" t="s">
        <v>787</v>
      </c>
      <c r="O895" s="61" t="s">
        <v>562</v>
      </c>
      <c r="P895">
        <v>999999</v>
      </c>
      <c r="Q895" t="s">
        <v>562</v>
      </c>
      <c r="R895">
        <v>9999</v>
      </c>
      <c r="S895">
        <f>VLOOKUP(A895,'Crosswalk NTL Prgrm-Project_JH'!I:T,5,FALSE)</f>
        <v>60021</v>
      </c>
      <c r="T895" t="b">
        <f t="shared" si="82"/>
        <v>0</v>
      </c>
      <c r="U895" t="str">
        <f t="shared" si="83"/>
        <v>BAR046002110805</v>
      </c>
      <c r="V895">
        <v>999999</v>
      </c>
    </row>
    <row r="896" spans="1:22" hidden="1" x14ac:dyDescent="0.25">
      <c r="A896" s="61" t="str">
        <f t="shared" si="78"/>
        <v>BAR0460021</v>
      </c>
      <c r="B896" s="61" t="str">
        <f t="shared" si="79"/>
        <v>60021Grant-Parent Rsrc Rm Supplies</v>
      </c>
      <c r="C896" s="69" t="str">
        <f t="shared" si="80"/>
        <v>BAR0460021999999</v>
      </c>
      <c r="D896" s="69" t="str">
        <f t="shared" si="81"/>
        <v>BAR0460021Grant-Parent Rsrc Rm Supplies</v>
      </c>
      <c r="E896" t="s">
        <v>714</v>
      </c>
      <c r="F896" t="s">
        <v>283</v>
      </c>
      <c r="G896">
        <v>22</v>
      </c>
      <c r="H896" t="s">
        <v>286</v>
      </c>
      <c r="I896">
        <v>60021</v>
      </c>
      <c r="J896">
        <v>500</v>
      </c>
      <c r="K896">
        <v>9999</v>
      </c>
      <c r="L896" s="61" t="s">
        <v>788</v>
      </c>
      <c r="M896">
        <v>10806</v>
      </c>
      <c r="N896" t="s">
        <v>788</v>
      </c>
      <c r="O896" s="61" t="s">
        <v>562</v>
      </c>
      <c r="P896">
        <v>999999</v>
      </c>
      <c r="Q896" t="s">
        <v>562</v>
      </c>
      <c r="R896">
        <v>9999</v>
      </c>
      <c r="S896">
        <f>VLOOKUP(A896,'Crosswalk NTL Prgrm-Project_JH'!I:T,5,FALSE)</f>
        <v>60021</v>
      </c>
      <c r="T896" t="b">
        <f t="shared" si="82"/>
        <v>0</v>
      </c>
      <c r="U896" t="str">
        <f t="shared" si="83"/>
        <v>BAR046002110806</v>
      </c>
      <c r="V896">
        <v>999999</v>
      </c>
    </row>
    <row r="897" spans="1:22" hidden="1" x14ac:dyDescent="0.25">
      <c r="A897" s="61" t="str">
        <f t="shared" si="78"/>
        <v>BAR0460021</v>
      </c>
      <c r="B897" s="61" t="str">
        <f t="shared" si="79"/>
        <v>60021Grant-Indirect Cost</v>
      </c>
      <c r="C897" s="69" t="str">
        <f t="shared" si="80"/>
        <v>BAR0460021999999</v>
      </c>
      <c r="D897" s="69" t="str">
        <f t="shared" si="81"/>
        <v>BAR0460021Grant-Indirect Cost</v>
      </c>
      <c r="E897" t="s">
        <v>714</v>
      </c>
      <c r="F897" t="s">
        <v>283</v>
      </c>
      <c r="G897">
        <v>22</v>
      </c>
      <c r="H897" t="s">
        <v>286</v>
      </c>
      <c r="I897">
        <v>60021</v>
      </c>
      <c r="J897">
        <v>500</v>
      </c>
      <c r="K897">
        <v>9999</v>
      </c>
      <c r="L897" s="61" t="s">
        <v>789</v>
      </c>
      <c r="M897">
        <v>10807</v>
      </c>
      <c r="N897" t="s">
        <v>789</v>
      </c>
      <c r="O897" s="61" t="s">
        <v>562</v>
      </c>
      <c r="P897">
        <v>999999</v>
      </c>
      <c r="Q897" t="s">
        <v>562</v>
      </c>
      <c r="R897">
        <v>9999</v>
      </c>
      <c r="S897">
        <f>VLOOKUP(A897,'Crosswalk NTL Prgrm-Project_JH'!I:T,5,FALSE)</f>
        <v>60021</v>
      </c>
      <c r="T897" t="b">
        <f t="shared" si="82"/>
        <v>0</v>
      </c>
      <c r="U897" t="str">
        <f t="shared" si="83"/>
        <v>BAR046002110807</v>
      </c>
      <c r="V897">
        <v>999999</v>
      </c>
    </row>
    <row r="898" spans="1:22" hidden="1" x14ac:dyDescent="0.25">
      <c r="A898" s="61" t="str">
        <f t="shared" si="78"/>
        <v>BAR0460021</v>
      </c>
      <c r="B898" s="61" t="str">
        <f t="shared" si="79"/>
        <v>60021Grant-Childcare Services</v>
      </c>
      <c r="C898" s="69" t="str">
        <f t="shared" si="80"/>
        <v>BAR0460021999999</v>
      </c>
      <c r="D898" s="69" t="str">
        <f t="shared" si="81"/>
        <v>BAR0460021Grant-Childcare Services</v>
      </c>
      <c r="E898" t="s">
        <v>714</v>
      </c>
      <c r="F898" t="s">
        <v>283</v>
      </c>
      <c r="G898">
        <v>22</v>
      </c>
      <c r="H898" t="s">
        <v>286</v>
      </c>
      <c r="I898">
        <v>60021</v>
      </c>
      <c r="J898">
        <v>500</v>
      </c>
      <c r="K898">
        <v>9999</v>
      </c>
      <c r="L898" s="61" t="s">
        <v>790</v>
      </c>
      <c r="M898">
        <v>10808</v>
      </c>
      <c r="N898" t="s">
        <v>790</v>
      </c>
      <c r="O898" s="61" t="s">
        <v>562</v>
      </c>
      <c r="P898">
        <v>999999</v>
      </c>
      <c r="Q898" t="s">
        <v>562</v>
      </c>
      <c r="R898">
        <v>9999</v>
      </c>
      <c r="S898">
        <f>VLOOKUP(A898,'Crosswalk NTL Prgrm-Project_JH'!I:T,5,FALSE)</f>
        <v>60021</v>
      </c>
      <c r="T898" t="b">
        <f t="shared" si="82"/>
        <v>0</v>
      </c>
      <c r="U898" t="str">
        <f t="shared" si="83"/>
        <v>BAR046002110808</v>
      </c>
      <c r="V898">
        <v>999999</v>
      </c>
    </row>
    <row r="899" spans="1:22" hidden="1" x14ac:dyDescent="0.25">
      <c r="A899" s="61" t="str">
        <f t="shared" ref="A899:A901" si="84">F899&amp;I899</f>
        <v>BAR0460021</v>
      </c>
      <c r="B899" s="61" t="str">
        <f t="shared" ref="B899:B901" si="85">I899&amp;N899</f>
        <v>60021Grant-Speech &amp; Language Center</v>
      </c>
      <c r="C899" s="69" t="str">
        <f t="shared" ref="C899:C901" si="86">F899&amp;I899&amp;P899</f>
        <v>BAR0460021999999</v>
      </c>
      <c r="D899" s="69" t="str">
        <f t="shared" ref="D899:D901" si="87">F899&amp;I899&amp;L899</f>
        <v>BAR0460021Grant-Speech &amp; Language Center</v>
      </c>
      <c r="E899" t="s">
        <v>714</v>
      </c>
      <c r="F899" t="s">
        <v>283</v>
      </c>
      <c r="G899">
        <v>22</v>
      </c>
      <c r="H899" t="s">
        <v>286</v>
      </c>
      <c r="I899">
        <v>60021</v>
      </c>
      <c r="J899">
        <v>500</v>
      </c>
      <c r="K899">
        <v>9999</v>
      </c>
      <c r="L899" s="61" t="s">
        <v>791</v>
      </c>
      <c r="M899">
        <v>10809</v>
      </c>
      <c r="N899" t="s">
        <v>791</v>
      </c>
      <c r="O899" s="61" t="s">
        <v>562</v>
      </c>
      <c r="P899">
        <v>999999</v>
      </c>
      <c r="Q899" t="s">
        <v>562</v>
      </c>
      <c r="R899">
        <v>9999</v>
      </c>
      <c r="S899">
        <f>VLOOKUP(A899,'Crosswalk NTL Prgrm-Project_JH'!I:T,5,FALSE)</f>
        <v>60021</v>
      </c>
      <c r="T899" t="b">
        <f t="shared" ref="T899:T901" si="88">S899=M899</f>
        <v>0</v>
      </c>
      <c r="U899" t="str">
        <f t="shared" ref="U899:U901" si="89">F899&amp;I899&amp;M899</f>
        <v>BAR046002110809</v>
      </c>
      <c r="V899">
        <v>999999</v>
      </c>
    </row>
    <row r="900" spans="1:22" hidden="1" x14ac:dyDescent="0.25">
      <c r="A900" s="61" t="str">
        <f t="shared" si="84"/>
        <v>BAR0460021</v>
      </c>
      <c r="B900" s="61" t="str">
        <f t="shared" si="85"/>
        <v>60021Grant-Health &amp; Wellnss Wrkshps</v>
      </c>
      <c r="C900" s="69" t="str">
        <f t="shared" si="86"/>
        <v>BAR0460021999999</v>
      </c>
      <c r="D900" s="69" t="str">
        <f t="shared" si="87"/>
        <v>BAR0460021Grant-Health &amp; Wellnss Wrkshps</v>
      </c>
      <c r="E900" t="s">
        <v>714</v>
      </c>
      <c r="F900" t="s">
        <v>283</v>
      </c>
      <c r="G900">
        <v>22</v>
      </c>
      <c r="H900" t="s">
        <v>286</v>
      </c>
      <c r="I900">
        <v>60021</v>
      </c>
      <c r="J900">
        <v>500</v>
      </c>
      <c r="K900">
        <v>9999</v>
      </c>
      <c r="L900" s="61" t="s">
        <v>792</v>
      </c>
      <c r="M900">
        <v>10810</v>
      </c>
      <c r="N900" t="s">
        <v>792</v>
      </c>
      <c r="O900" s="61" t="s">
        <v>562</v>
      </c>
      <c r="P900">
        <v>999999</v>
      </c>
      <c r="Q900" t="s">
        <v>562</v>
      </c>
      <c r="R900">
        <v>9999</v>
      </c>
      <c r="S900">
        <f>VLOOKUP(A900,'Crosswalk NTL Prgrm-Project_JH'!I:T,5,FALSE)</f>
        <v>60021</v>
      </c>
      <c r="T900" t="b">
        <f t="shared" si="88"/>
        <v>0</v>
      </c>
      <c r="U900" t="str">
        <f t="shared" si="89"/>
        <v>BAR046002110810</v>
      </c>
      <c r="V900">
        <v>999999</v>
      </c>
    </row>
    <row r="901" spans="1:22" hidden="1" x14ac:dyDescent="0.25">
      <c r="A901" s="61" t="str">
        <f t="shared" si="84"/>
        <v>BAR0460021</v>
      </c>
      <c r="B901" s="61" t="str">
        <f t="shared" si="85"/>
        <v>60021Grant-Fringe Benefits&amp;MTA FEE</v>
      </c>
      <c r="C901" s="69" t="str">
        <f t="shared" si="86"/>
        <v>BAR0460021999999</v>
      </c>
      <c r="D901" s="69" t="str">
        <f t="shared" si="87"/>
        <v>BAR0460021Grant-Fringe Benefits&amp;MTA FEE</v>
      </c>
      <c r="E901" t="s">
        <v>714</v>
      </c>
      <c r="F901" t="s">
        <v>283</v>
      </c>
      <c r="G901">
        <v>22</v>
      </c>
      <c r="H901" t="s">
        <v>286</v>
      </c>
      <c r="I901">
        <v>60021</v>
      </c>
      <c r="J901">
        <v>500</v>
      </c>
      <c r="K901">
        <v>9999</v>
      </c>
      <c r="L901" s="61" t="s">
        <v>793</v>
      </c>
      <c r="M901">
        <v>10820</v>
      </c>
      <c r="N901" t="s">
        <v>793</v>
      </c>
      <c r="O901" s="61" t="s">
        <v>562</v>
      </c>
      <c r="P901">
        <v>999999</v>
      </c>
      <c r="Q901" t="s">
        <v>562</v>
      </c>
      <c r="R901">
        <v>9999</v>
      </c>
      <c r="S901">
        <f>VLOOKUP(A901,'Crosswalk NTL Prgrm-Project_JH'!I:T,5,FALSE)</f>
        <v>60021</v>
      </c>
      <c r="T901" t="b">
        <f t="shared" si="88"/>
        <v>0</v>
      </c>
      <c r="U901" t="str">
        <f t="shared" si="89"/>
        <v>BAR046002110820</v>
      </c>
      <c r="V901">
        <v>999999</v>
      </c>
    </row>
  </sheetData>
  <autoFilter ref="A1:V901" xr:uid="{00000000-0009-0000-0000-000005000000}">
    <filterColumn colId="5">
      <filters>
        <filter val="BAR03"/>
      </filters>
    </filterColumn>
  </autoFilter>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DFBCB-8F5D-44FD-844C-A05000B84C94}">
  <dimension ref="A1:C5"/>
  <sheetViews>
    <sheetView workbookViewId="0">
      <selection activeCell="AD3" sqref="AD3:AD1981"/>
    </sheetView>
  </sheetViews>
  <sheetFormatPr defaultRowHeight="15" x14ac:dyDescent="0.25"/>
  <cols>
    <col min="1" max="1" width="15.42578125" bestFit="1" customWidth="1"/>
    <col min="2" max="2" width="11.28515625" bestFit="1" customWidth="1"/>
    <col min="3" max="3" width="17.28515625" bestFit="1" customWidth="1"/>
  </cols>
  <sheetData>
    <row r="1" spans="1:3" x14ac:dyDescent="0.25">
      <c r="A1" t="s">
        <v>400</v>
      </c>
      <c r="B1" t="s">
        <v>1836</v>
      </c>
      <c r="C1" t="s">
        <v>1041</v>
      </c>
    </row>
    <row r="2" spans="1:3" x14ac:dyDescent="0.25">
      <c r="A2" t="s">
        <v>281</v>
      </c>
      <c r="B2" t="s">
        <v>1837</v>
      </c>
      <c r="C2" t="s">
        <v>286</v>
      </c>
    </row>
    <row r="3" spans="1:3" x14ac:dyDescent="0.25">
      <c r="A3" t="s">
        <v>282</v>
      </c>
      <c r="B3" t="s">
        <v>1839</v>
      </c>
      <c r="C3" t="s">
        <v>286</v>
      </c>
    </row>
    <row r="4" spans="1:3" x14ac:dyDescent="0.25">
      <c r="A4" t="s">
        <v>283</v>
      </c>
      <c r="B4" t="s">
        <v>1840</v>
      </c>
      <c r="C4" t="s">
        <v>286</v>
      </c>
    </row>
    <row r="5" spans="1:3" x14ac:dyDescent="0.25">
      <c r="A5" t="s">
        <v>9</v>
      </c>
      <c r="B5" t="s">
        <v>1841</v>
      </c>
      <c r="C5" t="s">
        <v>173</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015BA-7002-40DB-827D-74F1707FBD13}">
  <dimension ref="A1:U513"/>
  <sheetViews>
    <sheetView workbookViewId="0">
      <selection activeCell="F16" sqref="F16"/>
    </sheetView>
  </sheetViews>
  <sheetFormatPr defaultRowHeight="15" x14ac:dyDescent="0.25"/>
  <cols>
    <col min="1" max="1" width="15.28515625" bestFit="1" customWidth="1"/>
    <col min="2" max="2" width="7.5703125" bestFit="1" customWidth="1"/>
    <col min="3" max="3" width="17" bestFit="1" customWidth="1"/>
    <col min="4" max="4" width="15.85546875" bestFit="1" customWidth="1"/>
    <col min="5" max="5" width="16.42578125" bestFit="1" customWidth="1"/>
    <col min="6" max="6" width="15.42578125" bestFit="1" customWidth="1"/>
    <col min="7" max="7" width="16" bestFit="1" customWidth="1"/>
    <col min="8" max="8" width="21.28515625" bestFit="1" customWidth="1"/>
    <col min="9" max="9" width="20" bestFit="1" customWidth="1"/>
    <col min="10" max="10" width="30.5703125" bestFit="1" customWidth="1"/>
    <col min="11" max="11" width="12.7109375" bestFit="1" customWidth="1"/>
    <col min="12" max="12" width="16.5703125" bestFit="1" customWidth="1"/>
    <col min="13" max="13" width="31.85546875" bestFit="1" customWidth="1"/>
    <col min="14" max="14" width="33.28515625" bestFit="1" customWidth="1"/>
    <col min="15" max="15" width="19" bestFit="1" customWidth="1"/>
    <col min="16" max="16" width="9" bestFit="1" customWidth="1"/>
    <col min="17" max="17" width="17.28515625" bestFit="1" customWidth="1"/>
    <col min="18" max="18" width="10.85546875" bestFit="1" customWidth="1"/>
    <col min="19" max="19" width="17.28515625" bestFit="1" customWidth="1"/>
    <col min="20" max="20" width="14.42578125" bestFit="1" customWidth="1"/>
    <col min="21" max="21" width="42.42578125" bestFit="1" customWidth="1"/>
    <col min="22" max="22" width="15.85546875" bestFit="1" customWidth="1"/>
    <col min="23" max="23" width="29.42578125" bestFit="1" customWidth="1"/>
    <col min="24" max="24" width="24.5703125" bestFit="1" customWidth="1"/>
    <col min="25" max="25" width="18.28515625" bestFit="1" customWidth="1"/>
    <col min="26" max="26" width="42.28515625" bestFit="1" customWidth="1"/>
    <col min="27" max="27" width="43.28515625" bestFit="1" customWidth="1"/>
    <col min="28" max="28" width="19" customWidth="1"/>
  </cols>
  <sheetData>
    <row r="1" spans="1:21" x14ac:dyDescent="0.25">
      <c r="A1" t="s">
        <v>1836</v>
      </c>
      <c r="B1" t="s">
        <v>312</v>
      </c>
      <c r="C1" t="s">
        <v>8</v>
      </c>
      <c r="D1" t="s">
        <v>2</v>
      </c>
      <c r="E1" t="s">
        <v>558</v>
      </c>
      <c r="F1" t="s">
        <v>400</v>
      </c>
      <c r="G1" t="s">
        <v>957</v>
      </c>
      <c r="H1" t="s">
        <v>1090</v>
      </c>
      <c r="I1" t="s">
        <v>1091</v>
      </c>
      <c r="J1" t="s">
        <v>1092</v>
      </c>
      <c r="K1" t="s">
        <v>958</v>
      </c>
      <c r="L1" t="s">
        <v>959</v>
      </c>
      <c r="M1" t="s">
        <v>1093</v>
      </c>
      <c r="N1" t="s">
        <v>561</v>
      </c>
      <c r="O1" t="s">
        <v>960</v>
      </c>
      <c r="P1" t="s">
        <v>1094</v>
      </c>
      <c r="Q1" t="s">
        <v>1095</v>
      </c>
      <c r="R1" t="s">
        <v>1096</v>
      </c>
      <c r="S1" t="s">
        <v>1041</v>
      </c>
      <c r="T1" t="s">
        <v>1086</v>
      </c>
      <c r="U1" t="s">
        <v>1087</v>
      </c>
    </row>
    <row r="2" spans="1:21" x14ac:dyDescent="0.25">
      <c r="A2" t="s">
        <v>1837</v>
      </c>
      <c r="B2" t="s">
        <v>965</v>
      </c>
      <c r="C2" t="s">
        <v>1412</v>
      </c>
      <c r="D2" s="288" t="s">
        <v>2527</v>
      </c>
      <c r="E2" t="s">
        <v>1181</v>
      </c>
      <c r="F2" t="s">
        <v>281</v>
      </c>
      <c r="G2" t="s">
        <v>2528</v>
      </c>
      <c r="H2" s="288" t="s">
        <v>1410</v>
      </c>
      <c r="I2" t="s">
        <v>1411</v>
      </c>
      <c r="J2" t="s">
        <v>455</v>
      </c>
      <c r="K2" t="s">
        <v>1099</v>
      </c>
      <c r="L2" t="s">
        <v>1101</v>
      </c>
      <c r="M2" s="288" t="s">
        <v>2529</v>
      </c>
      <c r="N2" t="s">
        <v>562</v>
      </c>
      <c r="O2" t="s">
        <v>1101</v>
      </c>
      <c r="P2" t="s">
        <v>1097</v>
      </c>
      <c r="Q2" t="s">
        <v>1410</v>
      </c>
      <c r="R2" t="s">
        <v>1104</v>
      </c>
      <c r="S2" s="288" t="s">
        <v>286</v>
      </c>
      <c r="T2" t="s">
        <v>2530</v>
      </c>
      <c r="U2" t="s">
        <v>2531</v>
      </c>
    </row>
    <row r="3" spans="1:21" x14ac:dyDescent="0.25">
      <c r="A3" t="s">
        <v>1838</v>
      </c>
      <c r="B3" t="s">
        <v>962</v>
      </c>
      <c r="C3" t="s">
        <v>1418</v>
      </c>
      <c r="D3" s="288" t="s">
        <v>1417</v>
      </c>
      <c r="E3" t="s">
        <v>1100</v>
      </c>
      <c r="F3" t="s">
        <v>281</v>
      </c>
      <c r="G3" t="s">
        <v>2528</v>
      </c>
      <c r="H3" s="288" t="s">
        <v>1410</v>
      </c>
      <c r="I3" t="s">
        <v>1411</v>
      </c>
      <c r="J3" t="s">
        <v>507</v>
      </c>
      <c r="K3" t="s">
        <v>1099</v>
      </c>
      <c r="L3" t="s">
        <v>1101</v>
      </c>
      <c r="M3" s="288" t="s">
        <v>762</v>
      </c>
      <c r="N3" t="s">
        <v>712</v>
      </c>
      <c r="O3" t="s">
        <v>1101</v>
      </c>
      <c r="P3" t="s">
        <v>1097</v>
      </c>
      <c r="Q3" t="s">
        <v>1410</v>
      </c>
      <c r="R3" t="s">
        <v>1104</v>
      </c>
      <c r="S3" s="288" t="s">
        <v>287</v>
      </c>
      <c r="T3" t="s">
        <v>1419</v>
      </c>
      <c r="U3" t="s">
        <v>1420</v>
      </c>
    </row>
    <row r="4" spans="1:21" x14ac:dyDescent="0.25">
      <c r="A4" t="s">
        <v>1838</v>
      </c>
      <c r="B4" t="s">
        <v>962</v>
      </c>
      <c r="C4" t="s">
        <v>1418</v>
      </c>
      <c r="D4" s="288" t="s">
        <v>1421</v>
      </c>
      <c r="E4" t="s">
        <v>1100</v>
      </c>
      <c r="F4" t="s">
        <v>281</v>
      </c>
      <c r="G4" t="s">
        <v>2528</v>
      </c>
      <c r="H4" s="288" t="s">
        <v>1410</v>
      </c>
      <c r="I4" t="s">
        <v>1411</v>
      </c>
      <c r="J4" t="s">
        <v>507</v>
      </c>
      <c r="K4" t="s">
        <v>1099</v>
      </c>
      <c r="L4" t="s">
        <v>1101</v>
      </c>
      <c r="M4" s="288" t="s">
        <v>743</v>
      </c>
      <c r="N4" t="s">
        <v>712</v>
      </c>
      <c r="O4" t="s">
        <v>1101</v>
      </c>
      <c r="P4" t="s">
        <v>1097</v>
      </c>
      <c r="Q4" t="s">
        <v>1410</v>
      </c>
      <c r="R4" t="s">
        <v>1104</v>
      </c>
      <c r="S4" s="288" t="s">
        <v>287</v>
      </c>
      <c r="T4" t="s">
        <v>1422</v>
      </c>
      <c r="U4" t="s">
        <v>1423</v>
      </c>
    </row>
    <row r="5" spans="1:21" x14ac:dyDescent="0.25">
      <c r="A5" t="s">
        <v>1838</v>
      </c>
      <c r="B5" t="s">
        <v>962</v>
      </c>
      <c r="C5" t="s">
        <v>1418</v>
      </c>
      <c r="D5" s="288" t="s">
        <v>1424</v>
      </c>
      <c r="E5" t="s">
        <v>1100</v>
      </c>
      <c r="F5" t="s">
        <v>281</v>
      </c>
      <c r="G5" t="s">
        <v>2528</v>
      </c>
      <c r="H5" s="288" t="s">
        <v>1410</v>
      </c>
      <c r="I5" t="s">
        <v>1411</v>
      </c>
      <c r="J5" t="s">
        <v>507</v>
      </c>
      <c r="K5" t="s">
        <v>1099</v>
      </c>
      <c r="L5" t="s">
        <v>1101</v>
      </c>
      <c r="M5" s="288" t="s">
        <v>745</v>
      </c>
      <c r="N5" t="s">
        <v>712</v>
      </c>
      <c r="O5" t="s">
        <v>1101</v>
      </c>
      <c r="P5" t="s">
        <v>1097</v>
      </c>
      <c r="Q5" t="s">
        <v>1410</v>
      </c>
      <c r="R5" t="s">
        <v>1104</v>
      </c>
      <c r="S5" s="288" t="s">
        <v>287</v>
      </c>
      <c r="T5" t="s">
        <v>1425</v>
      </c>
      <c r="U5" t="s">
        <v>1426</v>
      </c>
    </row>
    <row r="6" spans="1:21" x14ac:dyDescent="0.25">
      <c r="A6" t="s">
        <v>1838</v>
      </c>
      <c r="B6" t="s">
        <v>962</v>
      </c>
      <c r="C6" t="s">
        <v>1418</v>
      </c>
      <c r="D6" s="288" t="s">
        <v>1427</v>
      </c>
      <c r="E6" t="s">
        <v>1100</v>
      </c>
      <c r="F6" t="s">
        <v>281</v>
      </c>
      <c r="G6" t="s">
        <v>2528</v>
      </c>
      <c r="H6" s="288" t="s">
        <v>1410</v>
      </c>
      <c r="I6" t="s">
        <v>1411</v>
      </c>
      <c r="J6" t="s">
        <v>507</v>
      </c>
      <c r="K6" t="s">
        <v>1099</v>
      </c>
      <c r="L6" t="s">
        <v>1101</v>
      </c>
      <c r="M6" s="288" t="s">
        <v>783</v>
      </c>
      <c r="N6" t="s">
        <v>712</v>
      </c>
      <c r="O6" t="s">
        <v>1101</v>
      </c>
      <c r="P6" t="s">
        <v>1097</v>
      </c>
      <c r="Q6" t="s">
        <v>1410</v>
      </c>
      <c r="R6" t="s">
        <v>1104</v>
      </c>
      <c r="S6" s="288" t="s">
        <v>287</v>
      </c>
      <c r="T6" t="s">
        <v>1428</v>
      </c>
      <c r="U6" t="s">
        <v>1429</v>
      </c>
    </row>
    <row r="7" spans="1:21" x14ac:dyDescent="0.25">
      <c r="A7" t="s">
        <v>1838</v>
      </c>
      <c r="B7" t="s">
        <v>962</v>
      </c>
      <c r="C7" t="s">
        <v>1418</v>
      </c>
      <c r="D7" s="288" t="s">
        <v>1430</v>
      </c>
      <c r="E7" t="s">
        <v>1100</v>
      </c>
      <c r="F7" t="s">
        <v>281</v>
      </c>
      <c r="G7" t="s">
        <v>2528</v>
      </c>
      <c r="H7" s="288" t="s">
        <v>1410</v>
      </c>
      <c r="I7" t="s">
        <v>1411</v>
      </c>
      <c r="J7" t="s">
        <v>507</v>
      </c>
      <c r="K7" t="s">
        <v>1099</v>
      </c>
      <c r="L7" t="s">
        <v>1101</v>
      </c>
      <c r="M7" s="288" t="s">
        <v>764</v>
      </c>
      <c r="N7" t="s">
        <v>712</v>
      </c>
      <c r="O7" t="s">
        <v>1101</v>
      </c>
      <c r="P7" t="s">
        <v>1097</v>
      </c>
      <c r="Q7" t="s">
        <v>1410</v>
      </c>
      <c r="R7" t="s">
        <v>1104</v>
      </c>
      <c r="S7" s="288" t="s">
        <v>287</v>
      </c>
      <c r="T7" t="s">
        <v>1431</v>
      </c>
      <c r="U7" t="s">
        <v>1432</v>
      </c>
    </row>
    <row r="8" spans="1:21" x14ac:dyDescent="0.25">
      <c r="A8" t="s">
        <v>1838</v>
      </c>
      <c r="B8" t="s">
        <v>962</v>
      </c>
      <c r="C8" t="s">
        <v>1418</v>
      </c>
      <c r="D8" s="288" t="s">
        <v>1433</v>
      </c>
      <c r="E8" t="s">
        <v>1100</v>
      </c>
      <c r="F8" t="s">
        <v>281</v>
      </c>
      <c r="G8" t="s">
        <v>2528</v>
      </c>
      <c r="H8" s="288" t="s">
        <v>1410</v>
      </c>
      <c r="I8" t="s">
        <v>1411</v>
      </c>
      <c r="J8" t="s">
        <v>507</v>
      </c>
      <c r="K8" t="s">
        <v>1099</v>
      </c>
      <c r="L8" t="s">
        <v>1101</v>
      </c>
      <c r="M8" s="288" t="s">
        <v>769</v>
      </c>
      <c r="N8" t="s">
        <v>712</v>
      </c>
      <c r="O8" t="s">
        <v>1101</v>
      </c>
      <c r="P8" t="s">
        <v>1097</v>
      </c>
      <c r="Q8" t="s">
        <v>1410</v>
      </c>
      <c r="R8" t="s">
        <v>1104</v>
      </c>
      <c r="S8" s="288" t="s">
        <v>287</v>
      </c>
      <c r="T8" t="s">
        <v>1434</v>
      </c>
      <c r="U8" t="s">
        <v>1435</v>
      </c>
    </row>
    <row r="9" spans="1:21" x14ac:dyDescent="0.25">
      <c r="A9" t="s">
        <v>1838</v>
      </c>
      <c r="B9" t="s">
        <v>962</v>
      </c>
      <c r="C9" t="s">
        <v>1418</v>
      </c>
      <c r="D9" s="288" t="s">
        <v>1436</v>
      </c>
      <c r="E9" t="s">
        <v>1100</v>
      </c>
      <c r="F9" t="s">
        <v>281</v>
      </c>
      <c r="G9" t="s">
        <v>2528</v>
      </c>
      <c r="H9" s="288" t="s">
        <v>1410</v>
      </c>
      <c r="I9" t="s">
        <v>1411</v>
      </c>
      <c r="J9" t="s">
        <v>507</v>
      </c>
      <c r="K9" t="s">
        <v>1099</v>
      </c>
      <c r="L9" t="s">
        <v>1101</v>
      </c>
      <c r="M9" s="288" t="s">
        <v>746</v>
      </c>
      <c r="N9" t="s">
        <v>712</v>
      </c>
      <c r="O9" t="s">
        <v>1101</v>
      </c>
      <c r="P9" t="s">
        <v>1097</v>
      </c>
      <c r="Q9" t="s">
        <v>1410</v>
      </c>
      <c r="R9" t="s">
        <v>1104</v>
      </c>
      <c r="S9" s="288" t="s">
        <v>287</v>
      </c>
      <c r="T9" t="s">
        <v>1437</v>
      </c>
      <c r="U9" t="s">
        <v>1438</v>
      </c>
    </row>
    <row r="10" spans="1:21" x14ac:dyDescent="0.25">
      <c r="A10" t="s">
        <v>1838</v>
      </c>
      <c r="B10" t="s">
        <v>962</v>
      </c>
      <c r="C10" t="s">
        <v>1418</v>
      </c>
      <c r="D10" s="288" t="s">
        <v>2532</v>
      </c>
      <c r="E10" t="s">
        <v>1100</v>
      </c>
      <c r="F10" t="s">
        <v>281</v>
      </c>
      <c r="G10" t="s">
        <v>2528</v>
      </c>
      <c r="H10" s="288" t="s">
        <v>1410</v>
      </c>
      <c r="I10" t="s">
        <v>1411</v>
      </c>
      <c r="J10" t="s">
        <v>507</v>
      </c>
      <c r="K10" t="s">
        <v>1099</v>
      </c>
      <c r="L10" t="s">
        <v>1101</v>
      </c>
      <c r="M10" s="288" t="s">
        <v>771</v>
      </c>
      <c r="N10" t="s">
        <v>712</v>
      </c>
      <c r="O10" t="s">
        <v>1101</v>
      </c>
      <c r="P10" t="s">
        <v>1097</v>
      </c>
      <c r="Q10" t="s">
        <v>1410</v>
      </c>
      <c r="R10" t="s">
        <v>1104</v>
      </c>
      <c r="S10" s="288" t="s">
        <v>287</v>
      </c>
      <c r="T10" t="s">
        <v>2533</v>
      </c>
      <c r="U10" t="s">
        <v>2534</v>
      </c>
    </row>
    <row r="11" spans="1:21" x14ac:dyDescent="0.25">
      <c r="A11" t="s">
        <v>1838</v>
      </c>
      <c r="B11" t="s">
        <v>962</v>
      </c>
      <c r="C11" t="s">
        <v>1418</v>
      </c>
      <c r="D11" s="288" t="s">
        <v>1439</v>
      </c>
      <c r="E11" t="s">
        <v>1100</v>
      </c>
      <c r="F11" t="s">
        <v>281</v>
      </c>
      <c r="G11" t="s">
        <v>2528</v>
      </c>
      <c r="H11" s="288" t="s">
        <v>1410</v>
      </c>
      <c r="I11" t="s">
        <v>1411</v>
      </c>
      <c r="J11" t="s">
        <v>507</v>
      </c>
      <c r="K11" t="s">
        <v>1099</v>
      </c>
      <c r="L11" t="s">
        <v>1101</v>
      </c>
      <c r="M11" s="288" t="s">
        <v>772</v>
      </c>
      <c r="N11" t="s">
        <v>712</v>
      </c>
      <c r="O11" t="s">
        <v>1101</v>
      </c>
      <c r="P11" t="s">
        <v>1097</v>
      </c>
      <c r="Q11" t="s">
        <v>1410</v>
      </c>
      <c r="R11" t="s">
        <v>1104</v>
      </c>
      <c r="S11" s="288" t="s">
        <v>287</v>
      </c>
      <c r="T11" t="s">
        <v>1440</v>
      </c>
      <c r="U11" t="s">
        <v>1441</v>
      </c>
    </row>
    <row r="12" spans="1:21" x14ac:dyDescent="0.25">
      <c r="A12" t="s">
        <v>1838</v>
      </c>
      <c r="B12" t="s">
        <v>962</v>
      </c>
      <c r="C12" t="s">
        <v>1418</v>
      </c>
      <c r="D12" s="288" t="s">
        <v>963</v>
      </c>
      <c r="E12" t="s">
        <v>1100</v>
      </c>
      <c r="F12" t="s">
        <v>281</v>
      </c>
      <c r="G12" t="s">
        <v>2528</v>
      </c>
      <c r="H12" s="288" t="s">
        <v>1442</v>
      </c>
      <c r="I12" t="s">
        <v>961</v>
      </c>
      <c r="J12" t="s">
        <v>507</v>
      </c>
      <c r="K12" t="s">
        <v>1099</v>
      </c>
      <c r="L12" t="s">
        <v>1101</v>
      </c>
      <c r="M12" s="288" t="s">
        <v>749</v>
      </c>
      <c r="N12" t="s">
        <v>712</v>
      </c>
      <c r="O12" t="s">
        <v>1101</v>
      </c>
      <c r="P12" t="s">
        <v>1097</v>
      </c>
      <c r="Q12" t="s">
        <v>1442</v>
      </c>
      <c r="R12" t="s">
        <v>1104</v>
      </c>
      <c r="S12" s="288" t="s">
        <v>287</v>
      </c>
      <c r="T12" t="s">
        <v>1042</v>
      </c>
      <c r="U12" t="s">
        <v>1443</v>
      </c>
    </row>
    <row r="13" spans="1:21" x14ac:dyDescent="0.25">
      <c r="A13" t="s">
        <v>1838</v>
      </c>
      <c r="B13" t="s">
        <v>962</v>
      </c>
      <c r="C13" t="s">
        <v>1412</v>
      </c>
      <c r="D13" s="288" t="s">
        <v>963</v>
      </c>
      <c r="E13" t="s">
        <v>1100</v>
      </c>
      <c r="F13" t="s">
        <v>281</v>
      </c>
      <c r="G13" t="s">
        <v>2528</v>
      </c>
      <c r="H13" s="288" t="s">
        <v>1442</v>
      </c>
      <c r="I13" t="s">
        <v>961</v>
      </c>
      <c r="J13" t="s">
        <v>507</v>
      </c>
      <c r="K13" t="s">
        <v>1099</v>
      </c>
      <c r="L13" t="s">
        <v>1101</v>
      </c>
      <c r="M13" s="288" t="s">
        <v>749</v>
      </c>
      <c r="N13" t="s">
        <v>562</v>
      </c>
      <c r="O13" t="s">
        <v>1101</v>
      </c>
      <c r="P13" t="s">
        <v>1097</v>
      </c>
      <c r="Q13" t="s">
        <v>1442</v>
      </c>
      <c r="R13" t="s">
        <v>1104</v>
      </c>
      <c r="S13" s="288" t="s">
        <v>287</v>
      </c>
      <c r="T13" t="s">
        <v>1042</v>
      </c>
      <c r="U13" t="s">
        <v>1443</v>
      </c>
    </row>
    <row r="14" spans="1:21" x14ac:dyDescent="0.25">
      <c r="A14" t="s">
        <v>1838</v>
      </c>
      <c r="B14" t="s">
        <v>962</v>
      </c>
      <c r="C14" t="s">
        <v>1412</v>
      </c>
      <c r="D14" s="288" t="s">
        <v>963</v>
      </c>
      <c r="E14" t="s">
        <v>1100</v>
      </c>
      <c r="F14" t="s">
        <v>281</v>
      </c>
      <c r="G14" t="s">
        <v>2528</v>
      </c>
      <c r="H14" s="288" t="s">
        <v>1410</v>
      </c>
      <c r="I14" t="s">
        <v>1411</v>
      </c>
      <c r="J14" t="s">
        <v>507</v>
      </c>
      <c r="K14" t="s">
        <v>1099</v>
      </c>
      <c r="L14" t="s">
        <v>1101</v>
      </c>
      <c r="M14" s="288" t="s">
        <v>749</v>
      </c>
      <c r="N14" t="s">
        <v>562</v>
      </c>
      <c r="O14" t="s">
        <v>1101</v>
      </c>
      <c r="P14" t="s">
        <v>1097</v>
      </c>
      <c r="Q14" t="s">
        <v>1410</v>
      </c>
      <c r="R14" t="s">
        <v>1104</v>
      </c>
      <c r="S14" s="288" t="s">
        <v>287</v>
      </c>
      <c r="T14" t="s">
        <v>1042</v>
      </c>
      <c r="U14" t="s">
        <v>1443</v>
      </c>
    </row>
    <row r="15" spans="1:21" x14ac:dyDescent="0.25">
      <c r="A15" t="s">
        <v>1837</v>
      </c>
      <c r="B15" t="s">
        <v>966</v>
      </c>
      <c r="C15" t="s">
        <v>1414</v>
      </c>
      <c r="D15" s="288" t="s">
        <v>1413</v>
      </c>
      <c r="E15" t="s">
        <v>1181</v>
      </c>
      <c r="F15" t="s">
        <v>281</v>
      </c>
      <c r="G15" t="s">
        <v>2528</v>
      </c>
      <c r="H15" s="288" t="s">
        <v>1410</v>
      </c>
      <c r="I15" t="s">
        <v>1411</v>
      </c>
      <c r="J15" t="s">
        <v>516</v>
      </c>
      <c r="K15" t="s">
        <v>1099</v>
      </c>
      <c r="L15" t="s">
        <v>1101</v>
      </c>
      <c r="M15" s="288" t="s">
        <v>774</v>
      </c>
      <c r="N15" t="s">
        <v>505</v>
      </c>
      <c r="O15" t="s">
        <v>1101</v>
      </c>
      <c r="P15" t="s">
        <v>1097</v>
      </c>
      <c r="Q15" t="s">
        <v>1410</v>
      </c>
      <c r="R15" t="s">
        <v>1104</v>
      </c>
      <c r="S15" s="288" t="s">
        <v>286</v>
      </c>
      <c r="T15" t="s">
        <v>1415</v>
      </c>
      <c r="U15" t="s">
        <v>1416</v>
      </c>
    </row>
    <row r="16" spans="1:21" x14ac:dyDescent="0.25">
      <c r="A16" t="s">
        <v>1839</v>
      </c>
      <c r="B16" t="s">
        <v>967</v>
      </c>
      <c r="C16" t="s">
        <v>1445</v>
      </c>
      <c r="D16" s="288" t="s">
        <v>1444</v>
      </c>
      <c r="E16" t="s">
        <v>1181</v>
      </c>
      <c r="F16" t="s">
        <v>282</v>
      </c>
      <c r="G16" t="s">
        <v>2528</v>
      </c>
      <c r="H16" s="288" t="s">
        <v>1410</v>
      </c>
      <c r="I16" t="s">
        <v>1411</v>
      </c>
      <c r="J16" t="s">
        <v>329</v>
      </c>
      <c r="K16" t="s">
        <v>1099</v>
      </c>
      <c r="L16" t="s">
        <v>1101</v>
      </c>
      <c r="M16" s="288" t="s">
        <v>726</v>
      </c>
      <c r="N16" t="s">
        <v>578</v>
      </c>
      <c r="O16" t="s">
        <v>1101</v>
      </c>
      <c r="P16" t="s">
        <v>1097</v>
      </c>
      <c r="Q16" t="s">
        <v>1410</v>
      </c>
      <c r="R16" t="s">
        <v>1104</v>
      </c>
      <c r="S16" s="288" t="s">
        <v>286</v>
      </c>
      <c r="T16" t="s">
        <v>1446</v>
      </c>
      <c r="U16" t="s">
        <v>1447</v>
      </c>
    </row>
    <row r="17" spans="1:21" x14ac:dyDescent="0.25">
      <c r="A17" t="s">
        <v>1839</v>
      </c>
      <c r="B17" t="s">
        <v>967</v>
      </c>
      <c r="C17" t="s">
        <v>1445</v>
      </c>
      <c r="D17" s="288" t="s">
        <v>1448</v>
      </c>
      <c r="E17" t="s">
        <v>1181</v>
      </c>
      <c r="F17" t="s">
        <v>282</v>
      </c>
      <c r="G17" t="s">
        <v>2528</v>
      </c>
      <c r="H17" s="288" t="s">
        <v>1410</v>
      </c>
      <c r="I17" t="s">
        <v>1411</v>
      </c>
      <c r="J17" t="s">
        <v>329</v>
      </c>
      <c r="K17" t="s">
        <v>1099</v>
      </c>
      <c r="L17" t="s">
        <v>1101</v>
      </c>
      <c r="M17" s="288" t="s">
        <v>1449</v>
      </c>
      <c r="N17" t="s">
        <v>578</v>
      </c>
      <c r="O17" t="s">
        <v>1101</v>
      </c>
      <c r="P17" t="s">
        <v>1097</v>
      </c>
      <c r="Q17" t="s">
        <v>1410</v>
      </c>
      <c r="R17" t="s">
        <v>1104</v>
      </c>
      <c r="S17" s="288" t="s">
        <v>286</v>
      </c>
      <c r="T17" t="s">
        <v>1450</v>
      </c>
      <c r="U17" t="s">
        <v>1451</v>
      </c>
    </row>
    <row r="18" spans="1:21" x14ac:dyDescent="0.25">
      <c r="A18" t="s">
        <v>1839</v>
      </c>
      <c r="B18" t="s">
        <v>967</v>
      </c>
      <c r="C18" t="s">
        <v>1445</v>
      </c>
      <c r="D18" s="288" t="s">
        <v>1452</v>
      </c>
      <c r="E18" t="s">
        <v>1181</v>
      </c>
      <c r="F18" t="s">
        <v>282</v>
      </c>
      <c r="G18" t="s">
        <v>2528</v>
      </c>
      <c r="H18" s="288" t="s">
        <v>1410</v>
      </c>
      <c r="I18" t="s">
        <v>1411</v>
      </c>
      <c r="J18" t="s">
        <v>329</v>
      </c>
      <c r="K18" t="s">
        <v>1099</v>
      </c>
      <c r="L18" t="s">
        <v>1101</v>
      </c>
      <c r="M18" s="288" t="s">
        <v>734</v>
      </c>
      <c r="N18" t="s">
        <v>578</v>
      </c>
      <c r="O18" t="s">
        <v>1101</v>
      </c>
      <c r="P18" t="s">
        <v>1097</v>
      </c>
      <c r="Q18" t="s">
        <v>1410</v>
      </c>
      <c r="R18" t="s">
        <v>1104</v>
      </c>
      <c r="S18" s="288" t="s">
        <v>286</v>
      </c>
      <c r="T18" t="s">
        <v>1453</v>
      </c>
      <c r="U18" t="s">
        <v>1454</v>
      </c>
    </row>
    <row r="19" spans="1:21" x14ac:dyDescent="0.25">
      <c r="A19" t="s">
        <v>1839</v>
      </c>
      <c r="B19" t="s">
        <v>967</v>
      </c>
      <c r="C19" t="s">
        <v>1445</v>
      </c>
      <c r="D19" s="288" t="s">
        <v>1455</v>
      </c>
      <c r="E19" t="s">
        <v>1181</v>
      </c>
      <c r="F19" t="s">
        <v>282</v>
      </c>
      <c r="G19" t="s">
        <v>2528</v>
      </c>
      <c r="H19" s="288" t="s">
        <v>1442</v>
      </c>
      <c r="I19" t="s">
        <v>961</v>
      </c>
      <c r="J19" t="s">
        <v>329</v>
      </c>
      <c r="K19" t="s">
        <v>1099</v>
      </c>
      <c r="L19" t="s">
        <v>1101</v>
      </c>
      <c r="M19" s="288" t="s">
        <v>1456</v>
      </c>
      <c r="N19" t="s">
        <v>578</v>
      </c>
      <c r="O19" t="s">
        <v>1101</v>
      </c>
      <c r="P19" t="s">
        <v>1097</v>
      </c>
      <c r="Q19" t="s">
        <v>1442</v>
      </c>
      <c r="R19" t="s">
        <v>1104</v>
      </c>
      <c r="S19" s="288" t="s">
        <v>286</v>
      </c>
      <c r="T19" t="s">
        <v>1457</v>
      </c>
      <c r="U19" t="s">
        <v>1458</v>
      </c>
    </row>
    <row r="20" spans="1:21" x14ac:dyDescent="0.25">
      <c r="A20" t="s">
        <v>1839</v>
      </c>
      <c r="B20" t="s">
        <v>967</v>
      </c>
      <c r="C20" t="s">
        <v>1445</v>
      </c>
      <c r="D20" s="288" t="s">
        <v>1421</v>
      </c>
      <c r="E20" t="s">
        <v>1181</v>
      </c>
      <c r="F20" t="s">
        <v>282</v>
      </c>
      <c r="G20" t="s">
        <v>2528</v>
      </c>
      <c r="H20" s="288" t="s">
        <v>1410</v>
      </c>
      <c r="I20" t="s">
        <v>1411</v>
      </c>
      <c r="J20" t="s">
        <v>329</v>
      </c>
      <c r="K20" t="s">
        <v>1099</v>
      </c>
      <c r="L20" t="s">
        <v>1101</v>
      </c>
      <c r="M20" s="288" t="s">
        <v>743</v>
      </c>
      <c r="N20" t="s">
        <v>578</v>
      </c>
      <c r="O20" t="s">
        <v>1101</v>
      </c>
      <c r="P20" t="s">
        <v>1097</v>
      </c>
      <c r="Q20" t="s">
        <v>1410</v>
      </c>
      <c r="R20" t="s">
        <v>1104</v>
      </c>
      <c r="S20" s="288" t="s">
        <v>286</v>
      </c>
      <c r="T20" t="s">
        <v>1459</v>
      </c>
      <c r="U20" t="s">
        <v>1460</v>
      </c>
    </row>
    <row r="21" spans="1:21" x14ac:dyDescent="0.25">
      <c r="A21" t="s">
        <v>1839</v>
      </c>
      <c r="B21" t="s">
        <v>967</v>
      </c>
      <c r="C21" t="s">
        <v>1412</v>
      </c>
      <c r="D21" s="288" t="s">
        <v>1461</v>
      </c>
      <c r="E21" t="s">
        <v>1181</v>
      </c>
      <c r="F21" t="s">
        <v>282</v>
      </c>
      <c r="G21" t="s">
        <v>2528</v>
      </c>
      <c r="H21" s="288" t="s">
        <v>1410</v>
      </c>
      <c r="I21" t="s">
        <v>1411</v>
      </c>
      <c r="J21" t="s">
        <v>329</v>
      </c>
      <c r="K21" t="s">
        <v>1099</v>
      </c>
      <c r="L21" t="s">
        <v>1101</v>
      </c>
      <c r="M21" s="288" t="s">
        <v>744</v>
      </c>
      <c r="N21" t="s">
        <v>562</v>
      </c>
      <c r="O21" t="s">
        <v>1101</v>
      </c>
      <c r="P21" t="s">
        <v>1097</v>
      </c>
      <c r="Q21" t="s">
        <v>1410</v>
      </c>
      <c r="R21" t="s">
        <v>1104</v>
      </c>
      <c r="S21" s="288" t="s">
        <v>286</v>
      </c>
      <c r="T21" t="s">
        <v>1462</v>
      </c>
      <c r="U21" t="s">
        <v>1463</v>
      </c>
    </row>
    <row r="22" spans="1:21" x14ac:dyDescent="0.25">
      <c r="A22" t="s">
        <v>1839</v>
      </c>
      <c r="B22" t="s">
        <v>967</v>
      </c>
      <c r="C22" t="s">
        <v>1445</v>
      </c>
      <c r="D22" s="288" t="s">
        <v>1424</v>
      </c>
      <c r="E22" t="s">
        <v>1181</v>
      </c>
      <c r="F22" t="s">
        <v>282</v>
      </c>
      <c r="G22" t="s">
        <v>2528</v>
      </c>
      <c r="H22" s="288" t="s">
        <v>1410</v>
      </c>
      <c r="I22" t="s">
        <v>1411</v>
      </c>
      <c r="J22" t="s">
        <v>329</v>
      </c>
      <c r="K22" t="s">
        <v>1099</v>
      </c>
      <c r="L22" t="s">
        <v>1101</v>
      </c>
      <c r="M22" s="288" t="s">
        <v>745</v>
      </c>
      <c r="N22" t="s">
        <v>578</v>
      </c>
      <c r="O22" t="s">
        <v>1101</v>
      </c>
      <c r="P22" t="s">
        <v>1097</v>
      </c>
      <c r="Q22" t="s">
        <v>1410</v>
      </c>
      <c r="R22" t="s">
        <v>1104</v>
      </c>
      <c r="S22" s="288" t="s">
        <v>286</v>
      </c>
      <c r="T22" t="s">
        <v>1464</v>
      </c>
      <c r="U22" t="s">
        <v>1465</v>
      </c>
    </row>
    <row r="23" spans="1:21" x14ac:dyDescent="0.25">
      <c r="A23" t="s">
        <v>1839</v>
      </c>
      <c r="B23" t="s">
        <v>967</v>
      </c>
      <c r="C23" t="s">
        <v>1412</v>
      </c>
      <c r="D23" s="288" t="s">
        <v>1436</v>
      </c>
      <c r="E23" t="s">
        <v>1181</v>
      </c>
      <c r="F23" t="s">
        <v>282</v>
      </c>
      <c r="G23" t="s">
        <v>2528</v>
      </c>
      <c r="H23" s="288" t="s">
        <v>1410</v>
      </c>
      <c r="I23" t="s">
        <v>1411</v>
      </c>
      <c r="J23" t="s">
        <v>329</v>
      </c>
      <c r="K23" t="s">
        <v>1099</v>
      </c>
      <c r="L23" t="s">
        <v>1101</v>
      </c>
      <c r="M23" s="288" t="s">
        <v>746</v>
      </c>
      <c r="N23" t="s">
        <v>562</v>
      </c>
      <c r="O23" t="s">
        <v>1101</v>
      </c>
      <c r="P23" t="s">
        <v>1097</v>
      </c>
      <c r="Q23" t="s">
        <v>1410</v>
      </c>
      <c r="R23" t="s">
        <v>1104</v>
      </c>
      <c r="S23" s="288" t="s">
        <v>286</v>
      </c>
      <c r="T23" t="s">
        <v>1466</v>
      </c>
      <c r="U23" t="s">
        <v>1467</v>
      </c>
    </row>
    <row r="24" spans="1:21" x14ac:dyDescent="0.25">
      <c r="A24" t="s">
        <v>1839</v>
      </c>
      <c r="B24" t="s">
        <v>967</v>
      </c>
      <c r="C24" t="s">
        <v>1445</v>
      </c>
      <c r="D24" s="288" t="s">
        <v>1468</v>
      </c>
      <c r="E24" t="s">
        <v>1181</v>
      </c>
      <c r="F24" t="s">
        <v>282</v>
      </c>
      <c r="G24" t="s">
        <v>2528</v>
      </c>
      <c r="H24" s="288" t="s">
        <v>1410</v>
      </c>
      <c r="I24" t="s">
        <v>1411</v>
      </c>
      <c r="J24" t="s">
        <v>329</v>
      </c>
      <c r="K24" t="s">
        <v>1099</v>
      </c>
      <c r="L24" t="s">
        <v>1101</v>
      </c>
      <c r="M24" s="288" t="s">
        <v>747</v>
      </c>
      <c r="N24" t="s">
        <v>578</v>
      </c>
      <c r="O24" t="s">
        <v>1101</v>
      </c>
      <c r="P24" t="s">
        <v>1097</v>
      </c>
      <c r="Q24" t="s">
        <v>1410</v>
      </c>
      <c r="R24" t="s">
        <v>1104</v>
      </c>
      <c r="S24" s="288" t="s">
        <v>286</v>
      </c>
      <c r="T24" t="s">
        <v>1469</v>
      </c>
      <c r="U24" t="s">
        <v>1470</v>
      </c>
    </row>
    <row r="25" spans="1:21" x14ac:dyDescent="0.25">
      <c r="A25" t="s">
        <v>1839</v>
      </c>
      <c r="B25" t="s">
        <v>967</v>
      </c>
      <c r="C25" t="s">
        <v>1445</v>
      </c>
      <c r="D25" s="288" t="s">
        <v>1471</v>
      </c>
      <c r="E25" t="s">
        <v>1181</v>
      </c>
      <c r="F25" t="s">
        <v>282</v>
      </c>
      <c r="G25" t="s">
        <v>2528</v>
      </c>
      <c r="H25" s="288" t="s">
        <v>1410</v>
      </c>
      <c r="I25" t="s">
        <v>1411</v>
      </c>
      <c r="J25" t="s">
        <v>329</v>
      </c>
      <c r="K25" t="s">
        <v>1099</v>
      </c>
      <c r="L25" t="s">
        <v>1101</v>
      </c>
      <c r="M25" s="288" t="s">
        <v>748</v>
      </c>
      <c r="N25" t="s">
        <v>578</v>
      </c>
      <c r="O25" t="s">
        <v>1101</v>
      </c>
      <c r="P25" t="s">
        <v>1097</v>
      </c>
      <c r="Q25" t="s">
        <v>1410</v>
      </c>
      <c r="R25" t="s">
        <v>1104</v>
      </c>
      <c r="S25" s="288" t="s">
        <v>286</v>
      </c>
      <c r="T25" t="s">
        <v>1472</v>
      </c>
      <c r="U25" t="s">
        <v>1473</v>
      </c>
    </row>
    <row r="26" spans="1:21" x14ac:dyDescent="0.25">
      <c r="A26" t="s">
        <v>1839</v>
      </c>
      <c r="B26" t="s">
        <v>967</v>
      </c>
      <c r="C26" t="s">
        <v>1445</v>
      </c>
      <c r="D26" s="288" t="s">
        <v>1474</v>
      </c>
      <c r="E26" t="s">
        <v>1181</v>
      </c>
      <c r="F26" t="s">
        <v>282</v>
      </c>
      <c r="G26" t="s">
        <v>2528</v>
      </c>
      <c r="H26" s="288" t="s">
        <v>1410</v>
      </c>
      <c r="I26" t="s">
        <v>1411</v>
      </c>
      <c r="J26" t="s">
        <v>329</v>
      </c>
      <c r="K26" t="s">
        <v>1099</v>
      </c>
      <c r="L26" t="s">
        <v>1101</v>
      </c>
      <c r="M26" s="288" t="s">
        <v>1475</v>
      </c>
      <c r="N26" t="s">
        <v>578</v>
      </c>
      <c r="O26" t="s">
        <v>1101</v>
      </c>
      <c r="P26" t="s">
        <v>1097</v>
      </c>
      <c r="Q26" t="s">
        <v>1410</v>
      </c>
      <c r="R26" t="s">
        <v>1104</v>
      </c>
      <c r="S26" s="288" t="s">
        <v>286</v>
      </c>
      <c r="T26" t="s">
        <v>1476</v>
      </c>
      <c r="U26" t="s">
        <v>1477</v>
      </c>
    </row>
    <row r="27" spans="1:21" x14ac:dyDescent="0.25">
      <c r="A27" t="s">
        <v>1839</v>
      </c>
      <c r="B27" t="s">
        <v>967</v>
      </c>
      <c r="C27" t="s">
        <v>1445</v>
      </c>
      <c r="D27" s="288" t="s">
        <v>2535</v>
      </c>
      <c r="E27" t="s">
        <v>1181</v>
      </c>
      <c r="F27" t="s">
        <v>282</v>
      </c>
      <c r="G27" t="s">
        <v>2528</v>
      </c>
      <c r="H27" s="288" t="s">
        <v>1410</v>
      </c>
      <c r="I27" t="s">
        <v>1411</v>
      </c>
      <c r="J27" t="s">
        <v>329</v>
      </c>
      <c r="K27" t="s">
        <v>1099</v>
      </c>
      <c r="L27" t="s">
        <v>1101</v>
      </c>
      <c r="M27" s="288" t="s">
        <v>2536</v>
      </c>
      <c r="N27" t="s">
        <v>578</v>
      </c>
      <c r="O27" t="s">
        <v>1101</v>
      </c>
      <c r="P27" t="s">
        <v>1097</v>
      </c>
      <c r="Q27" t="s">
        <v>1410</v>
      </c>
      <c r="R27" t="s">
        <v>1104</v>
      </c>
      <c r="S27" s="288" t="s">
        <v>286</v>
      </c>
      <c r="T27" t="s">
        <v>2537</v>
      </c>
      <c r="U27" t="s">
        <v>2538</v>
      </c>
    </row>
    <row r="28" spans="1:21" x14ac:dyDescent="0.25">
      <c r="A28" t="s">
        <v>1839</v>
      </c>
      <c r="B28" t="s">
        <v>967</v>
      </c>
      <c r="C28" t="s">
        <v>1445</v>
      </c>
      <c r="D28" s="288" t="s">
        <v>968</v>
      </c>
      <c r="E28" t="s">
        <v>1181</v>
      </c>
      <c r="F28" t="s">
        <v>282</v>
      </c>
      <c r="G28" t="s">
        <v>2528</v>
      </c>
      <c r="H28" s="288" t="s">
        <v>1442</v>
      </c>
      <c r="I28" t="s">
        <v>961</v>
      </c>
      <c r="J28" t="s">
        <v>329</v>
      </c>
      <c r="K28" t="s">
        <v>1099</v>
      </c>
      <c r="L28" t="s">
        <v>1101</v>
      </c>
      <c r="M28" s="288" t="s">
        <v>969</v>
      </c>
      <c r="N28" t="s">
        <v>578</v>
      </c>
      <c r="O28" t="s">
        <v>1101</v>
      </c>
      <c r="P28" t="s">
        <v>1097</v>
      </c>
      <c r="Q28" t="s">
        <v>1442</v>
      </c>
      <c r="R28" t="s">
        <v>1104</v>
      </c>
      <c r="S28" s="288" t="s">
        <v>286</v>
      </c>
      <c r="T28" t="s">
        <v>1044</v>
      </c>
      <c r="U28" t="s">
        <v>1478</v>
      </c>
    </row>
    <row r="29" spans="1:21" x14ac:dyDescent="0.25">
      <c r="A29" t="s">
        <v>1839</v>
      </c>
      <c r="B29" t="s">
        <v>967</v>
      </c>
      <c r="C29" t="s">
        <v>1412</v>
      </c>
      <c r="D29" s="288" t="s">
        <v>1231</v>
      </c>
      <c r="E29" t="s">
        <v>1181</v>
      </c>
      <c r="F29" t="s">
        <v>282</v>
      </c>
      <c r="G29" t="s">
        <v>2528</v>
      </c>
      <c r="H29" s="288" t="s">
        <v>1410</v>
      </c>
      <c r="I29" t="s">
        <v>1411</v>
      </c>
      <c r="J29" t="s">
        <v>329</v>
      </c>
      <c r="K29" t="s">
        <v>1099</v>
      </c>
      <c r="L29" t="s">
        <v>1101</v>
      </c>
      <c r="M29" s="288" t="s">
        <v>350</v>
      </c>
      <c r="N29" t="s">
        <v>562</v>
      </c>
      <c r="O29" t="s">
        <v>1101</v>
      </c>
      <c r="P29" t="s">
        <v>1097</v>
      </c>
      <c r="Q29" t="s">
        <v>1410</v>
      </c>
      <c r="R29" t="s">
        <v>1104</v>
      </c>
      <c r="S29" s="288" t="s">
        <v>286</v>
      </c>
      <c r="T29" t="s">
        <v>1479</v>
      </c>
      <c r="U29" t="s">
        <v>1234</v>
      </c>
    </row>
    <row r="30" spans="1:21" x14ac:dyDescent="0.25">
      <c r="A30" t="s">
        <v>1839</v>
      </c>
      <c r="B30" t="s">
        <v>967</v>
      </c>
      <c r="C30" t="s">
        <v>1412</v>
      </c>
      <c r="D30" s="288" t="s">
        <v>963</v>
      </c>
      <c r="E30" t="s">
        <v>1181</v>
      </c>
      <c r="F30" t="s">
        <v>282</v>
      </c>
      <c r="G30" t="s">
        <v>2528</v>
      </c>
      <c r="H30" s="288" t="s">
        <v>1410</v>
      </c>
      <c r="I30" t="s">
        <v>1411</v>
      </c>
      <c r="J30" t="s">
        <v>329</v>
      </c>
      <c r="K30" t="s">
        <v>1099</v>
      </c>
      <c r="L30" t="s">
        <v>1101</v>
      </c>
      <c r="M30" s="288" t="s">
        <v>749</v>
      </c>
      <c r="N30" t="s">
        <v>562</v>
      </c>
      <c r="O30" t="s">
        <v>1101</v>
      </c>
      <c r="P30" t="s">
        <v>1097</v>
      </c>
      <c r="Q30" t="s">
        <v>1410</v>
      </c>
      <c r="R30" t="s">
        <v>1104</v>
      </c>
      <c r="S30" s="288" t="s">
        <v>286</v>
      </c>
      <c r="T30" t="s">
        <v>2539</v>
      </c>
      <c r="U30" t="s">
        <v>1484</v>
      </c>
    </row>
    <row r="31" spans="1:21" x14ac:dyDescent="0.25">
      <c r="A31" t="s">
        <v>1839</v>
      </c>
      <c r="B31" t="s">
        <v>1088</v>
      </c>
      <c r="C31" t="s">
        <v>1412</v>
      </c>
      <c r="D31" s="288" t="s">
        <v>1421</v>
      </c>
      <c r="E31" t="s">
        <v>1181</v>
      </c>
      <c r="F31" t="s">
        <v>282</v>
      </c>
      <c r="G31" t="s">
        <v>2528</v>
      </c>
      <c r="H31" s="288" t="s">
        <v>1410</v>
      </c>
      <c r="I31" t="s">
        <v>1411</v>
      </c>
      <c r="J31" t="s">
        <v>941</v>
      </c>
      <c r="K31" t="s">
        <v>1099</v>
      </c>
      <c r="L31" t="s">
        <v>1101</v>
      </c>
      <c r="M31" s="288" t="s">
        <v>743</v>
      </c>
      <c r="N31" t="s">
        <v>562</v>
      </c>
      <c r="O31" t="s">
        <v>1101</v>
      </c>
      <c r="P31" t="s">
        <v>1097</v>
      </c>
      <c r="Q31" t="s">
        <v>1410</v>
      </c>
      <c r="R31" t="s">
        <v>1104</v>
      </c>
      <c r="S31" s="288" t="s">
        <v>286</v>
      </c>
      <c r="T31" t="s">
        <v>2540</v>
      </c>
      <c r="U31" t="s">
        <v>1460</v>
      </c>
    </row>
    <row r="32" spans="1:21" x14ac:dyDescent="0.25">
      <c r="A32" t="s">
        <v>1839</v>
      </c>
      <c r="B32" t="s">
        <v>1088</v>
      </c>
      <c r="C32" t="s">
        <v>1412</v>
      </c>
      <c r="D32" s="288" t="s">
        <v>1461</v>
      </c>
      <c r="E32" t="s">
        <v>1181</v>
      </c>
      <c r="F32" t="s">
        <v>282</v>
      </c>
      <c r="G32" t="s">
        <v>2528</v>
      </c>
      <c r="H32" s="288" t="s">
        <v>1410</v>
      </c>
      <c r="I32" t="s">
        <v>1411</v>
      </c>
      <c r="J32" t="s">
        <v>941</v>
      </c>
      <c r="K32" t="s">
        <v>1099</v>
      </c>
      <c r="L32" t="s">
        <v>1101</v>
      </c>
      <c r="M32" s="288" t="s">
        <v>744</v>
      </c>
      <c r="N32" t="s">
        <v>562</v>
      </c>
      <c r="O32" t="s">
        <v>1101</v>
      </c>
      <c r="P32" t="s">
        <v>1097</v>
      </c>
      <c r="Q32" t="s">
        <v>1410</v>
      </c>
      <c r="R32" t="s">
        <v>1104</v>
      </c>
      <c r="S32" s="288" t="s">
        <v>286</v>
      </c>
      <c r="T32" t="s">
        <v>1480</v>
      </c>
      <c r="U32" t="s">
        <v>1463</v>
      </c>
    </row>
    <row r="33" spans="1:21" x14ac:dyDescent="0.25">
      <c r="A33" t="s">
        <v>1839</v>
      </c>
      <c r="B33" t="s">
        <v>1088</v>
      </c>
      <c r="C33" t="s">
        <v>1412</v>
      </c>
      <c r="D33" s="288" t="s">
        <v>1436</v>
      </c>
      <c r="E33" t="s">
        <v>1181</v>
      </c>
      <c r="F33" t="s">
        <v>282</v>
      </c>
      <c r="G33" t="s">
        <v>2528</v>
      </c>
      <c r="H33" s="288" t="s">
        <v>1410</v>
      </c>
      <c r="I33" t="s">
        <v>1411</v>
      </c>
      <c r="J33" t="s">
        <v>941</v>
      </c>
      <c r="K33" t="s">
        <v>1099</v>
      </c>
      <c r="L33" t="s">
        <v>1101</v>
      </c>
      <c r="M33" s="288" t="s">
        <v>746</v>
      </c>
      <c r="N33" t="s">
        <v>562</v>
      </c>
      <c r="O33" t="s">
        <v>1101</v>
      </c>
      <c r="P33" t="s">
        <v>1097</v>
      </c>
      <c r="Q33" t="s">
        <v>1410</v>
      </c>
      <c r="R33" t="s">
        <v>1104</v>
      </c>
      <c r="S33" s="288" t="s">
        <v>286</v>
      </c>
      <c r="T33" t="s">
        <v>1481</v>
      </c>
      <c r="U33" t="s">
        <v>1467</v>
      </c>
    </row>
    <row r="34" spans="1:21" x14ac:dyDescent="0.25">
      <c r="A34" t="s">
        <v>1839</v>
      </c>
      <c r="B34" t="s">
        <v>1088</v>
      </c>
      <c r="C34" t="s">
        <v>1412</v>
      </c>
      <c r="D34" s="288" t="s">
        <v>1231</v>
      </c>
      <c r="E34" t="s">
        <v>1181</v>
      </c>
      <c r="F34" t="s">
        <v>282</v>
      </c>
      <c r="G34" t="s">
        <v>2528</v>
      </c>
      <c r="H34" s="288" t="s">
        <v>1410</v>
      </c>
      <c r="I34" t="s">
        <v>1411</v>
      </c>
      <c r="J34" t="s">
        <v>941</v>
      </c>
      <c r="K34" t="s">
        <v>1099</v>
      </c>
      <c r="L34" t="s">
        <v>1101</v>
      </c>
      <c r="M34" s="288" t="s">
        <v>350</v>
      </c>
      <c r="N34" t="s">
        <v>562</v>
      </c>
      <c r="O34" t="s">
        <v>1101</v>
      </c>
      <c r="P34" t="s">
        <v>1097</v>
      </c>
      <c r="Q34" t="s">
        <v>1410</v>
      </c>
      <c r="R34" t="s">
        <v>1104</v>
      </c>
      <c r="S34" s="288" t="s">
        <v>286</v>
      </c>
      <c r="T34" t="s">
        <v>1482</v>
      </c>
      <c r="U34" t="s">
        <v>1234</v>
      </c>
    </row>
    <row r="35" spans="1:21" x14ac:dyDescent="0.25">
      <c r="A35" t="s">
        <v>1839</v>
      </c>
      <c r="B35" t="s">
        <v>1088</v>
      </c>
      <c r="C35" t="s">
        <v>1483</v>
      </c>
      <c r="D35" s="288" t="s">
        <v>963</v>
      </c>
      <c r="E35" t="s">
        <v>1181</v>
      </c>
      <c r="F35" t="s">
        <v>282</v>
      </c>
      <c r="G35" t="s">
        <v>2528</v>
      </c>
      <c r="H35" s="288" t="s">
        <v>1442</v>
      </c>
      <c r="I35" t="s">
        <v>961</v>
      </c>
      <c r="J35" t="s">
        <v>941</v>
      </c>
      <c r="K35" t="s">
        <v>1099</v>
      </c>
      <c r="L35" t="s">
        <v>1101</v>
      </c>
      <c r="M35" s="288" t="s">
        <v>749</v>
      </c>
      <c r="N35" t="s">
        <v>581</v>
      </c>
      <c r="O35" t="s">
        <v>1101</v>
      </c>
      <c r="P35" t="s">
        <v>1097</v>
      </c>
      <c r="Q35" t="s">
        <v>1442</v>
      </c>
      <c r="R35" t="s">
        <v>1104</v>
      </c>
      <c r="S35" s="288" t="s">
        <v>286</v>
      </c>
      <c r="T35" t="s">
        <v>1089</v>
      </c>
      <c r="U35" t="s">
        <v>1484</v>
      </c>
    </row>
    <row r="36" spans="1:21" x14ac:dyDescent="0.25">
      <c r="A36" t="s">
        <v>1839</v>
      </c>
      <c r="B36" t="s">
        <v>1088</v>
      </c>
      <c r="C36" t="s">
        <v>1483</v>
      </c>
      <c r="D36" s="288" t="s">
        <v>963</v>
      </c>
      <c r="E36" t="s">
        <v>1181</v>
      </c>
      <c r="F36" t="s">
        <v>282</v>
      </c>
      <c r="G36" t="s">
        <v>2528</v>
      </c>
      <c r="H36" s="288" t="s">
        <v>1410</v>
      </c>
      <c r="I36" t="s">
        <v>1411</v>
      </c>
      <c r="J36" t="s">
        <v>941</v>
      </c>
      <c r="K36" t="s">
        <v>1099</v>
      </c>
      <c r="L36" t="s">
        <v>1101</v>
      </c>
      <c r="M36" s="288" t="s">
        <v>749</v>
      </c>
      <c r="N36" t="s">
        <v>581</v>
      </c>
      <c r="O36" t="s">
        <v>1101</v>
      </c>
      <c r="P36" t="s">
        <v>1097</v>
      </c>
      <c r="Q36" t="s">
        <v>1410</v>
      </c>
      <c r="R36" t="s">
        <v>1104</v>
      </c>
      <c r="S36" s="288" t="s">
        <v>286</v>
      </c>
      <c r="T36" t="s">
        <v>1089</v>
      </c>
      <c r="U36" t="s">
        <v>1484</v>
      </c>
    </row>
    <row r="37" spans="1:21" x14ac:dyDescent="0.25">
      <c r="A37" t="s">
        <v>1839</v>
      </c>
      <c r="B37" t="s">
        <v>1088</v>
      </c>
      <c r="C37" t="s">
        <v>1412</v>
      </c>
      <c r="D37" s="288" t="s">
        <v>963</v>
      </c>
      <c r="E37" t="s">
        <v>1181</v>
      </c>
      <c r="F37" t="s">
        <v>282</v>
      </c>
      <c r="G37" t="s">
        <v>2528</v>
      </c>
      <c r="H37" s="288" t="s">
        <v>1410</v>
      </c>
      <c r="I37" t="s">
        <v>1411</v>
      </c>
      <c r="J37" t="s">
        <v>941</v>
      </c>
      <c r="K37" t="s">
        <v>1099</v>
      </c>
      <c r="L37" t="s">
        <v>1101</v>
      </c>
      <c r="M37" s="288" t="s">
        <v>749</v>
      </c>
      <c r="N37" t="s">
        <v>562</v>
      </c>
      <c r="O37" t="s">
        <v>1101</v>
      </c>
      <c r="P37" t="s">
        <v>1097</v>
      </c>
      <c r="Q37" t="s">
        <v>1410</v>
      </c>
      <c r="R37" t="s">
        <v>1104</v>
      </c>
      <c r="S37" s="288" t="s">
        <v>286</v>
      </c>
      <c r="T37" t="s">
        <v>1089</v>
      </c>
      <c r="U37" t="s">
        <v>1484</v>
      </c>
    </row>
    <row r="38" spans="1:21" x14ac:dyDescent="0.25">
      <c r="A38" t="s">
        <v>1839</v>
      </c>
      <c r="B38" t="s">
        <v>1485</v>
      </c>
      <c r="C38" t="s">
        <v>1412</v>
      </c>
      <c r="D38" s="288" t="s">
        <v>1461</v>
      </c>
      <c r="E38" t="s">
        <v>1181</v>
      </c>
      <c r="F38" t="s">
        <v>282</v>
      </c>
      <c r="G38" t="s">
        <v>2528</v>
      </c>
      <c r="H38" s="288" t="s">
        <v>1410</v>
      </c>
      <c r="I38" t="s">
        <v>1411</v>
      </c>
      <c r="J38" t="s">
        <v>942</v>
      </c>
      <c r="K38" t="s">
        <v>1099</v>
      </c>
      <c r="L38" t="s">
        <v>1101</v>
      </c>
      <c r="M38" s="288" t="s">
        <v>744</v>
      </c>
      <c r="N38" t="s">
        <v>562</v>
      </c>
      <c r="O38" t="s">
        <v>1101</v>
      </c>
      <c r="P38" t="s">
        <v>1097</v>
      </c>
      <c r="Q38" t="s">
        <v>1410</v>
      </c>
      <c r="R38" t="s">
        <v>1104</v>
      </c>
      <c r="S38" s="288" t="s">
        <v>286</v>
      </c>
      <c r="T38" t="s">
        <v>1486</v>
      </c>
      <c r="U38" t="s">
        <v>1463</v>
      </c>
    </row>
    <row r="39" spans="1:21" x14ac:dyDescent="0.25">
      <c r="A39" t="s">
        <v>1839</v>
      </c>
      <c r="B39" t="s">
        <v>1485</v>
      </c>
      <c r="C39" t="s">
        <v>1412</v>
      </c>
      <c r="D39" s="288" t="s">
        <v>1436</v>
      </c>
      <c r="E39" t="s">
        <v>1181</v>
      </c>
      <c r="F39" t="s">
        <v>282</v>
      </c>
      <c r="G39" t="s">
        <v>2528</v>
      </c>
      <c r="H39" s="288" t="s">
        <v>1410</v>
      </c>
      <c r="I39" t="s">
        <v>1411</v>
      </c>
      <c r="J39" t="s">
        <v>942</v>
      </c>
      <c r="K39" t="s">
        <v>1099</v>
      </c>
      <c r="L39" t="s">
        <v>1101</v>
      </c>
      <c r="M39" s="288" t="s">
        <v>746</v>
      </c>
      <c r="N39" t="s">
        <v>562</v>
      </c>
      <c r="O39" t="s">
        <v>1101</v>
      </c>
      <c r="P39" t="s">
        <v>1097</v>
      </c>
      <c r="Q39" t="s">
        <v>1410</v>
      </c>
      <c r="R39" t="s">
        <v>1104</v>
      </c>
      <c r="S39" s="288" t="s">
        <v>286</v>
      </c>
      <c r="T39" t="s">
        <v>1487</v>
      </c>
      <c r="U39" t="s">
        <v>1467</v>
      </c>
    </row>
    <row r="40" spans="1:21" x14ac:dyDescent="0.25">
      <c r="A40" t="s">
        <v>1839</v>
      </c>
      <c r="B40" t="s">
        <v>1485</v>
      </c>
      <c r="C40" t="s">
        <v>1412</v>
      </c>
      <c r="D40" s="288" t="s">
        <v>1231</v>
      </c>
      <c r="E40" t="s">
        <v>1181</v>
      </c>
      <c r="F40" t="s">
        <v>282</v>
      </c>
      <c r="G40" t="s">
        <v>2528</v>
      </c>
      <c r="H40" s="288" t="s">
        <v>1410</v>
      </c>
      <c r="I40" t="s">
        <v>1411</v>
      </c>
      <c r="J40" t="s">
        <v>942</v>
      </c>
      <c r="K40" t="s">
        <v>1099</v>
      </c>
      <c r="L40" t="s">
        <v>1101</v>
      </c>
      <c r="M40" s="288" t="s">
        <v>350</v>
      </c>
      <c r="N40" t="s">
        <v>562</v>
      </c>
      <c r="O40" t="s">
        <v>1101</v>
      </c>
      <c r="P40" t="s">
        <v>1097</v>
      </c>
      <c r="Q40" t="s">
        <v>1410</v>
      </c>
      <c r="R40" t="s">
        <v>1104</v>
      </c>
      <c r="S40" s="288" t="s">
        <v>286</v>
      </c>
      <c r="T40" t="s">
        <v>1488</v>
      </c>
      <c r="U40" t="s">
        <v>1234</v>
      </c>
    </row>
    <row r="41" spans="1:21" x14ac:dyDescent="0.25">
      <c r="A41" t="s">
        <v>1839</v>
      </c>
      <c r="B41" t="s">
        <v>1485</v>
      </c>
      <c r="C41" t="s">
        <v>1489</v>
      </c>
      <c r="D41" s="288" t="s">
        <v>963</v>
      </c>
      <c r="E41" t="s">
        <v>1181</v>
      </c>
      <c r="F41" t="s">
        <v>282</v>
      </c>
      <c r="G41" t="s">
        <v>2528</v>
      </c>
      <c r="H41" s="288" t="s">
        <v>1410</v>
      </c>
      <c r="I41" t="s">
        <v>1411</v>
      </c>
      <c r="J41" t="s">
        <v>942</v>
      </c>
      <c r="K41" t="s">
        <v>1099</v>
      </c>
      <c r="L41" t="s">
        <v>1101</v>
      </c>
      <c r="M41" s="288" t="s">
        <v>749</v>
      </c>
      <c r="N41" t="s">
        <v>585</v>
      </c>
      <c r="O41" t="s">
        <v>1101</v>
      </c>
      <c r="P41" t="s">
        <v>1097</v>
      </c>
      <c r="Q41" t="s">
        <v>1410</v>
      </c>
      <c r="R41" t="s">
        <v>1104</v>
      </c>
      <c r="S41" s="288" t="s">
        <v>286</v>
      </c>
      <c r="T41" t="s">
        <v>1490</v>
      </c>
      <c r="U41" t="s">
        <v>1484</v>
      </c>
    </row>
    <row r="42" spans="1:21" x14ac:dyDescent="0.25">
      <c r="A42" t="s">
        <v>1839</v>
      </c>
      <c r="B42" t="s">
        <v>1485</v>
      </c>
      <c r="C42" t="s">
        <v>1491</v>
      </c>
      <c r="D42" s="288" t="s">
        <v>963</v>
      </c>
      <c r="E42" t="s">
        <v>1181</v>
      </c>
      <c r="F42" t="s">
        <v>282</v>
      </c>
      <c r="G42" t="s">
        <v>2528</v>
      </c>
      <c r="H42" s="288" t="s">
        <v>1410</v>
      </c>
      <c r="I42" t="s">
        <v>1411</v>
      </c>
      <c r="J42" t="s">
        <v>942</v>
      </c>
      <c r="K42" t="s">
        <v>1099</v>
      </c>
      <c r="L42" t="s">
        <v>1101</v>
      </c>
      <c r="M42" s="288" t="s">
        <v>749</v>
      </c>
      <c r="N42" t="s">
        <v>586</v>
      </c>
      <c r="O42" t="s">
        <v>1101</v>
      </c>
      <c r="P42" t="s">
        <v>1097</v>
      </c>
      <c r="Q42" t="s">
        <v>1410</v>
      </c>
      <c r="R42" t="s">
        <v>1104</v>
      </c>
      <c r="S42" s="288" t="s">
        <v>286</v>
      </c>
      <c r="T42" t="s">
        <v>1490</v>
      </c>
      <c r="U42" t="s">
        <v>1484</v>
      </c>
    </row>
    <row r="43" spans="1:21" x14ac:dyDescent="0.25">
      <c r="A43" t="s">
        <v>1839</v>
      </c>
      <c r="B43" t="s">
        <v>1485</v>
      </c>
      <c r="C43" t="s">
        <v>1492</v>
      </c>
      <c r="D43" s="288" t="s">
        <v>963</v>
      </c>
      <c r="E43" t="s">
        <v>1181</v>
      </c>
      <c r="F43" t="s">
        <v>282</v>
      </c>
      <c r="G43" t="s">
        <v>2528</v>
      </c>
      <c r="H43" s="288" t="s">
        <v>1410</v>
      </c>
      <c r="I43" t="s">
        <v>1411</v>
      </c>
      <c r="J43" t="s">
        <v>942</v>
      </c>
      <c r="K43" t="s">
        <v>1099</v>
      </c>
      <c r="L43" t="s">
        <v>1101</v>
      </c>
      <c r="M43" s="288" t="s">
        <v>749</v>
      </c>
      <c r="N43" t="s">
        <v>587</v>
      </c>
      <c r="O43" t="s">
        <v>1101</v>
      </c>
      <c r="P43" t="s">
        <v>1097</v>
      </c>
      <c r="Q43" t="s">
        <v>1410</v>
      </c>
      <c r="R43" t="s">
        <v>1104</v>
      </c>
      <c r="S43" s="288" t="s">
        <v>286</v>
      </c>
      <c r="T43" t="s">
        <v>1490</v>
      </c>
      <c r="U43" t="s">
        <v>1484</v>
      </c>
    </row>
    <row r="44" spans="1:21" x14ac:dyDescent="0.25">
      <c r="A44" t="s">
        <v>1839</v>
      </c>
      <c r="B44" t="s">
        <v>1485</v>
      </c>
      <c r="C44" t="s">
        <v>2541</v>
      </c>
      <c r="D44" s="288" t="s">
        <v>963</v>
      </c>
      <c r="E44" t="s">
        <v>1181</v>
      </c>
      <c r="F44" t="s">
        <v>282</v>
      </c>
      <c r="G44" t="s">
        <v>2528</v>
      </c>
      <c r="H44" s="288" t="s">
        <v>1410</v>
      </c>
      <c r="I44" t="s">
        <v>1411</v>
      </c>
      <c r="J44" t="s">
        <v>942</v>
      </c>
      <c r="K44" t="s">
        <v>1099</v>
      </c>
      <c r="L44" t="s">
        <v>1101</v>
      </c>
      <c r="M44" s="288" t="s">
        <v>749</v>
      </c>
      <c r="N44" t="s">
        <v>2542</v>
      </c>
      <c r="O44" t="s">
        <v>1101</v>
      </c>
      <c r="P44" t="s">
        <v>1097</v>
      </c>
      <c r="Q44" t="s">
        <v>1410</v>
      </c>
      <c r="R44" t="s">
        <v>1104</v>
      </c>
      <c r="S44" s="288" t="s">
        <v>286</v>
      </c>
      <c r="T44" t="s">
        <v>1490</v>
      </c>
      <c r="U44" t="s">
        <v>1484</v>
      </c>
    </row>
    <row r="45" spans="1:21" x14ac:dyDescent="0.25">
      <c r="A45" t="s">
        <v>1839</v>
      </c>
      <c r="B45" t="s">
        <v>1485</v>
      </c>
      <c r="C45" t="s">
        <v>1493</v>
      </c>
      <c r="D45" s="288" t="s">
        <v>963</v>
      </c>
      <c r="E45" t="s">
        <v>1181</v>
      </c>
      <c r="F45" t="s">
        <v>282</v>
      </c>
      <c r="G45" t="s">
        <v>2528</v>
      </c>
      <c r="H45" s="288" t="s">
        <v>1410</v>
      </c>
      <c r="I45" t="s">
        <v>1411</v>
      </c>
      <c r="J45" t="s">
        <v>942</v>
      </c>
      <c r="K45" t="s">
        <v>1099</v>
      </c>
      <c r="L45" t="s">
        <v>1101</v>
      </c>
      <c r="M45" s="288" t="s">
        <v>749</v>
      </c>
      <c r="N45" t="s">
        <v>589</v>
      </c>
      <c r="O45" t="s">
        <v>1101</v>
      </c>
      <c r="P45" t="s">
        <v>1097</v>
      </c>
      <c r="Q45" t="s">
        <v>1410</v>
      </c>
      <c r="R45" t="s">
        <v>1104</v>
      </c>
      <c r="S45" s="288" t="s">
        <v>286</v>
      </c>
      <c r="T45" t="s">
        <v>1490</v>
      </c>
      <c r="U45" t="s">
        <v>1484</v>
      </c>
    </row>
    <row r="46" spans="1:21" x14ac:dyDescent="0.25">
      <c r="A46" t="s">
        <v>1839</v>
      </c>
      <c r="B46" t="s">
        <v>1485</v>
      </c>
      <c r="C46" t="s">
        <v>1494</v>
      </c>
      <c r="D46" s="288" t="s">
        <v>963</v>
      </c>
      <c r="E46" t="s">
        <v>1181</v>
      </c>
      <c r="F46" t="s">
        <v>282</v>
      </c>
      <c r="G46" t="s">
        <v>2528</v>
      </c>
      <c r="H46" s="288" t="s">
        <v>1410</v>
      </c>
      <c r="I46" t="s">
        <v>1411</v>
      </c>
      <c r="J46" t="s">
        <v>942</v>
      </c>
      <c r="K46" t="s">
        <v>1099</v>
      </c>
      <c r="L46" t="s">
        <v>1101</v>
      </c>
      <c r="M46" s="288" t="s">
        <v>749</v>
      </c>
      <c r="N46" t="s">
        <v>1495</v>
      </c>
      <c r="O46" t="s">
        <v>1101</v>
      </c>
      <c r="P46" t="s">
        <v>1097</v>
      </c>
      <c r="Q46" t="s">
        <v>1410</v>
      </c>
      <c r="R46" t="s">
        <v>1104</v>
      </c>
      <c r="S46" s="288" t="s">
        <v>286</v>
      </c>
      <c r="T46" t="s">
        <v>1490</v>
      </c>
      <c r="U46" t="s">
        <v>1484</v>
      </c>
    </row>
    <row r="47" spans="1:21" x14ac:dyDescent="0.25">
      <c r="A47" t="s">
        <v>1839</v>
      </c>
      <c r="B47" t="s">
        <v>1485</v>
      </c>
      <c r="C47" t="s">
        <v>1496</v>
      </c>
      <c r="D47" s="288" t="s">
        <v>963</v>
      </c>
      <c r="E47" t="s">
        <v>1181</v>
      </c>
      <c r="F47" t="s">
        <v>282</v>
      </c>
      <c r="G47" t="s">
        <v>2528</v>
      </c>
      <c r="H47" s="288" t="s">
        <v>1410</v>
      </c>
      <c r="I47" t="s">
        <v>1411</v>
      </c>
      <c r="J47" t="s">
        <v>942</v>
      </c>
      <c r="K47" t="s">
        <v>1099</v>
      </c>
      <c r="L47" t="s">
        <v>1101</v>
      </c>
      <c r="M47" s="288" t="s">
        <v>749</v>
      </c>
      <c r="N47" t="s">
        <v>590</v>
      </c>
      <c r="O47" t="s">
        <v>1101</v>
      </c>
      <c r="P47" t="s">
        <v>1097</v>
      </c>
      <c r="Q47" t="s">
        <v>1410</v>
      </c>
      <c r="R47" t="s">
        <v>1104</v>
      </c>
      <c r="S47" s="288" t="s">
        <v>286</v>
      </c>
      <c r="T47" t="s">
        <v>1490</v>
      </c>
      <c r="U47" t="s">
        <v>1484</v>
      </c>
    </row>
    <row r="48" spans="1:21" x14ac:dyDescent="0.25">
      <c r="A48" t="s">
        <v>1839</v>
      </c>
      <c r="B48" t="s">
        <v>1485</v>
      </c>
      <c r="C48" t="s">
        <v>1497</v>
      </c>
      <c r="D48" s="288" t="s">
        <v>963</v>
      </c>
      <c r="E48" t="s">
        <v>1181</v>
      </c>
      <c r="F48" t="s">
        <v>282</v>
      </c>
      <c r="G48" t="s">
        <v>2528</v>
      </c>
      <c r="H48" s="288" t="s">
        <v>1410</v>
      </c>
      <c r="I48" t="s">
        <v>1411</v>
      </c>
      <c r="J48" t="s">
        <v>942</v>
      </c>
      <c r="K48" t="s">
        <v>1099</v>
      </c>
      <c r="L48" t="s">
        <v>1101</v>
      </c>
      <c r="M48" s="288" t="s">
        <v>749</v>
      </c>
      <c r="N48" t="s">
        <v>592</v>
      </c>
      <c r="O48" t="s">
        <v>1101</v>
      </c>
      <c r="P48" t="s">
        <v>1097</v>
      </c>
      <c r="Q48" t="s">
        <v>1410</v>
      </c>
      <c r="R48" t="s">
        <v>1104</v>
      </c>
      <c r="S48" s="288" t="s">
        <v>286</v>
      </c>
      <c r="T48" t="s">
        <v>1490</v>
      </c>
      <c r="U48" t="s">
        <v>1484</v>
      </c>
    </row>
    <row r="49" spans="1:21" x14ac:dyDescent="0.25">
      <c r="A49" t="s">
        <v>1839</v>
      </c>
      <c r="B49" t="s">
        <v>1485</v>
      </c>
      <c r="C49" t="s">
        <v>1498</v>
      </c>
      <c r="D49" s="288" t="s">
        <v>963</v>
      </c>
      <c r="E49" t="s">
        <v>1181</v>
      </c>
      <c r="F49" t="s">
        <v>282</v>
      </c>
      <c r="G49" t="s">
        <v>2528</v>
      </c>
      <c r="H49" s="288" t="s">
        <v>1410</v>
      </c>
      <c r="I49" t="s">
        <v>1411</v>
      </c>
      <c r="J49" t="s">
        <v>942</v>
      </c>
      <c r="K49" t="s">
        <v>1099</v>
      </c>
      <c r="L49" t="s">
        <v>1101</v>
      </c>
      <c r="M49" s="288" t="s">
        <v>749</v>
      </c>
      <c r="N49" t="s">
        <v>1499</v>
      </c>
      <c r="O49" t="s">
        <v>1101</v>
      </c>
      <c r="P49" t="s">
        <v>1097</v>
      </c>
      <c r="Q49" t="s">
        <v>1410</v>
      </c>
      <c r="R49" t="s">
        <v>1104</v>
      </c>
      <c r="S49" s="288" t="s">
        <v>286</v>
      </c>
      <c r="T49" t="s">
        <v>1490</v>
      </c>
      <c r="U49" t="s">
        <v>1484</v>
      </c>
    </row>
    <row r="50" spans="1:21" x14ac:dyDescent="0.25">
      <c r="A50" t="s">
        <v>1839</v>
      </c>
      <c r="B50" t="s">
        <v>1485</v>
      </c>
      <c r="C50" t="s">
        <v>1500</v>
      </c>
      <c r="D50" s="288" t="s">
        <v>963</v>
      </c>
      <c r="E50" t="s">
        <v>1181</v>
      </c>
      <c r="F50" t="s">
        <v>282</v>
      </c>
      <c r="G50" t="s">
        <v>2528</v>
      </c>
      <c r="H50" s="288" t="s">
        <v>1410</v>
      </c>
      <c r="I50" t="s">
        <v>1411</v>
      </c>
      <c r="J50" t="s">
        <v>942</v>
      </c>
      <c r="K50" t="s">
        <v>1099</v>
      </c>
      <c r="L50" t="s">
        <v>1101</v>
      </c>
      <c r="M50" s="288" t="s">
        <v>749</v>
      </c>
      <c r="N50" t="s">
        <v>593</v>
      </c>
      <c r="O50" t="s">
        <v>1101</v>
      </c>
      <c r="P50" t="s">
        <v>1097</v>
      </c>
      <c r="Q50" t="s">
        <v>1410</v>
      </c>
      <c r="R50" t="s">
        <v>1104</v>
      </c>
      <c r="S50" s="288" t="s">
        <v>286</v>
      </c>
      <c r="T50" t="s">
        <v>1490</v>
      </c>
      <c r="U50" t="s">
        <v>1484</v>
      </c>
    </row>
    <row r="51" spans="1:21" x14ac:dyDescent="0.25">
      <c r="A51" t="s">
        <v>1839</v>
      </c>
      <c r="B51" t="s">
        <v>1485</v>
      </c>
      <c r="C51" t="s">
        <v>1501</v>
      </c>
      <c r="D51" s="288" t="s">
        <v>963</v>
      </c>
      <c r="E51" t="s">
        <v>1181</v>
      </c>
      <c r="F51" t="s">
        <v>282</v>
      </c>
      <c r="G51" t="s">
        <v>2528</v>
      </c>
      <c r="H51" s="288" t="s">
        <v>1410</v>
      </c>
      <c r="I51" t="s">
        <v>1411</v>
      </c>
      <c r="J51" t="s">
        <v>942</v>
      </c>
      <c r="K51" t="s">
        <v>1099</v>
      </c>
      <c r="L51" t="s">
        <v>1101</v>
      </c>
      <c r="M51" s="288" t="s">
        <v>749</v>
      </c>
      <c r="N51" t="s">
        <v>584</v>
      </c>
      <c r="O51" t="s">
        <v>1101</v>
      </c>
      <c r="P51" t="s">
        <v>1097</v>
      </c>
      <c r="Q51" t="s">
        <v>1410</v>
      </c>
      <c r="R51" t="s">
        <v>1104</v>
      </c>
      <c r="S51" s="288" t="s">
        <v>286</v>
      </c>
      <c r="T51" t="s">
        <v>1490</v>
      </c>
      <c r="U51" t="s">
        <v>1484</v>
      </c>
    </row>
    <row r="52" spans="1:21" x14ac:dyDescent="0.25">
      <c r="A52" t="s">
        <v>1839</v>
      </c>
      <c r="B52" t="s">
        <v>1485</v>
      </c>
      <c r="C52" t="s">
        <v>1502</v>
      </c>
      <c r="D52" s="288" t="s">
        <v>963</v>
      </c>
      <c r="E52" t="s">
        <v>1181</v>
      </c>
      <c r="F52" t="s">
        <v>282</v>
      </c>
      <c r="G52" t="s">
        <v>2528</v>
      </c>
      <c r="H52" s="288" t="s">
        <v>1410</v>
      </c>
      <c r="I52" t="s">
        <v>1411</v>
      </c>
      <c r="J52" t="s">
        <v>942</v>
      </c>
      <c r="K52" t="s">
        <v>1099</v>
      </c>
      <c r="L52" t="s">
        <v>1101</v>
      </c>
      <c r="M52" s="288" t="s">
        <v>749</v>
      </c>
      <c r="N52" t="s">
        <v>1503</v>
      </c>
      <c r="O52" t="s">
        <v>1101</v>
      </c>
      <c r="P52" t="s">
        <v>1097</v>
      </c>
      <c r="Q52" t="s">
        <v>1410</v>
      </c>
      <c r="R52" t="s">
        <v>1104</v>
      </c>
      <c r="S52" s="288" t="s">
        <v>286</v>
      </c>
      <c r="T52" t="s">
        <v>1490</v>
      </c>
      <c r="U52" t="s">
        <v>1484</v>
      </c>
    </row>
    <row r="53" spans="1:21" x14ac:dyDescent="0.25">
      <c r="A53" t="s">
        <v>1839</v>
      </c>
      <c r="B53" t="s">
        <v>1485</v>
      </c>
      <c r="C53" t="s">
        <v>2543</v>
      </c>
      <c r="D53" s="288" t="s">
        <v>963</v>
      </c>
      <c r="E53" t="s">
        <v>1181</v>
      </c>
      <c r="F53" t="s">
        <v>282</v>
      </c>
      <c r="G53" t="s">
        <v>2528</v>
      </c>
      <c r="H53" s="288" t="s">
        <v>1410</v>
      </c>
      <c r="I53" t="s">
        <v>1411</v>
      </c>
      <c r="J53" t="s">
        <v>942</v>
      </c>
      <c r="K53" t="s">
        <v>1099</v>
      </c>
      <c r="L53" t="s">
        <v>1101</v>
      </c>
      <c r="M53" s="288" t="s">
        <v>749</v>
      </c>
      <c r="N53" t="s">
        <v>2544</v>
      </c>
      <c r="O53" t="s">
        <v>1101</v>
      </c>
      <c r="P53" t="s">
        <v>1097</v>
      </c>
      <c r="Q53" t="s">
        <v>1410</v>
      </c>
      <c r="R53" t="s">
        <v>1104</v>
      </c>
      <c r="S53" s="288" t="s">
        <v>286</v>
      </c>
      <c r="T53" t="s">
        <v>1490</v>
      </c>
      <c r="U53" t="s">
        <v>1484</v>
      </c>
    </row>
    <row r="54" spans="1:21" x14ac:dyDescent="0.25">
      <c r="A54" t="s">
        <v>1839</v>
      </c>
      <c r="B54" t="s">
        <v>1485</v>
      </c>
      <c r="C54" t="s">
        <v>1504</v>
      </c>
      <c r="D54" s="288" t="s">
        <v>963</v>
      </c>
      <c r="E54" t="s">
        <v>1181</v>
      </c>
      <c r="F54" t="s">
        <v>282</v>
      </c>
      <c r="G54" t="s">
        <v>2528</v>
      </c>
      <c r="H54" s="288" t="s">
        <v>1410</v>
      </c>
      <c r="I54" t="s">
        <v>1411</v>
      </c>
      <c r="J54" t="s">
        <v>942</v>
      </c>
      <c r="K54" t="s">
        <v>1099</v>
      </c>
      <c r="L54" t="s">
        <v>1101</v>
      </c>
      <c r="M54" s="288" t="s">
        <v>749</v>
      </c>
      <c r="N54" t="s">
        <v>1505</v>
      </c>
      <c r="O54" t="s">
        <v>1101</v>
      </c>
      <c r="P54" t="s">
        <v>1097</v>
      </c>
      <c r="Q54" t="s">
        <v>1410</v>
      </c>
      <c r="R54" t="s">
        <v>1104</v>
      </c>
      <c r="S54" s="288" t="s">
        <v>286</v>
      </c>
      <c r="T54" t="s">
        <v>1490</v>
      </c>
      <c r="U54" t="s">
        <v>1484</v>
      </c>
    </row>
    <row r="55" spans="1:21" x14ac:dyDescent="0.25">
      <c r="A55" t="s">
        <v>1839</v>
      </c>
      <c r="B55" t="s">
        <v>1485</v>
      </c>
      <c r="C55" t="s">
        <v>1506</v>
      </c>
      <c r="D55" s="288" t="s">
        <v>963</v>
      </c>
      <c r="E55" t="s">
        <v>1181</v>
      </c>
      <c r="F55" t="s">
        <v>282</v>
      </c>
      <c r="G55" t="s">
        <v>2528</v>
      </c>
      <c r="H55" s="288" t="s">
        <v>1410</v>
      </c>
      <c r="I55" t="s">
        <v>1411</v>
      </c>
      <c r="J55" t="s">
        <v>942</v>
      </c>
      <c r="K55" t="s">
        <v>1099</v>
      </c>
      <c r="L55" t="s">
        <v>1101</v>
      </c>
      <c r="M55" s="288" t="s">
        <v>749</v>
      </c>
      <c r="N55" t="s">
        <v>1507</v>
      </c>
      <c r="O55" t="s">
        <v>1101</v>
      </c>
      <c r="P55" t="s">
        <v>1097</v>
      </c>
      <c r="Q55" t="s">
        <v>1410</v>
      </c>
      <c r="R55" t="s">
        <v>1104</v>
      </c>
      <c r="S55" s="288" t="s">
        <v>286</v>
      </c>
      <c r="T55" t="s">
        <v>1490</v>
      </c>
      <c r="U55" t="s">
        <v>1484</v>
      </c>
    </row>
    <row r="56" spans="1:21" x14ac:dyDescent="0.25">
      <c r="A56" t="s">
        <v>1839</v>
      </c>
      <c r="B56" t="s">
        <v>1485</v>
      </c>
      <c r="C56" t="s">
        <v>1508</v>
      </c>
      <c r="D56" s="288" t="s">
        <v>963</v>
      </c>
      <c r="E56" t="s">
        <v>1181</v>
      </c>
      <c r="F56" t="s">
        <v>282</v>
      </c>
      <c r="G56" t="s">
        <v>2528</v>
      </c>
      <c r="H56" s="288" t="s">
        <v>1410</v>
      </c>
      <c r="I56" t="s">
        <v>1411</v>
      </c>
      <c r="J56" t="s">
        <v>942</v>
      </c>
      <c r="K56" t="s">
        <v>1099</v>
      </c>
      <c r="L56" t="s">
        <v>1101</v>
      </c>
      <c r="M56" s="288" t="s">
        <v>749</v>
      </c>
      <c r="N56" t="s">
        <v>1509</v>
      </c>
      <c r="O56" t="s">
        <v>1101</v>
      </c>
      <c r="P56" t="s">
        <v>1097</v>
      </c>
      <c r="Q56" t="s">
        <v>1410</v>
      </c>
      <c r="R56" t="s">
        <v>1104</v>
      </c>
      <c r="S56" s="288" t="s">
        <v>286</v>
      </c>
      <c r="T56" t="s">
        <v>1490</v>
      </c>
      <c r="U56" t="s">
        <v>1484</v>
      </c>
    </row>
    <row r="57" spans="1:21" x14ac:dyDescent="0.25">
      <c r="A57" t="s">
        <v>1839</v>
      </c>
      <c r="B57" t="s">
        <v>2545</v>
      </c>
      <c r="C57" t="s">
        <v>2546</v>
      </c>
      <c r="D57" s="288" t="s">
        <v>2547</v>
      </c>
      <c r="E57" t="s">
        <v>1181</v>
      </c>
      <c r="F57" t="s">
        <v>282</v>
      </c>
      <c r="G57" t="s">
        <v>2528</v>
      </c>
      <c r="H57" s="288" t="s">
        <v>1410</v>
      </c>
      <c r="I57" t="s">
        <v>1411</v>
      </c>
      <c r="J57" t="s">
        <v>940</v>
      </c>
      <c r="K57" t="s">
        <v>1099</v>
      </c>
      <c r="L57" t="s">
        <v>1101</v>
      </c>
      <c r="M57" s="288" t="s">
        <v>727</v>
      </c>
      <c r="N57" t="s">
        <v>579</v>
      </c>
      <c r="O57" t="s">
        <v>1101</v>
      </c>
      <c r="P57" t="s">
        <v>1097</v>
      </c>
      <c r="Q57" t="s">
        <v>1410</v>
      </c>
      <c r="R57" t="s">
        <v>1104</v>
      </c>
      <c r="S57" s="288" t="s">
        <v>286</v>
      </c>
      <c r="T57" t="s">
        <v>2548</v>
      </c>
      <c r="U57" t="s">
        <v>2549</v>
      </c>
    </row>
    <row r="58" spans="1:21" x14ac:dyDescent="0.25">
      <c r="A58" t="s">
        <v>1839</v>
      </c>
      <c r="B58" t="s">
        <v>2545</v>
      </c>
      <c r="C58" t="s">
        <v>2546</v>
      </c>
      <c r="D58" s="288" t="s">
        <v>2550</v>
      </c>
      <c r="E58" t="s">
        <v>1181</v>
      </c>
      <c r="F58" t="s">
        <v>282</v>
      </c>
      <c r="G58" t="s">
        <v>2528</v>
      </c>
      <c r="H58" s="288" t="s">
        <v>1410</v>
      </c>
      <c r="I58" t="s">
        <v>1411</v>
      </c>
      <c r="J58" t="s">
        <v>940</v>
      </c>
      <c r="K58" t="s">
        <v>1099</v>
      </c>
      <c r="L58" t="s">
        <v>1101</v>
      </c>
      <c r="M58" s="288" t="s">
        <v>728</v>
      </c>
      <c r="N58" t="s">
        <v>579</v>
      </c>
      <c r="O58" t="s">
        <v>1101</v>
      </c>
      <c r="P58" t="s">
        <v>1097</v>
      </c>
      <c r="Q58" t="s">
        <v>1410</v>
      </c>
      <c r="R58" t="s">
        <v>1104</v>
      </c>
      <c r="S58" s="288" t="s">
        <v>286</v>
      </c>
      <c r="T58" t="s">
        <v>2551</v>
      </c>
      <c r="U58" t="s">
        <v>2552</v>
      </c>
    </row>
    <row r="59" spans="1:21" x14ac:dyDescent="0.25">
      <c r="A59" t="s">
        <v>1839</v>
      </c>
      <c r="B59" t="s">
        <v>2545</v>
      </c>
      <c r="C59" t="s">
        <v>2546</v>
      </c>
      <c r="D59" s="288" t="s">
        <v>963</v>
      </c>
      <c r="E59" t="s">
        <v>1181</v>
      </c>
      <c r="F59" t="s">
        <v>282</v>
      </c>
      <c r="G59" t="s">
        <v>2528</v>
      </c>
      <c r="H59" s="288" t="s">
        <v>1410</v>
      </c>
      <c r="I59" t="s">
        <v>1411</v>
      </c>
      <c r="J59" t="s">
        <v>940</v>
      </c>
      <c r="K59" t="s">
        <v>1099</v>
      </c>
      <c r="L59" t="s">
        <v>1101</v>
      </c>
      <c r="M59" s="288" t="s">
        <v>749</v>
      </c>
      <c r="N59" t="s">
        <v>579</v>
      </c>
      <c r="O59" t="s">
        <v>1101</v>
      </c>
      <c r="P59" t="s">
        <v>1097</v>
      </c>
      <c r="Q59" t="s">
        <v>1410</v>
      </c>
      <c r="R59" t="s">
        <v>1104</v>
      </c>
      <c r="S59" s="288" t="s">
        <v>286</v>
      </c>
      <c r="T59" t="s">
        <v>2553</v>
      </c>
      <c r="U59" t="s">
        <v>1484</v>
      </c>
    </row>
    <row r="60" spans="1:21" x14ac:dyDescent="0.25">
      <c r="A60" t="s">
        <v>1839</v>
      </c>
      <c r="B60" t="s">
        <v>2545</v>
      </c>
      <c r="C60" t="s">
        <v>2554</v>
      </c>
      <c r="D60" s="288" t="s">
        <v>963</v>
      </c>
      <c r="E60" t="s">
        <v>1181</v>
      </c>
      <c r="F60" t="s">
        <v>282</v>
      </c>
      <c r="G60" t="s">
        <v>2528</v>
      </c>
      <c r="H60" s="288" t="s">
        <v>1410</v>
      </c>
      <c r="I60" t="s">
        <v>1411</v>
      </c>
      <c r="J60" t="s">
        <v>940</v>
      </c>
      <c r="K60" t="s">
        <v>1099</v>
      </c>
      <c r="L60" t="s">
        <v>1101</v>
      </c>
      <c r="M60" s="288" t="s">
        <v>749</v>
      </c>
      <c r="N60" t="s">
        <v>704</v>
      </c>
      <c r="O60" t="s">
        <v>1101</v>
      </c>
      <c r="P60" t="s">
        <v>1097</v>
      </c>
      <c r="Q60" t="s">
        <v>1410</v>
      </c>
      <c r="R60" t="s">
        <v>1104</v>
      </c>
      <c r="S60" s="288" t="s">
        <v>286</v>
      </c>
      <c r="T60" t="s">
        <v>2553</v>
      </c>
      <c r="U60" t="s">
        <v>1484</v>
      </c>
    </row>
    <row r="61" spans="1:21" x14ac:dyDescent="0.25">
      <c r="A61" t="s">
        <v>1839</v>
      </c>
      <c r="B61" t="s">
        <v>2545</v>
      </c>
      <c r="C61" t="s">
        <v>1510</v>
      </c>
      <c r="D61" s="288" t="s">
        <v>963</v>
      </c>
      <c r="E61" t="s">
        <v>1181</v>
      </c>
      <c r="F61" t="s">
        <v>282</v>
      </c>
      <c r="G61" t="s">
        <v>2528</v>
      </c>
      <c r="H61" s="288" t="s">
        <v>1410</v>
      </c>
      <c r="I61" t="s">
        <v>1411</v>
      </c>
      <c r="J61" t="s">
        <v>940</v>
      </c>
      <c r="K61" t="s">
        <v>1099</v>
      </c>
      <c r="L61" t="s">
        <v>1101</v>
      </c>
      <c r="M61" s="288" t="s">
        <v>749</v>
      </c>
      <c r="N61" t="s">
        <v>596</v>
      </c>
      <c r="O61" t="s">
        <v>1101</v>
      </c>
      <c r="P61" t="s">
        <v>1097</v>
      </c>
      <c r="Q61" t="s">
        <v>1410</v>
      </c>
      <c r="R61" t="s">
        <v>1104</v>
      </c>
      <c r="S61" s="288" t="s">
        <v>286</v>
      </c>
      <c r="T61" t="s">
        <v>2553</v>
      </c>
      <c r="U61" t="s">
        <v>1484</v>
      </c>
    </row>
    <row r="62" spans="1:21" x14ac:dyDescent="0.25">
      <c r="A62" t="s">
        <v>1839</v>
      </c>
      <c r="B62" t="s">
        <v>2545</v>
      </c>
      <c r="C62" t="s">
        <v>1511</v>
      </c>
      <c r="D62" s="288" t="s">
        <v>963</v>
      </c>
      <c r="E62" t="s">
        <v>1181</v>
      </c>
      <c r="F62" t="s">
        <v>282</v>
      </c>
      <c r="G62" t="s">
        <v>2528</v>
      </c>
      <c r="H62" s="288" t="s">
        <v>1410</v>
      </c>
      <c r="I62" t="s">
        <v>1411</v>
      </c>
      <c r="J62" t="s">
        <v>940</v>
      </c>
      <c r="K62" t="s">
        <v>1099</v>
      </c>
      <c r="L62" t="s">
        <v>1101</v>
      </c>
      <c r="M62" s="288" t="s">
        <v>749</v>
      </c>
      <c r="N62" t="s">
        <v>597</v>
      </c>
      <c r="O62" t="s">
        <v>1101</v>
      </c>
      <c r="P62" t="s">
        <v>1097</v>
      </c>
      <c r="Q62" t="s">
        <v>1410</v>
      </c>
      <c r="R62" t="s">
        <v>1104</v>
      </c>
      <c r="S62" s="288" t="s">
        <v>286</v>
      </c>
      <c r="T62" t="s">
        <v>2553</v>
      </c>
      <c r="U62" t="s">
        <v>1484</v>
      </c>
    </row>
    <row r="63" spans="1:21" x14ac:dyDescent="0.25">
      <c r="A63" t="s">
        <v>1839</v>
      </c>
      <c r="B63" t="s">
        <v>2545</v>
      </c>
      <c r="C63" t="s">
        <v>2555</v>
      </c>
      <c r="D63" s="288" t="s">
        <v>963</v>
      </c>
      <c r="E63" t="s">
        <v>1181</v>
      </c>
      <c r="F63" t="s">
        <v>282</v>
      </c>
      <c r="G63" t="s">
        <v>2528</v>
      </c>
      <c r="H63" s="288" t="s">
        <v>1410</v>
      </c>
      <c r="I63" t="s">
        <v>1411</v>
      </c>
      <c r="J63" t="s">
        <v>940</v>
      </c>
      <c r="K63" t="s">
        <v>1099</v>
      </c>
      <c r="L63" t="s">
        <v>1101</v>
      </c>
      <c r="M63" s="288" t="s">
        <v>749</v>
      </c>
      <c r="N63" t="s">
        <v>702</v>
      </c>
      <c r="O63" t="s">
        <v>1101</v>
      </c>
      <c r="P63" t="s">
        <v>1097</v>
      </c>
      <c r="Q63" t="s">
        <v>1410</v>
      </c>
      <c r="R63" t="s">
        <v>1104</v>
      </c>
      <c r="S63" s="288" t="s">
        <v>286</v>
      </c>
      <c r="T63" t="s">
        <v>2553</v>
      </c>
      <c r="U63" t="s">
        <v>1484</v>
      </c>
    </row>
    <row r="64" spans="1:21" x14ac:dyDescent="0.25">
      <c r="A64" t="s">
        <v>1839</v>
      </c>
      <c r="B64" t="s">
        <v>2545</v>
      </c>
      <c r="C64" t="s">
        <v>1512</v>
      </c>
      <c r="D64" s="288" t="s">
        <v>963</v>
      </c>
      <c r="E64" t="s">
        <v>1181</v>
      </c>
      <c r="F64" t="s">
        <v>282</v>
      </c>
      <c r="G64" t="s">
        <v>2528</v>
      </c>
      <c r="H64" s="288" t="s">
        <v>1410</v>
      </c>
      <c r="I64" t="s">
        <v>1411</v>
      </c>
      <c r="J64" t="s">
        <v>940</v>
      </c>
      <c r="K64" t="s">
        <v>1099</v>
      </c>
      <c r="L64" t="s">
        <v>1101</v>
      </c>
      <c r="M64" s="288" t="s">
        <v>749</v>
      </c>
      <c r="N64" t="s">
        <v>706</v>
      </c>
      <c r="O64" t="s">
        <v>1101</v>
      </c>
      <c r="P64" t="s">
        <v>1097</v>
      </c>
      <c r="Q64" t="s">
        <v>1410</v>
      </c>
      <c r="R64" t="s">
        <v>1104</v>
      </c>
      <c r="S64" s="288" t="s">
        <v>286</v>
      </c>
      <c r="T64" t="s">
        <v>2553</v>
      </c>
      <c r="U64" t="s">
        <v>1484</v>
      </c>
    </row>
    <row r="65" spans="1:21" x14ac:dyDescent="0.25">
      <c r="A65" t="s">
        <v>1839</v>
      </c>
      <c r="B65" t="s">
        <v>2545</v>
      </c>
      <c r="C65" t="s">
        <v>2556</v>
      </c>
      <c r="D65" s="288" t="s">
        <v>963</v>
      </c>
      <c r="E65" t="s">
        <v>1181</v>
      </c>
      <c r="F65" t="s">
        <v>282</v>
      </c>
      <c r="G65" t="s">
        <v>2528</v>
      </c>
      <c r="H65" s="288" t="s">
        <v>1410</v>
      </c>
      <c r="I65" t="s">
        <v>1411</v>
      </c>
      <c r="J65" t="s">
        <v>940</v>
      </c>
      <c r="K65" t="s">
        <v>1099</v>
      </c>
      <c r="L65" t="s">
        <v>1101</v>
      </c>
      <c r="M65" s="288" t="s">
        <v>749</v>
      </c>
      <c r="N65" t="s">
        <v>598</v>
      </c>
      <c r="O65" t="s">
        <v>1101</v>
      </c>
      <c r="P65" t="s">
        <v>1097</v>
      </c>
      <c r="Q65" t="s">
        <v>1410</v>
      </c>
      <c r="R65" t="s">
        <v>1104</v>
      </c>
      <c r="S65" s="288" t="s">
        <v>286</v>
      </c>
      <c r="T65" t="s">
        <v>2553</v>
      </c>
      <c r="U65" t="s">
        <v>1484</v>
      </c>
    </row>
    <row r="66" spans="1:21" x14ac:dyDescent="0.25">
      <c r="A66" t="s">
        <v>1839</v>
      </c>
      <c r="B66" t="s">
        <v>2545</v>
      </c>
      <c r="C66" t="s">
        <v>2557</v>
      </c>
      <c r="D66" s="288" t="s">
        <v>963</v>
      </c>
      <c r="E66" t="s">
        <v>1181</v>
      </c>
      <c r="F66" t="s">
        <v>282</v>
      </c>
      <c r="G66" t="s">
        <v>2528</v>
      </c>
      <c r="H66" s="288" t="s">
        <v>1410</v>
      </c>
      <c r="I66" t="s">
        <v>1411</v>
      </c>
      <c r="J66" t="s">
        <v>940</v>
      </c>
      <c r="K66" t="s">
        <v>1099</v>
      </c>
      <c r="L66" t="s">
        <v>1101</v>
      </c>
      <c r="M66" s="288" t="s">
        <v>749</v>
      </c>
      <c r="N66" t="s">
        <v>703</v>
      </c>
      <c r="O66" t="s">
        <v>1101</v>
      </c>
      <c r="P66" t="s">
        <v>1097</v>
      </c>
      <c r="Q66" t="s">
        <v>1410</v>
      </c>
      <c r="R66" t="s">
        <v>1104</v>
      </c>
      <c r="S66" s="288" t="s">
        <v>286</v>
      </c>
      <c r="T66" t="s">
        <v>2553</v>
      </c>
      <c r="U66" t="s">
        <v>1484</v>
      </c>
    </row>
    <row r="67" spans="1:21" x14ac:dyDescent="0.25">
      <c r="A67" t="s">
        <v>1839</v>
      </c>
      <c r="B67" t="s">
        <v>2545</v>
      </c>
      <c r="C67" t="s">
        <v>2558</v>
      </c>
      <c r="D67" s="288" t="s">
        <v>963</v>
      </c>
      <c r="E67" t="s">
        <v>1181</v>
      </c>
      <c r="F67" t="s">
        <v>282</v>
      </c>
      <c r="G67" t="s">
        <v>2528</v>
      </c>
      <c r="H67" s="288" t="s">
        <v>1410</v>
      </c>
      <c r="I67" t="s">
        <v>1411</v>
      </c>
      <c r="J67" t="s">
        <v>940</v>
      </c>
      <c r="K67" t="s">
        <v>1099</v>
      </c>
      <c r="L67" t="s">
        <v>1101</v>
      </c>
      <c r="M67" s="288" t="s">
        <v>749</v>
      </c>
      <c r="N67" t="s">
        <v>705</v>
      </c>
      <c r="O67" t="s">
        <v>1101</v>
      </c>
      <c r="P67" t="s">
        <v>1097</v>
      </c>
      <c r="Q67" t="s">
        <v>1410</v>
      </c>
      <c r="R67" t="s">
        <v>1104</v>
      </c>
      <c r="S67" s="288" t="s">
        <v>286</v>
      </c>
      <c r="T67" t="s">
        <v>2553</v>
      </c>
      <c r="U67" t="s">
        <v>1484</v>
      </c>
    </row>
    <row r="68" spans="1:21" x14ac:dyDescent="0.25">
      <c r="A68" t="s">
        <v>1839</v>
      </c>
      <c r="B68" t="s">
        <v>2545</v>
      </c>
      <c r="C68" t="s">
        <v>1513</v>
      </c>
      <c r="D68" s="288" t="s">
        <v>963</v>
      </c>
      <c r="E68" t="s">
        <v>1181</v>
      </c>
      <c r="F68" t="s">
        <v>282</v>
      </c>
      <c r="G68" t="s">
        <v>2528</v>
      </c>
      <c r="H68" s="288" t="s">
        <v>1410</v>
      </c>
      <c r="I68" t="s">
        <v>1411</v>
      </c>
      <c r="J68" t="s">
        <v>940</v>
      </c>
      <c r="K68" t="s">
        <v>1099</v>
      </c>
      <c r="L68" t="s">
        <v>1101</v>
      </c>
      <c r="M68" s="288" t="s">
        <v>749</v>
      </c>
      <c r="N68" t="s">
        <v>600</v>
      </c>
      <c r="O68" t="s">
        <v>1101</v>
      </c>
      <c r="P68" t="s">
        <v>1097</v>
      </c>
      <c r="Q68" t="s">
        <v>1410</v>
      </c>
      <c r="R68" t="s">
        <v>1104</v>
      </c>
      <c r="S68" s="288" t="s">
        <v>286</v>
      </c>
      <c r="T68" t="s">
        <v>2553</v>
      </c>
      <c r="U68" t="s">
        <v>1484</v>
      </c>
    </row>
    <row r="69" spans="1:21" x14ac:dyDescent="0.25">
      <c r="A69" t="s">
        <v>1839</v>
      </c>
      <c r="B69" t="s">
        <v>2545</v>
      </c>
      <c r="C69" t="s">
        <v>2559</v>
      </c>
      <c r="D69" s="288" t="s">
        <v>963</v>
      </c>
      <c r="E69" t="s">
        <v>1181</v>
      </c>
      <c r="F69" t="s">
        <v>282</v>
      </c>
      <c r="G69" t="s">
        <v>2528</v>
      </c>
      <c r="H69" s="288" t="s">
        <v>1410</v>
      </c>
      <c r="I69" t="s">
        <v>1411</v>
      </c>
      <c r="J69" t="s">
        <v>940</v>
      </c>
      <c r="K69" t="s">
        <v>1099</v>
      </c>
      <c r="L69" t="s">
        <v>1101</v>
      </c>
      <c r="M69" s="288" t="s">
        <v>749</v>
      </c>
      <c r="N69" t="s">
        <v>601</v>
      </c>
      <c r="O69" t="s">
        <v>1101</v>
      </c>
      <c r="P69" t="s">
        <v>1097</v>
      </c>
      <c r="Q69" t="s">
        <v>1410</v>
      </c>
      <c r="R69" t="s">
        <v>1104</v>
      </c>
      <c r="S69" s="288" t="s">
        <v>286</v>
      </c>
      <c r="T69" t="s">
        <v>2553</v>
      </c>
      <c r="U69" t="s">
        <v>1484</v>
      </c>
    </row>
    <row r="70" spans="1:21" x14ac:dyDescent="0.25">
      <c r="A70" t="s">
        <v>1839</v>
      </c>
      <c r="B70" t="s">
        <v>2545</v>
      </c>
      <c r="C70" t="s">
        <v>1514</v>
      </c>
      <c r="D70" s="288" t="s">
        <v>963</v>
      </c>
      <c r="E70" t="s">
        <v>1181</v>
      </c>
      <c r="F70" t="s">
        <v>282</v>
      </c>
      <c r="G70" t="s">
        <v>2528</v>
      </c>
      <c r="H70" s="288" t="s">
        <v>1410</v>
      </c>
      <c r="I70" t="s">
        <v>1411</v>
      </c>
      <c r="J70" t="s">
        <v>940</v>
      </c>
      <c r="K70" t="s">
        <v>1099</v>
      </c>
      <c r="L70" t="s">
        <v>1101</v>
      </c>
      <c r="M70" s="288" t="s">
        <v>749</v>
      </c>
      <c r="N70" t="s">
        <v>602</v>
      </c>
      <c r="O70" t="s">
        <v>1101</v>
      </c>
      <c r="P70" t="s">
        <v>1097</v>
      </c>
      <c r="Q70" t="s">
        <v>1410</v>
      </c>
      <c r="R70" t="s">
        <v>1104</v>
      </c>
      <c r="S70" s="288" t="s">
        <v>286</v>
      </c>
      <c r="T70" t="s">
        <v>2553</v>
      </c>
      <c r="U70" t="s">
        <v>1484</v>
      </c>
    </row>
    <row r="71" spans="1:21" x14ac:dyDescent="0.25">
      <c r="A71" t="s">
        <v>1839</v>
      </c>
      <c r="B71" t="s">
        <v>2545</v>
      </c>
      <c r="C71" t="s">
        <v>1515</v>
      </c>
      <c r="D71" s="288" t="s">
        <v>963</v>
      </c>
      <c r="E71" t="s">
        <v>1181</v>
      </c>
      <c r="F71" t="s">
        <v>282</v>
      </c>
      <c r="G71" t="s">
        <v>2528</v>
      </c>
      <c r="H71" s="288" t="s">
        <v>1410</v>
      </c>
      <c r="I71" t="s">
        <v>1411</v>
      </c>
      <c r="J71" t="s">
        <v>940</v>
      </c>
      <c r="K71" t="s">
        <v>1099</v>
      </c>
      <c r="L71" t="s">
        <v>1101</v>
      </c>
      <c r="M71" s="288" t="s">
        <v>749</v>
      </c>
      <c r="N71" t="s">
        <v>606</v>
      </c>
      <c r="O71" t="s">
        <v>1101</v>
      </c>
      <c r="P71" t="s">
        <v>1097</v>
      </c>
      <c r="Q71" t="s">
        <v>1410</v>
      </c>
      <c r="R71" t="s">
        <v>1104</v>
      </c>
      <c r="S71" s="288" t="s">
        <v>286</v>
      </c>
      <c r="T71" t="s">
        <v>2553</v>
      </c>
      <c r="U71" t="s">
        <v>1484</v>
      </c>
    </row>
    <row r="72" spans="1:21" x14ac:dyDescent="0.25">
      <c r="A72" t="s">
        <v>1839</v>
      </c>
      <c r="B72" t="s">
        <v>2545</v>
      </c>
      <c r="C72" t="s">
        <v>1516</v>
      </c>
      <c r="D72" s="288" t="s">
        <v>963</v>
      </c>
      <c r="E72" t="s">
        <v>1181</v>
      </c>
      <c r="F72" t="s">
        <v>282</v>
      </c>
      <c r="G72" t="s">
        <v>2528</v>
      </c>
      <c r="H72" s="288" t="s">
        <v>1410</v>
      </c>
      <c r="I72" t="s">
        <v>1411</v>
      </c>
      <c r="J72" t="s">
        <v>940</v>
      </c>
      <c r="K72" t="s">
        <v>1099</v>
      </c>
      <c r="L72" t="s">
        <v>1101</v>
      </c>
      <c r="M72" s="288" t="s">
        <v>749</v>
      </c>
      <c r="N72" t="s">
        <v>607</v>
      </c>
      <c r="O72" t="s">
        <v>1101</v>
      </c>
      <c r="P72" t="s">
        <v>1097</v>
      </c>
      <c r="Q72" t="s">
        <v>1410</v>
      </c>
      <c r="R72" t="s">
        <v>1104</v>
      </c>
      <c r="S72" s="288" t="s">
        <v>286</v>
      </c>
      <c r="T72" t="s">
        <v>2553</v>
      </c>
      <c r="U72" t="s">
        <v>1484</v>
      </c>
    </row>
    <row r="73" spans="1:21" x14ac:dyDescent="0.25">
      <c r="A73" t="s">
        <v>1839</v>
      </c>
      <c r="B73" t="s">
        <v>2545</v>
      </c>
      <c r="C73" t="s">
        <v>1517</v>
      </c>
      <c r="D73" s="288" t="s">
        <v>963</v>
      </c>
      <c r="E73" t="s">
        <v>1181</v>
      </c>
      <c r="F73" t="s">
        <v>282</v>
      </c>
      <c r="G73" t="s">
        <v>2528</v>
      </c>
      <c r="H73" s="288" t="s">
        <v>1410</v>
      </c>
      <c r="I73" t="s">
        <v>1411</v>
      </c>
      <c r="J73" t="s">
        <v>940</v>
      </c>
      <c r="K73" t="s">
        <v>1099</v>
      </c>
      <c r="L73" t="s">
        <v>1101</v>
      </c>
      <c r="M73" s="288" t="s">
        <v>749</v>
      </c>
      <c r="N73" t="s">
        <v>608</v>
      </c>
      <c r="O73" t="s">
        <v>1101</v>
      </c>
      <c r="P73" t="s">
        <v>1097</v>
      </c>
      <c r="Q73" t="s">
        <v>1410</v>
      </c>
      <c r="R73" t="s">
        <v>1104</v>
      </c>
      <c r="S73" s="288" t="s">
        <v>286</v>
      </c>
      <c r="T73" t="s">
        <v>2553</v>
      </c>
      <c r="U73" t="s">
        <v>1484</v>
      </c>
    </row>
    <row r="74" spans="1:21" x14ac:dyDescent="0.25">
      <c r="A74" t="s">
        <v>1839</v>
      </c>
      <c r="B74" t="s">
        <v>2545</v>
      </c>
      <c r="C74" t="s">
        <v>1518</v>
      </c>
      <c r="D74" s="288" t="s">
        <v>963</v>
      </c>
      <c r="E74" t="s">
        <v>1181</v>
      </c>
      <c r="F74" t="s">
        <v>282</v>
      </c>
      <c r="G74" t="s">
        <v>2528</v>
      </c>
      <c r="H74" s="288" t="s">
        <v>1410</v>
      </c>
      <c r="I74" t="s">
        <v>1411</v>
      </c>
      <c r="J74" t="s">
        <v>940</v>
      </c>
      <c r="K74" t="s">
        <v>1099</v>
      </c>
      <c r="L74" t="s">
        <v>1101</v>
      </c>
      <c r="M74" s="288" t="s">
        <v>749</v>
      </c>
      <c r="N74" t="s">
        <v>609</v>
      </c>
      <c r="O74" t="s">
        <v>1101</v>
      </c>
      <c r="P74" t="s">
        <v>1097</v>
      </c>
      <c r="Q74" t="s">
        <v>1410</v>
      </c>
      <c r="R74" t="s">
        <v>1104</v>
      </c>
      <c r="S74" s="288" t="s">
        <v>286</v>
      </c>
      <c r="T74" t="s">
        <v>2553</v>
      </c>
      <c r="U74" t="s">
        <v>1484</v>
      </c>
    </row>
    <row r="75" spans="1:21" x14ac:dyDescent="0.25">
      <c r="A75" t="s">
        <v>1839</v>
      </c>
      <c r="B75" t="s">
        <v>2545</v>
      </c>
      <c r="C75" t="s">
        <v>1519</v>
      </c>
      <c r="D75" s="288" t="s">
        <v>963</v>
      </c>
      <c r="E75" t="s">
        <v>1181</v>
      </c>
      <c r="F75" t="s">
        <v>282</v>
      </c>
      <c r="G75" t="s">
        <v>2528</v>
      </c>
      <c r="H75" s="288" t="s">
        <v>1410</v>
      </c>
      <c r="I75" t="s">
        <v>1411</v>
      </c>
      <c r="J75" t="s">
        <v>940</v>
      </c>
      <c r="K75" t="s">
        <v>1099</v>
      </c>
      <c r="L75" t="s">
        <v>1101</v>
      </c>
      <c r="M75" s="288" t="s">
        <v>749</v>
      </c>
      <c r="N75" t="s">
        <v>612</v>
      </c>
      <c r="O75" t="s">
        <v>1101</v>
      </c>
      <c r="P75" t="s">
        <v>1097</v>
      </c>
      <c r="Q75" t="s">
        <v>1410</v>
      </c>
      <c r="R75" t="s">
        <v>1104</v>
      </c>
      <c r="S75" s="288" t="s">
        <v>286</v>
      </c>
      <c r="T75" t="s">
        <v>2553</v>
      </c>
      <c r="U75" t="s">
        <v>1484</v>
      </c>
    </row>
    <row r="76" spans="1:21" x14ac:dyDescent="0.25">
      <c r="A76" t="s">
        <v>1839</v>
      </c>
      <c r="B76" t="s">
        <v>2545</v>
      </c>
      <c r="C76" t="s">
        <v>1520</v>
      </c>
      <c r="D76" s="288" t="s">
        <v>963</v>
      </c>
      <c r="E76" t="s">
        <v>1181</v>
      </c>
      <c r="F76" t="s">
        <v>282</v>
      </c>
      <c r="G76" t="s">
        <v>2528</v>
      </c>
      <c r="H76" s="288" t="s">
        <v>1410</v>
      </c>
      <c r="I76" t="s">
        <v>1411</v>
      </c>
      <c r="J76" t="s">
        <v>940</v>
      </c>
      <c r="K76" t="s">
        <v>1099</v>
      </c>
      <c r="L76" t="s">
        <v>1101</v>
      </c>
      <c r="M76" s="288" t="s">
        <v>749</v>
      </c>
      <c r="N76" t="s">
        <v>614</v>
      </c>
      <c r="O76" t="s">
        <v>1101</v>
      </c>
      <c r="P76" t="s">
        <v>1097</v>
      </c>
      <c r="Q76" t="s">
        <v>1410</v>
      </c>
      <c r="R76" t="s">
        <v>1104</v>
      </c>
      <c r="S76" s="288" t="s">
        <v>286</v>
      </c>
      <c r="T76" t="s">
        <v>2553</v>
      </c>
      <c r="U76" t="s">
        <v>1484</v>
      </c>
    </row>
    <row r="77" spans="1:21" x14ac:dyDescent="0.25">
      <c r="A77" t="s">
        <v>1839</v>
      </c>
      <c r="B77" t="s">
        <v>2545</v>
      </c>
      <c r="C77" t="s">
        <v>2560</v>
      </c>
      <c r="D77" s="288" t="s">
        <v>963</v>
      </c>
      <c r="E77" t="s">
        <v>1181</v>
      </c>
      <c r="F77" t="s">
        <v>282</v>
      </c>
      <c r="G77" t="s">
        <v>2528</v>
      </c>
      <c r="H77" s="288" t="s">
        <v>1410</v>
      </c>
      <c r="I77" t="s">
        <v>1411</v>
      </c>
      <c r="J77" t="s">
        <v>940</v>
      </c>
      <c r="K77" t="s">
        <v>1099</v>
      </c>
      <c r="L77" t="s">
        <v>1101</v>
      </c>
      <c r="M77" s="288" t="s">
        <v>749</v>
      </c>
      <c r="N77" t="s">
        <v>710</v>
      </c>
      <c r="O77" t="s">
        <v>1101</v>
      </c>
      <c r="P77" t="s">
        <v>1097</v>
      </c>
      <c r="Q77" t="s">
        <v>1410</v>
      </c>
      <c r="R77" t="s">
        <v>1104</v>
      </c>
      <c r="S77" s="288" t="s">
        <v>286</v>
      </c>
      <c r="T77" t="s">
        <v>2553</v>
      </c>
      <c r="U77" t="s">
        <v>1484</v>
      </c>
    </row>
    <row r="78" spans="1:21" x14ac:dyDescent="0.25">
      <c r="A78" t="s">
        <v>1839</v>
      </c>
      <c r="B78" t="s">
        <v>2545</v>
      </c>
      <c r="C78" t="s">
        <v>1521</v>
      </c>
      <c r="D78" s="288" t="s">
        <v>963</v>
      </c>
      <c r="E78" t="s">
        <v>1181</v>
      </c>
      <c r="F78" t="s">
        <v>282</v>
      </c>
      <c r="G78" t="s">
        <v>2528</v>
      </c>
      <c r="H78" s="288" t="s">
        <v>1410</v>
      </c>
      <c r="I78" t="s">
        <v>1411</v>
      </c>
      <c r="J78" t="s">
        <v>940</v>
      </c>
      <c r="K78" t="s">
        <v>1099</v>
      </c>
      <c r="L78" t="s">
        <v>1101</v>
      </c>
      <c r="M78" s="288" t="s">
        <v>749</v>
      </c>
      <c r="N78" t="s">
        <v>616</v>
      </c>
      <c r="O78" t="s">
        <v>1101</v>
      </c>
      <c r="P78" t="s">
        <v>1097</v>
      </c>
      <c r="Q78" t="s">
        <v>1410</v>
      </c>
      <c r="R78" t="s">
        <v>1104</v>
      </c>
      <c r="S78" s="288" t="s">
        <v>286</v>
      </c>
      <c r="T78" t="s">
        <v>2553</v>
      </c>
      <c r="U78" t="s">
        <v>1484</v>
      </c>
    </row>
    <row r="79" spans="1:21" x14ac:dyDescent="0.25">
      <c r="A79" t="s">
        <v>1839</v>
      </c>
      <c r="B79" t="s">
        <v>2545</v>
      </c>
      <c r="C79" t="s">
        <v>1522</v>
      </c>
      <c r="D79" s="288" t="s">
        <v>963</v>
      </c>
      <c r="E79" t="s">
        <v>1181</v>
      </c>
      <c r="F79" t="s">
        <v>282</v>
      </c>
      <c r="G79" t="s">
        <v>2528</v>
      </c>
      <c r="H79" s="288" t="s">
        <v>1410</v>
      </c>
      <c r="I79" t="s">
        <v>1411</v>
      </c>
      <c r="J79" t="s">
        <v>940</v>
      </c>
      <c r="K79" t="s">
        <v>1099</v>
      </c>
      <c r="L79" t="s">
        <v>1101</v>
      </c>
      <c r="M79" s="288" t="s">
        <v>749</v>
      </c>
      <c r="N79" t="s">
        <v>620</v>
      </c>
      <c r="O79" t="s">
        <v>1101</v>
      </c>
      <c r="P79" t="s">
        <v>1097</v>
      </c>
      <c r="Q79" t="s">
        <v>1410</v>
      </c>
      <c r="R79" t="s">
        <v>1104</v>
      </c>
      <c r="S79" s="288" t="s">
        <v>286</v>
      </c>
      <c r="T79" t="s">
        <v>2553</v>
      </c>
      <c r="U79" t="s">
        <v>1484</v>
      </c>
    </row>
    <row r="80" spans="1:21" x14ac:dyDescent="0.25">
      <c r="A80" t="s">
        <v>1839</v>
      </c>
      <c r="B80" t="s">
        <v>2545</v>
      </c>
      <c r="C80" t="s">
        <v>1523</v>
      </c>
      <c r="D80" s="288" t="s">
        <v>963</v>
      </c>
      <c r="E80" t="s">
        <v>1181</v>
      </c>
      <c r="F80" t="s">
        <v>282</v>
      </c>
      <c r="G80" t="s">
        <v>2528</v>
      </c>
      <c r="H80" s="288" t="s">
        <v>1410</v>
      </c>
      <c r="I80" t="s">
        <v>1411</v>
      </c>
      <c r="J80" t="s">
        <v>940</v>
      </c>
      <c r="K80" t="s">
        <v>1099</v>
      </c>
      <c r="L80" t="s">
        <v>1101</v>
      </c>
      <c r="M80" s="288" t="s">
        <v>749</v>
      </c>
      <c r="N80" t="s">
        <v>621</v>
      </c>
      <c r="O80" t="s">
        <v>1101</v>
      </c>
      <c r="P80" t="s">
        <v>1097</v>
      </c>
      <c r="Q80" t="s">
        <v>1410</v>
      </c>
      <c r="R80" t="s">
        <v>1104</v>
      </c>
      <c r="S80" s="288" t="s">
        <v>286</v>
      </c>
      <c r="T80" t="s">
        <v>2553</v>
      </c>
      <c r="U80" t="s">
        <v>1484</v>
      </c>
    </row>
    <row r="81" spans="1:21" x14ac:dyDescent="0.25">
      <c r="A81" t="s">
        <v>1839</v>
      </c>
      <c r="B81" t="s">
        <v>2545</v>
      </c>
      <c r="C81" t="s">
        <v>1524</v>
      </c>
      <c r="D81" s="288" t="s">
        <v>963</v>
      </c>
      <c r="E81" t="s">
        <v>1181</v>
      </c>
      <c r="F81" t="s">
        <v>282</v>
      </c>
      <c r="G81" t="s">
        <v>2528</v>
      </c>
      <c r="H81" s="288" t="s">
        <v>1410</v>
      </c>
      <c r="I81" t="s">
        <v>1411</v>
      </c>
      <c r="J81" t="s">
        <v>940</v>
      </c>
      <c r="K81" t="s">
        <v>1099</v>
      </c>
      <c r="L81" t="s">
        <v>1101</v>
      </c>
      <c r="M81" s="288" t="s">
        <v>749</v>
      </c>
      <c r="N81" t="s">
        <v>625</v>
      </c>
      <c r="O81" t="s">
        <v>1101</v>
      </c>
      <c r="P81" t="s">
        <v>1097</v>
      </c>
      <c r="Q81" t="s">
        <v>1410</v>
      </c>
      <c r="R81" t="s">
        <v>1104</v>
      </c>
      <c r="S81" s="288" t="s">
        <v>286</v>
      </c>
      <c r="T81" t="s">
        <v>2553</v>
      </c>
      <c r="U81" t="s">
        <v>1484</v>
      </c>
    </row>
    <row r="82" spans="1:21" x14ac:dyDescent="0.25">
      <c r="A82" t="s">
        <v>1839</v>
      </c>
      <c r="B82" t="s">
        <v>2545</v>
      </c>
      <c r="C82" t="s">
        <v>2561</v>
      </c>
      <c r="D82" s="288" t="s">
        <v>963</v>
      </c>
      <c r="E82" t="s">
        <v>1181</v>
      </c>
      <c r="F82" t="s">
        <v>282</v>
      </c>
      <c r="G82" t="s">
        <v>2528</v>
      </c>
      <c r="H82" s="288" t="s">
        <v>1410</v>
      </c>
      <c r="I82" t="s">
        <v>1411</v>
      </c>
      <c r="J82" t="s">
        <v>940</v>
      </c>
      <c r="K82" t="s">
        <v>1099</v>
      </c>
      <c r="L82" t="s">
        <v>1101</v>
      </c>
      <c r="M82" s="288" t="s">
        <v>749</v>
      </c>
      <c r="N82" t="s">
        <v>626</v>
      </c>
      <c r="O82" t="s">
        <v>1101</v>
      </c>
      <c r="P82" t="s">
        <v>1097</v>
      </c>
      <c r="Q82" t="s">
        <v>1410</v>
      </c>
      <c r="R82" t="s">
        <v>1104</v>
      </c>
      <c r="S82" s="288" t="s">
        <v>286</v>
      </c>
      <c r="T82" t="s">
        <v>2553</v>
      </c>
      <c r="U82" t="s">
        <v>1484</v>
      </c>
    </row>
    <row r="83" spans="1:21" x14ac:dyDescent="0.25">
      <c r="A83" t="s">
        <v>1839</v>
      </c>
      <c r="B83" t="s">
        <v>2545</v>
      </c>
      <c r="C83" t="s">
        <v>1525</v>
      </c>
      <c r="D83" s="288" t="s">
        <v>963</v>
      </c>
      <c r="E83" t="s">
        <v>1181</v>
      </c>
      <c r="F83" t="s">
        <v>282</v>
      </c>
      <c r="G83" t="s">
        <v>2528</v>
      </c>
      <c r="H83" s="288" t="s">
        <v>1410</v>
      </c>
      <c r="I83" t="s">
        <v>1411</v>
      </c>
      <c r="J83" t="s">
        <v>940</v>
      </c>
      <c r="K83" t="s">
        <v>1099</v>
      </c>
      <c r="L83" t="s">
        <v>1101</v>
      </c>
      <c r="M83" s="288" t="s">
        <v>749</v>
      </c>
      <c r="N83" t="s">
        <v>631</v>
      </c>
      <c r="O83" t="s">
        <v>1101</v>
      </c>
      <c r="P83" t="s">
        <v>1097</v>
      </c>
      <c r="Q83" t="s">
        <v>1410</v>
      </c>
      <c r="R83" t="s">
        <v>1104</v>
      </c>
      <c r="S83" s="288" t="s">
        <v>286</v>
      </c>
      <c r="T83" t="s">
        <v>2553</v>
      </c>
      <c r="U83" t="s">
        <v>1484</v>
      </c>
    </row>
    <row r="84" spans="1:21" x14ac:dyDescent="0.25">
      <c r="A84" t="s">
        <v>1839</v>
      </c>
      <c r="B84" t="s">
        <v>2545</v>
      </c>
      <c r="C84" t="s">
        <v>1526</v>
      </c>
      <c r="D84" s="288" t="s">
        <v>963</v>
      </c>
      <c r="E84" t="s">
        <v>1181</v>
      </c>
      <c r="F84" t="s">
        <v>282</v>
      </c>
      <c r="G84" t="s">
        <v>2528</v>
      </c>
      <c r="H84" s="288" t="s">
        <v>1410</v>
      </c>
      <c r="I84" t="s">
        <v>1411</v>
      </c>
      <c r="J84" t="s">
        <v>940</v>
      </c>
      <c r="K84" t="s">
        <v>1099</v>
      </c>
      <c r="L84" t="s">
        <v>1101</v>
      </c>
      <c r="M84" s="288" t="s">
        <v>749</v>
      </c>
      <c r="N84" t="s">
        <v>632</v>
      </c>
      <c r="O84" t="s">
        <v>1101</v>
      </c>
      <c r="P84" t="s">
        <v>1097</v>
      </c>
      <c r="Q84" t="s">
        <v>1410</v>
      </c>
      <c r="R84" t="s">
        <v>1104</v>
      </c>
      <c r="S84" s="288" t="s">
        <v>286</v>
      </c>
      <c r="T84" t="s">
        <v>2553</v>
      </c>
      <c r="U84" t="s">
        <v>1484</v>
      </c>
    </row>
    <row r="85" spans="1:21" x14ac:dyDescent="0.25">
      <c r="A85" t="s">
        <v>1839</v>
      </c>
      <c r="B85" t="s">
        <v>2545</v>
      </c>
      <c r="C85" t="s">
        <v>2562</v>
      </c>
      <c r="D85" s="288" t="s">
        <v>963</v>
      </c>
      <c r="E85" t="s">
        <v>1181</v>
      </c>
      <c r="F85" t="s">
        <v>282</v>
      </c>
      <c r="G85" t="s">
        <v>2528</v>
      </c>
      <c r="H85" s="288" t="s">
        <v>1410</v>
      </c>
      <c r="I85" t="s">
        <v>1411</v>
      </c>
      <c r="J85" t="s">
        <v>940</v>
      </c>
      <c r="K85" t="s">
        <v>1099</v>
      </c>
      <c r="L85" t="s">
        <v>1101</v>
      </c>
      <c r="M85" s="288" t="s">
        <v>749</v>
      </c>
      <c r="N85" t="s">
        <v>701</v>
      </c>
      <c r="O85" t="s">
        <v>1101</v>
      </c>
      <c r="P85" t="s">
        <v>1097</v>
      </c>
      <c r="Q85" t="s">
        <v>1410</v>
      </c>
      <c r="R85" t="s">
        <v>1104</v>
      </c>
      <c r="S85" s="288" t="s">
        <v>286</v>
      </c>
      <c r="T85" t="s">
        <v>2553</v>
      </c>
      <c r="U85" t="s">
        <v>1484</v>
      </c>
    </row>
    <row r="86" spans="1:21" x14ac:dyDescent="0.25">
      <c r="A86" t="s">
        <v>1839</v>
      </c>
      <c r="B86" t="s">
        <v>2545</v>
      </c>
      <c r="C86" t="s">
        <v>2563</v>
      </c>
      <c r="D86" s="288" t="s">
        <v>963</v>
      </c>
      <c r="E86" t="s">
        <v>1181</v>
      </c>
      <c r="F86" t="s">
        <v>282</v>
      </c>
      <c r="G86" t="s">
        <v>2528</v>
      </c>
      <c r="H86" s="288" t="s">
        <v>1410</v>
      </c>
      <c r="I86" t="s">
        <v>1411</v>
      </c>
      <c r="J86" t="s">
        <v>940</v>
      </c>
      <c r="K86" t="s">
        <v>1099</v>
      </c>
      <c r="L86" t="s">
        <v>1101</v>
      </c>
      <c r="M86" s="288" t="s">
        <v>749</v>
      </c>
      <c r="N86" t="s">
        <v>707</v>
      </c>
      <c r="O86" t="s">
        <v>1101</v>
      </c>
      <c r="P86" t="s">
        <v>1097</v>
      </c>
      <c r="Q86" t="s">
        <v>1410</v>
      </c>
      <c r="R86" t="s">
        <v>1104</v>
      </c>
      <c r="S86" s="288" t="s">
        <v>286</v>
      </c>
      <c r="T86" t="s">
        <v>2553</v>
      </c>
      <c r="U86" t="s">
        <v>1484</v>
      </c>
    </row>
    <row r="87" spans="1:21" x14ac:dyDescent="0.25">
      <c r="A87" t="s">
        <v>1839</v>
      </c>
      <c r="B87" t="s">
        <v>2545</v>
      </c>
      <c r="C87" t="s">
        <v>1527</v>
      </c>
      <c r="D87" s="288" t="s">
        <v>963</v>
      </c>
      <c r="E87" t="s">
        <v>1181</v>
      </c>
      <c r="F87" t="s">
        <v>282</v>
      </c>
      <c r="G87" t="s">
        <v>2528</v>
      </c>
      <c r="H87" s="288" t="s">
        <v>1410</v>
      </c>
      <c r="I87" t="s">
        <v>1411</v>
      </c>
      <c r="J87" t="s">
        <v>940</v>
      </c>
      <c r="K87" t="s">
        <v>1099</v>
      </c>
      <c r="L87" t="s">
        <v>1101</v>
      </c>
      <c r="M87" s="288" t="s">
        <v>749</v>
      </c>
      <c r="N87" t="s">
        <v>634</v>
      </c>
      <c r="O87" t="s">
        <v>1101</v>
      </c>
      <c r="P87" t="s">
        <v>1097</v>
      </c>
      <c r="Q87" t="s">
        <v>1410</v>
      </c>
      <c r="R87" t="s">
        <v>1104</v>
      </c>
      <c r="S87" s="288" t="s">
        <v>286</v>
      </c>
      <c r="T87" t="s">
        <v>2553</v>
      </c>
      <c r="U87" t="s">
        <v>1484</v>
      </c>
    </row>
    <row r="88" spans="1:21" x14ac:dyDescent="0.25">
      <c r="A88" t="s">
        <v>1839</v>
      </c>
      <c r="B88" t="s">
        <v>2545</v>
      </c>
      <c r="C88" t="s">
        <v>1528</v>
      </c>
      <c r="D88" s="288" t="s">
        <v>963</v>
      </c>
      <c r="E88" t="s">
        <v>1181</v>
      </c>
      <c r="F88" t="s">
        <v>282</v>
      </c>
      <c r="G88" t="s">
        <v>2528</v>
      </c>
      <c r="H88" s="288" t="s">
        <v>1410</v>
      </c>
      <c r="I88" t="s">
        <v>1411</v>
      </c>
      <c r="J88" t="s">
        <v>940</v>
      </c>
      <c r="K88" t="s">
        <v>1099</v>
      </c>
      <c r="L88" t="s">
        <v>1101</v>
      </c>
      <c r="M88" s="288" t="s">
        <v>749</v>
      </c>
      <c r="N88" t="s">
        <v>635</v>
      </c>
      <c r="O88" t="s">
        <v>1101</v>
      </c>
      <c r="P88" t="s">
        <v>1097</v>
      </c>
      <c r="Q88" t="s">
        <v>1410</v>
      </c>
      <c r="R88" t="s">
        <v>1104</v>
      </c>
      <c r="S88" s="288" t="s">
        <v>286</v>
      </c>
      <c r="T88" t="s">
        <v>2553</v>
      </c>
      <c r="U88" t="s">
        <v>1484</v>
      </c>
    </row>
    <row r="89" spans="1:21" x14ac:dyDescent="0.25">
      <c r="A89" t="s">
        <v>1839</v>
      </c>
      <c r="B89" t="s">
        <v>2545</v>
      </c>
      <c r="C89" t="s">
        <v>2564</v>
      </c>
      <c r="D89" s="288" t="s">
        <v>963</v>
      </c>
      <c r="E89" t="s">
        <v>1181</v>
      </c>
      <c r="F89" t="s">
        <v>282</v>
      </c>
      <c r="G89" t="s">
        <v>2528</v>
      </c>
      <c r="H89" s="288" t="s">
        <v>1410</v>
      </c>
      <c r="I89" t="s">
        <v>1411</v>
      </c>
      <c r="J89" t="s">
        <v>940</v>
      </c>
      <c r="K89" t="s">
        <v>1099</v>
      </c>
      <c r="L89" t="s">
        <v>1101</v>
      </c>
      <c r="M89" s="288" t="s">
        <v>749</v>
      </c>
      <c r="N89" t="s">
        <v>636</v>
      </c>
      <c r="O89" t="s">
        <v>1101</v>
      </c>
      <c r="P89" t="s">
        <v>1097</v>
      </c>
      <c r="Q89" t="s">
        <v>1410</v>
      </c>
      <c r="R89" t="s">
        <v>1104</v>
      </c>
      <c r="S89" s="288" t="s">
        <v>286</v>
      </c>
      <c r="T89" t="s">
        <v>2553</v>
      </c>
      <c r="U89" t="s">
        <v>1484</v>
      </c>
    </row>
    <row r="90" spans="1:21" x14ac:dyDescent="0.25">
      <c r="A90" t="s">
        <v>1839</v>
      </c>
      <c r="B90" t="s">
        <v>2545</v>
      </c>
      <c r="C90" t="s">
        <v>2565</v>
      </c>
      <c r="D90" s="288" t="s">
        <v>963</v>
      </c>
      <c r="E90" t="s">
        <v>1181</v>
      </c>
      <c r="F90" t="s">
        <v>282</v>
      </c>
      <c r="G90" t="s">
        <v>2528</v>
      </c>
      <c r="H90" s="288" t="s">
        <v>1410</v>
      </c>
      <c r="I90" t="s">
        <v>1411</v>
      </c>
      <c r="J90" t="s">
        <v>940</v>
      </c>
      <c r="K90" t="s">
        <v>1099</v>
      </c>
      <c r="L90" t="s">
        <v>1101</v>
      </c>
      <c r="M90" s="288" t="s">
        <v>749</v>
      </c>
      <c r="N90" t="s">
        <v>637</v>
      </c>
      <c r="O90" t="s">
        <v>1101</v>
      </c>
      <c r="P90" t="s">
        <v>1097</v>
      </c>
      <c r="Q90" t="s">
        <v>1410</v>
      </c>
      <c r="R90" t="s">
        <v>1104</v>
      </c>
      <c r="S90" s="288" t="s">
        <v>286</v>
      </c>
      <c r="T90" t="s">
        <v>2553</v>
      </c>
      <c r="U90" t="s">
        <v>1484</v>
      </c>
    </row>
    <row r="91" spans="1:21" x14ac:dyDescent="0.25">
      <c r="A91" t="s">
        <v>1839</v>
      </c>
      <c r="B91" t="s">
        <v>2545</v>
      </c>
      <c r="C91" t="s">
        <v>1529</v>
      </c>
      <c r="D91" s="288" t="s">
        <v>963</v>
      </c>
      <c r="E91" t="s">
        <v>1181</v>
      </c>
      <c r="F91" t="s">
        <v>282</v>
      </c>
      <c r="G91" t="s">
        <v>2528</v>
      </c>
      <c r="H91" s="288" t="s">
        <v>1410</v>
      </c>
      <c r="I91" t="s">
        <v>1411</v>
      </c>
      <c r="J91" t="s">
        <v>940</v>
      </c>
      <c r="K91" t="s">
        <v>1099</v>
      </c>
      <c r="L91" t="s">
        <v>1101</v>
      </c>
      <c r="M91" s="288" t="s">
        <v>749</v>
      </c>
      <c r="N91" t="s">
        <v>638</v>
      </c>
      <c r="O91" t="s">
        <v>1101</v>
      </c>
      <c r="P91" t="s">
        <v>1097</v>
      </c>
      <c r="Q91" t="s">
        <v>1410</v>
      </c>
      <c r="R91" t="s">
        <v>1104</v>
      </c>
      <c r="S91" s="288" t="s">
        <v>286</v>
      </c>
      <c r="T91" t="s">
        <v>2553</v>
      </c>
      <c r="U91" t="s">
        <v>1484</v>
      </c>
    </row>
    <row r="92" spans="1:21" x14ac:dyDescent="0.25">
      <c r="A92" t="s">
        <v>1839</v>
      </c>
      <c r="B92" t="s">
        <v>2545</v>
      </c>
      <c r="C92" t="s">
        <v>1530</v>
      </c>
      <c r="D92" s="288" t="s">
        <v>963</v>
      </c>
      <c r="E92" t="s">
        <v>1181</v>
      </c>
      <c r="F92" t="s">
        <v>282</v>
      </c>
      <c r="G92" t="s">
        <v>2528</v>
      </c>
      <c r="H92" s="288" t="s">
        <v>1410</v>
      </c>
      <c r="I92" t="s">
        <v>1411</v>
      </c>
      <c r="J92" t="s">
        <v>940</v>
      </c>
      <c r="K92" t="s">
        <v>1099</v>
      </c>
      <c r="L92" t="s">
        <v>1101</v>
      </c>
      <c r="M92" s="288" t="s">
        <v>749</v>
      </c>
      <c r="N92" t="s">
        <v>640</v>
      </c>
      <c r="O92" t="s">
        <v>1101</v>
      </c>
      <c r="P92" t="s">
        <v>1097</v>
      </c>
      <c r="Q92" t="s">
        <v>1410</v>
      </c>
      <c r="R92" t="s">
        <v>1104</v>
      </c>
      <c r="S92" s="288" t="s">
        <v>286</v>
      </c>
      <c r="T92" t="s">
        <v>2553</v>
      </c>
      <c r="U92" t="s">
        <v>1484</v>
      </c>
    </row>
    <row r="93" spans="1:21" x14ac:dyDescent="0.25">
      <c r="A93" t="s">
        <v>1839</v>
      </c>
      <c r="B93" t="s">
        <v>2545</v>
      </c>
      <c r="C93" t="s">
        <v>1531</v>
      </c>
      <c r="D93" s="288" t="s">
        <v>963</v>
      </c>
      <c r="E93" t="s">
        <v>1181</v>
      </c>
      <c r="F93" t="s">
        <v>282</v>
      </c>
      <c r="G93" t="s">
        <v>2528</v>
      </c>
      <c r="H93" s="288" t="s">
        <v>1410</v>
      </c>
      <c r="I93" t="s">
        <v>1411</v>
      </c>
      <c r="J93" t="s">
        <v>940</v>
      </c>
      <c r="K93" t="s">
        <v>1099</v>
      </c>
      <c r="L93" t="s">
        <v>1101</v>
      </c>
      <c r="M93" s="288" t="s">
        <v>749</v>
      </c>
      <c r="N93" t="s">
        <v>641</v>
      </c>
      <c r="O93" t="s">
        <v>1101</v>
      </c>
      <c r="P93" t="s">
        <v>1097</v>
      </c>
      <c r="Q93" t="s">
        <v>1410</v>
      </c>
      <c r="R93" t="s">
        <v>1104</v>
      </c>
      <c r="S93" s="288" t="s">
        <v>286</v>
      </c>
      <c r="T93" t="s">
        <v>2553</v>
      </c>
      <c r="U93" t="s">
        <v>1484</v>
      </c>
    </row>
    <row r="94" spans="1:21" x14ac:dyDescent="0.25">
      <c r="A94" t="s">
        <v>1839</v>
      </c>
      <c r="B94" t="s">
        <v>2545</v>
      </c>
      <c r="C94" t="s">
        <v>1532</v>
      </c>
      <c r="D94" s="288" t="s">
        <v>963</v>
      </c>
      <c r="E94" t="s">
        <v>1181</v>
      </c>
      <c r="F94" t="s">
        <v>282</v>
      </c>
      <c r="G94" t="s">
        <v>2528</v>
      </c>
      <c r="H94" s="288" t="s">
        <v>1410</v>
      </c>
      <c r="I94" t="s">
        <v>1411</v>
      </c>
      <c r="J94" t="s">
        <v>940</v>
      </c>
      <c r="K94" t="s">
        <v>1099</v>
      </c>
      <c r="L94" t="s">
        <v>1101</v>
      </c>
      <c r="M94" s="288" t="s">
        <v>749</v>
      </c>
      <c r="N94" t="s">
        <v>643</v>
      </c>
      <c r="O94" t="s">
        <v>1101</v>
      </c>
      <c r="P94" t="s">
        <v>1097</v>
      </c>
      <c r="Q94" t="s">
        <v>1410</v>
      </c>
      <c r="R94" t="s">
        <v>1104</v>
      </c>
      <c r="S94" s="288" t="s">
        <v>286</v>
      </c>
      <c r="T94" t="s">
        <v>2553</v>
      </c>
      <c r="U94" t="s">
        <v>1484</v>
      </c>
    </row>
    <row r="95" spans="1:21" x14ac:dyDescent="0.25">
      <c r="A95" t="s">
        <v>1839</v>
      </c>
      <c r="B95" t="s">
        <v>2545</v>
      </c>
      <c r="C95" t="s">
        <v>2566</v>
      </c>
      <c r="D95" s="288" t="s">
        <v>963</v>
      </c>
      <c r="E95" t="s">
        <v>1181</v>
      </c>
      <c r="F95" t="s">
        <v>282</v>
      </c>
      <c r="G95" t="s">
        <v>2528</v>
      </c>
      <c r="H95" s="288" t="s">
        <v>1410</v>
      </c>
      <c r="I95" t="s">
        <v>1411</v>
      </c>
      <c r="J95" t="s">
        <v>940</v>
      </c>
      <c r="K95" t="s">
        <v>1099</v>
      </c>
      <c r="L95" t="s">
        <v>1101</v>
      </c>
      <c r="M95" s="288" t="s">
        <v>749</v>
      </c>
      <c r="N95" t="s">
        <v>680</v>
      </c>
      <c r="O95" t="s">
        <v>1101</v>
      </c>
      <c r="P95" t="s">
        <v>1097</v>
      </c>
      <c r="Q95" t="s">
        <v>1410</v>
      </c>
      <c r="R95" t="s">
        <v>1104</v>
      </c>
      <c r="S95" s="288" t="s">
        <v>286</v>
      </c>
      <c r="T95" t="s">
        <v>2553</v>
      </c>
      <c r="U95" t="s">
        <v>1484</v>
      </c>
    </row>
    <row r="96" spans="1:21" x14ac:dyDescent="0.25">
      <c r="A96" t="s">
        <v>1839</v>
      </c>
      <c r="B96" t="s">
        <v>2545</v>
      </c>
      <c r="C96" t="s">
        <v>1533</v>
      </c>
      <c r="D96" s="288" t="s">
        <v>963</v>
      </c>
      <c r="E96" t="s">
        <v>1181</v>
      </c>
      <c r="F96" t="s">
        <v>282</v>
      </c>
      <c r="G96" t="s">
        <v>2528</v>
      </c>
      <c r="H96" s="288" t="s">
        <v>1410</v>
      </c>
      <c r="I96" t="s">
        <v>1411</v>
      </c>
      <c r="J96" t="s">
        <v>940</v>
      </c>
      <c r="K96" t="s">
        <v>1099</v>
      </c>
      <c r="L96" t="s">
        <v>1101</v>
      </c>
      <c r="M96" s="288" t="s">
        <v>749</v>
      </c>
      <c r="N96" t="s">
        <v>645</v>
      </c>
      <c r="O96" t="s">
        <v>1101</v>
      </c>
      <c r="P96" t="s">
        <v>1097</v>
      </c>
      <c r="Q96" t="s">
        <v>1410</v>
      </c>
      <c r="R96" t="s">
        <v>1104</v>
      </c>
      <c r="S96" s="288" t="s">
        <v>286</v>
      </c>
      <c r="T96" t="s">
        <v>2553</v>
      </c>
      <c r="U96" t="s">
        <v>1484</v>
      </c>
    </row>
    <row r="97" spans="1:21" x14ac:dyDescent="0.25">
      <c r="A97" t="s">
        <v>1839</v>
      </c>
      <c r="B97" t="s">
        <v>2545</v>
      </c>
      <c r="C97" t="s">
        <v>1534</v>
      </c>
      <c r="D97" s="288" t="s">
        <v>963</v>
      </c>
      <c r="E97" t="s">
        <v>1181</v>
      </c>
      <c r="F97" t="s">
        <v>282</v>
      </c>
      <c r="G97" t="s">
        <v>2528</v>
      </c>
      <c r="H97" s="288" t="s">
        <v>1410</v>
      </c>
      <c r="I97" t="s">
        <v>1411</v>
      </c>
      <c r="J97" t="s">
        <v>940</v>
      </c>
      <c r="K97" t="s">
        <v>1099</v>
      </c>
      <c r="L97" t="s">
        <v>1101</v>
      </c>
      <c r="M97" s="288" t="s">
        <v>749</v>
      </c>
      <c r="N97" t="s">
        <v>646</v>
      </c>
      <c r="O97" t="s">
        <v>1101</v>
      </c>
      <c r="P97" t="s">
        <v>1097</v>
      </c>
      <c r="Q97" t="s">
        <v>1410</v>
      </c>
      <c r="R97" t="s">
        <v>1104</v>
      </c>
      <c r="S97" s="288" t="s">
        <v>286</v>
      </c>
      <c r="T97" t="s">
        <v>2553</v>
      </c>
      <c r="U97" t="s">
        <v>1484</v>
      </c>
    </row>
    <row r="98" spans="1:21" x14ac:dyDescent="0.25">
      <c r="A98" t="s">
        <v>1839</v>
      </c>
      <c r="B98" t="s">
        <v>2545</v>
      </c>
      <c r="C98" t="s">
        <v>1535</v>
      </c>
      <c r="D98" s="288" t="s">
        <v>963</v>
      </c>
      <c r="E98" t="s">
        <v>1181</v>
      </c>
      <c r="F98" t="s">
        <v>282</v>
      </c>
      <c r="G98" t="s">
        <v>2528</v>
      </c>
      <c r="H98" s="288" t="s">
        <v>1410</v>
      </c>
      <c r="I98" t="s">
        <v>1411</v>
      </c>
      <c r="J98" t="s">
        <v>940</v>
      </c>
      <c r="K98" t="s">
        <v>1099</v>
      </c>
      <c r="L98" t="s">
        <v>1101</v>
      </c>
      <c r="M98" s="288" t="s">
        <v>749</v>
      </c>
      <c r="N98" t="s">
        <v>647</v>
      </c>
      <c r="O98" t="s">
        <v>1101</v>
      </c>
      <c r="P98" t="s">
        <v>1097</v>
      </c>
      <c r="Q98" t="s">
        <v>1410</v>
      </c>
      <c r="R98" t="s">
        <v>1104</v>
      </c>
      <c r="S98" s="288" t="s">
        <v>286</v>
      </c>
      <c r="T98" t="s">
        <v>2553</v>
      </c>
      <c r="U98" t="s">
        <v>1484</v>
      </c>
    </row>
    <row r="99" spans="1:21" x14ac:dyDescent="0.25">
      <c r="A99" t="s">
        <v>1839</v>
      </c>
      <c r="B99" t="s">
        <v>2545</v>
      </c>
      <c r="C99" t="s">
        <v>1536</v>
      </c>
      <c r="D99" s="288" t="s">
        <v>963</v>
      </c>
      <c r="E99" t="s">
        <v>1181</v>
      </c>
      <c r="F99" t="s">
        <v>282</v>
      </c>
      <c r="G99" t="s">
        <v>2528</v>
      </c>
      <c r="H99" s="288" t="s">
        <v>1410</v>
      </c>
      <c r="I99" t="s">
        <v>1411</v>
      </c>
      <c r="J99" t="s">
        <v>940</v>
      </c>
      <c r="K99" t="s">
        <v>1099</v>
      </c>
      <c r="L99" t="s">
        <v>1101</v>
      </c>
      <c r="M99" s="288" t="s">
        <v>749</v>
      </c>
      <c r="N99" t="s">
        <v>648</v>
      </c>
      <c r="O99" t="s">
        <v>1101</v>
      </c>
      <c r="P99" t="s">
        <v>1097</v>
      </c>
      <c r="Q99" t="s">
        <v>1410</v>
      </c>
      <c r="R99" t="s">
        <v>1104</v>
      </c>
      <c r="S99" s="288" t="s">
        <v>286</v>
      </c>
      <c r="T99" t="s">
        <v>2553</v>
      </c>
      <c r="U99" t="s">
        <v>1484</v>
      </c>
    </row>
    <row r="100" spans="1:21" x14ac:dyDescent="0.25">
      <c r="A100" t="s">
        <v>1839</v>
      </c>
      <c r="B100" t="s">
        <v>2545</v>
      </c>
      <c r="C100" t="s">
        <v>1537</v>
      </c>
      <c r="D100" s="288" t="s">
        <v>963</v>
      </c>
      <c r="E100" t="s">
        <v>1181</v>
      </c>
      <c r="F100" t="s">
        <v>282</v>
      </c>
      <c r="G100" t="s">
        <v>2528</v>
      </c>
      <c r="H100" s="288" t="s">
        <v>1410</v>
      </c>
      <c r="I100" t="s">
        <v>1411</v>
      </c>
      <c r="J100" t="s">
        <v>940</v>
      </c>
      <c r="K100" t="s">
        <v>1099</v>
      </c>
      <c r="L100" t="s">
        <v>1101</v>
      </c>
      <c r="M100" s="288" t="s">
        <v>749</v>
      </c>
      <c r="N100" t="s">
        <v>649</v>
      </c>
      <c r="O100" t="s">
        <v>1101</v>
      </c>
      <c r="P100" t="s">
        <v>1097</v>
      </c>
      <c r="Q100" t="s">
        <v>1410</v>
      </c>
      <c r="R100" t="s">
        <v>1104</v>
      </c>
      <c r="S100" s="288" t="s">
        <v>286</v>
      </c>
      <c r="T100" t="s">
        <v>2553</v>
      </c>
      <c r="U100" t="s">
        <v>1484</v>
      </c>
    </row>
    <row r="101" spans="1:21" x14ac:dyDescent="0.25">
      <c r="A101" t="s">
        <v>1839</v>
      </c>
      <c r="B101" t="s">
        <v>2545</v>
      </c>
      <c r="C101" t="s">
        <v>2567</v>
      </c>
      <c r="D101" s="288" t="s">
        <v>963</v>
      </c>
      <c r="E101" t="s">
        <v>1181</v>
      </c>
      <c r="F101" t="s">
        <v>282</v>
      </c>
      <c r="G101" t="s">
        <v>2528</v>
      </c>
      <c r="H101" s="288" t="s">
        <v>1410</v>
      </c>
      <c r="I101" t="s">
        <v>1411</v>
      </c>
      <c r="J101" t="s">
        <v>940</v>
      </c>
      <c r="K101" t="s">
        <v>1099</v>
      </c>
      <c r="L101" t="s">
        <v>1101</v>
      </c>
      <c r="M101" s="288" t="s">
        <v>749</v>
      </c>
      <c r="N101" t="s">
        <v>708</v>
      </c>
      <c r="O101" t="s">
        <v>1101</v>
      </c>
      <c r="P101" t="s">
        <v>1097</v>
      </c>
      <c r="Q101" t="s">
        <v>1410</v>
      </c>
      <c r="R101" t="s">
        <v>1104</v>
      </c>
      <c r="S101" s="288" t="s">
        <v>286</v>
      </c>
      <c r="T101" t="s">
        <v>2553</v>
      </c>
      <c r="U101" t="s">
        <v>1484</v>
      </c>
    </row>
    <row r="102" spans="1:21" x14ac:dyDescent="0.25">
      <c r="A102" t="s">
        <v>1839</v>
      </c>
      <c r="B102" t="s">
        <v>2545</v>
      </c>
      <c r="C102" t="s">
        <v>2568</v>
      </c>
      <c r="D102" s="288" t="s">
        <v>963</v>
      </c>
      <c r="E102" t="s">
        <v>1181</v>
      </c>
      <c r="F102" t="s">
        <v>282</v>
      </c>
      <c r="G102" t="s">
        <v>2528</v>
      </c>
      <c r="H102" s="288" t="s">
        <v>1410</v>
      </c>
      <c r="I102" t="s">
        <v>1411</v>
      </c>
      <c r="J102" t="s">
        <v>940</v>
      </c>
      <c r="K102" t="s">
        <v>1099</v>
      </c>
      <c r="L102" t="s">
        <v>1101</v>
      </c>
      <c r="M102" s="288" t="s">
        <v>749</v>
      </c>
      <c r="N102" t="s">
        <v>651</v>
      </c>
      <c r="O102" t="s">
        <v>1101</v>
      </c>
      <c r="P102" t="s">
        <v>1097</v>
      </c>
      <c r="Q102" t="s">
        <v>1410</v>
      </c>
      <c r="R102" t="s">
        <v>1104</v>
      </c>
      <c r="S102" s="288" t="s">
        <v>286</v>
      </c>
      <c r="T102" t="s">
        <v>2553</v>
      </c>
      <c r="U102" t="s">
        <v>1484</v>
      </c>
    </row>
    <row r="103" spans="1:21" x14ac:dyDescent="0.25">
      <c r="A103" t="s">
        <v>1839</v>
      </c>
      <c r="B103" t="s">
        <v>2545</v>
      </c>
      <c r="C103" t="s">
        <v>1538</v>
      </c>
      <c r="D103" s="288" t="s">
        <v>963</v>
      </c>
      <c r="E103" t="s">
        <v>1181</v>
      </c>
      <c r="F103" t="s">
        <v>282</v>
      </c>
      <c r="G103" t="s">
        <v>2528</v>
      </c>
      <c r="H103" s="288" t="s">
        <v>1410</v>
      </c>
      <c r="I103" t="s">
        <v>1411</v>
      </c>
      <c r="J103" t="s">
        <v>940</v>
      </c>
      <c r="K103" t="s">
        <v>1099</v>
      </c>
      <c r="L103" t="s">
        <v>1101</v>
      </c>
      <c r="M103" s="288" t="s">
        <v>749</v>
      </c>
      <c r="N103" t="s">
        <v>652</v>
      </c>
      <c r="O103" t="s">
        <v>1101</v>
      </c>
      <c r="P103" t="s">
        <v>1097</v>
      </c>
      <c r="Q103" t="s">
        <v>1410</v>
      </c>
      <c r="R103" t="s">
        <v>1104</v>
      </c>
      <c r="S103" s="288" t="s">
        <v>286</v>
      </c>
      <c r="T103" t="s">
        <v>2553</v>
      </c>
      <c r="U103" t="s">
        <v>1484</v>
      </c>
    </row>
    <row r="104" spans="1:21" x14ac:dyDescent="0.25">
      <c r="A104" t="s">
        <v>1839</v>
      </c>
      <c r="B104" t="s">
        <v>2545</v>
      </c>
      <c r="C104" t="s">
        <v>2569</v>
      </c>
      <c r="D104" s="288" t="s">
        <v>963</v>
      </c>
      <c r="E104" t="s">
        <v>1181</v>
      </c>
      <c r="F104" t="s">
        <v>282</v>
      </c>
      <c r="G104" t="s">
        <v>2528</v>
      </c>
      <c r="H104" s="288" t="s">
        <v>1410</v>
      </c>
      <c r="I104" t="s">
        <v>1411</v>
      </c>
      <c r="J104" t="s">
        <v>940</v>
      </c>
      <c r="K104" t="s">
        <v>1099</v>
      </c>
      <c r="L104" t="s">
        <v>1101</v>
      </c>
      <c r="M104" s="288" t="s">
        <v>749</v>
      </c>
      <c r="N104" t="s">
        <v>658</v>
      </c>
      <c r="O104" t="s">
        <v>1101</v>
      </c>
      <c r="P104" t="s">
        <v>1097</v>
      </c>
      <c r="Q104" t="s">
        <v>1410</v>
      </c>
      <c r="R104" t="s">
        <v>1104</v>
      </c>
      <c r="S104" s="288" t="s">
        <v>286</v>
      </c>
      <c r="T104" t="s">
        <v>2553</v>
      </c>
      <c r="U104" t="s">
        <v>1484</v>
      </c>
    </row>
    <row r="105" spans="1:21" x14ac:dyDescent="0.25">
      <c r="A105" t="s">
        <v>1839</v>
      </c>
      <c r="B105" t="s">
        <v>2545</v>
      </c>
      <c r="C105" t="s">
        <v>2570</v>
      </c>
      <c r="D105" s="288" t="s">
        <v>963</v>
      </c>
      <c r="E105" t="s">
        <v>1181</v>
      </c>
      <c r="F105" t="s">
        <v>282</v>
      </c>
      <c r="G105" t="s">
        <v>2528</v>
      </c>
      <c r="H105" s="288" t="s">
        <v>1410</v>
      </c>
      <c r="I105" t="s">
        <v>1411</v>
      </c>
      <c r="J105" t="s">
        <v>940</v>
      </c>
      <c r="K105" t="s">
        <v>1099</v>
      </c>
      <c r="L105" t="s">
        <v>1101</v>
      </c>
      <c r="M105" s="288" t="s">
        <v>749</v>
      </c>
      <c r="N105" t="s">
        <v>659</v>
      </c>
      <c r="O105" t="s">
        <v>1101</v>
      </c>
      <c r="P105" t="s">
        <v>1097</v>
      </c>
      <c r="Q105" t="s">
        <v>1410</v>
      </c>
      <c r="R105" t="s">
        <v>1104</v>
      </c>
      <c r="S105" s="288" t="s">
        <v>286</v>
      </c>
      <c r="T105" t="s">
        <v>2553</v>
      </c>
      <c r="U105" t="s">
        <v>1484</v>
      </c>
    </row>
    <row r="106" spans="1:21" x14ac:dyDescent="0.25">
      <c r="A106" t="s">
        <v>1839</v>
      </c>
      <c r="B106" t="s">
        <v>2545</v>
      </c>
      <c r="C106" t="s">
        <v>2571</v>
      </c>
      <c r="D106" s="288" t="s">
        <v>963</v>
      </c>
      <c r="E106" t="s">
        <v>1181</v>
      </c>
      <c r="F106" t="s">
        <v>282</v>
      </c>
      <c r="G106" t="s">
        <v>2528</v>
      </c>
      <c r="H106" s="288" t="s">
        <v>1410</v>
      </c>
      <c r="I106" t="s">
        <v>1411</v>
      </c>
      <c r="J106" t="s">
        <v>940</v>
      </c>
      <c r="K106" t="s">
        <v>1099</v>
      </c>
      <c r="L106" t="s">
        <v>1101</v>
      </c>
      <c r="M106" s="288" t="s">
        <v>749</v>
      </c>
      <c r="N106" t="s">
        <v>660</v>
      </c>
      <c r="O106" t="s">
        <v>1101</v>
      </c>
      <c r="P106" t="s">
        <v>1097</v>
      </c>
      <c r="Q106" t="s">
        <v>1410</v>
      </c>
      <c r="R106" t="s">
        <v>1104</v>
      </c>
      <c r="S106" s="288" t="s">
        <v>286</v>
      </c>
      <c r="T106" t="s">
        <v>2553</v>
      </c>
      <c r="U106" t="s">
        <v>1484</v>
      </c>
    </row>
    <row r="107" spans="1:21" x14ac:dyDescent="0.25">
      <c r="A107" t="s">
        <v>1839</v>
      </c>
      <c r="B107" t="s">
        <v>2545</v>
      </c>
      <c r="C107" t="s">
        <v>1539</v>
      </c>
      <c r="D107" s="288" t="s">
        <v>963</v>
      </c>
      <c r="E107" t="s">
        <v>1181</v>
      </c>
      <c r="F107" t="s">
        <v>282</v>
      </c>
      <c r="G107" t="s">
        <v>2528</v>
      </c>
      <c r="H107" s="288" t="s">
        <v>1410</v>
      </c>
      <c r="I107" t="s">
        <v>1411</v>
      </c>
      <c r="J107" t="s">
        <v>940</v>
      </c>
      <c r="K107" t="s">
        <v>1099</v>
      </c>
      <c r="L107" t="s">
        <v>1101</v>
      </c>
      <c r="M107" s="288" t="s">
        <v>749</v>
      </c>
      <c r="N107" t="s">
        <v>661</v>
      </c>
      <c r="O107" t="s">
        <v>1101</v>
      </c>
      <c r="P107" t="s">
        <v>1097</v>
      </c>
      <c r="Q107" t="s">
        <v>1410</v>
      </c>
      <c r="R107" t="s">
        <v>1104</v>
      </c>
      <c r="S107" s="288" t="s">
        <v>286</v>
      </c>
      <c r="T107" t="s">
        <v>2553</v>
      </c>
      <c r="U107" t="s">
        <v>1484</v>
      </c>
    </row>
    <row r="108" spans="1:21" x14ac:dyDescent="0.25">
      <c r="A108" t="s">
        <v>1839</v>
      </c>
      <c r="B108" t="s">
        <v>2545</v>
      </c>
      <c r="C108" t="s">
        <v>2572</v>
      </c>
      <c r="D108" s="288" t="s">
        <v>963</v>
      </c>
      <c r="E108" t="s">
        <v>1181</v>
      </c>
      <c r="F108" t="s">
        <v>282</v>
      </c>
      <c r="G108" t="s">
        <v>2528</v>
      </c>
      <c r="H108" s="288" t="s">
        <v>1410</v>
      </c>
      <c r="I108" t="s">
        <v>1411</v>
      </c>
      <c r="J108" t="s">
        <v>940</v>
      </c>
      <c r="K108" t="s">
        <v>1099</v>
      </c>
      <c r="L108" t="s">
        <v>1101</v>
      </c>
      <c r="M108" s="288" t="s">
        <v>749</v>
      </c>
      <c r="N108" t="s">
        <v>662</v>
      </c>
      <c r="O108" t="s">
        <v>1101</v>
      </c>
      <c r="P108" t="s">
        <v>1097</v>
      </c>
      <c r="Q108" t="s">
        <v>1410</v>
      </c>
      <c r="R108" t="s">
        <v>1104</v>
      </c>
      <c r="S108" s="288" t="s">
        <v>286</v>
      </c>
      <c r="T108" t="s">
        <v>2553</v>
      </c>
      <c r="U108" t="s">
        <v>1484</v>
      </c>
    </row>
    <row r="109" spans="1:21" x14ac:dyDescent="0.25">
      <c r="A109" t="s">
        <v>1839</v>
      </c>
      <c r="B109" t="s">
        <v>2545</v>
      </c>
      <c r="C109" t="s">
        <v>1540</v>
      </c>
      <c r="D109" s="288" t="s">
        <v>963</v>
      </c>
      <c r="E109" t="s">
        <v>1181</v>
      </c>
      <c r="F109" t="s">
        <v>282</v>
      </c>
      <c r="G109" t="s">
        <v>2528</v>
      </c>
      <c r="H109" s="288" t="s">
        <v>1410</v>
      </c>
      <c r="I109" t="s">
        <v>1411</v>
      </c>
      <c r="J109" t="s">
        <v>940</v>
      </c>
      <c r="K109" t="s">
        <v>1099</v>
      </c>
      <c r="L109" t="s">
        <v>1101</v>
      </c>
      <c r="M109" s="288" t="s">
        <v>749</v>
      </c>
      <c r="N109" t="s">
        <v>709</v>
      </c>
      <c r="O109" t="s">
        <v>1101</v>
      </c>
      <c r="P109" t="s">
        <v>1097</v>
      </c>
      <c r="Q109" t="s">
        <v>1410</v>
      </c>
      <c r="R109" t="s">
        <v>1104</v>
      </c>
      <c r="S109" s="288" t="s">
        <v>286</v>
      </c>
      <c r="T109" t="s">
        <v>2553</v>
      </c>
      <c r="U109" t="s">
        <v>1484</v>
      </c>
    </row>
    <row r="110" spans="1:21" x14ac:dyDescent="0.25">
      <c r="A110" t="s">
        <v>1839</v>
      </c>
      <c r="B110" t="s">
        <v>2545</v>
      </c>
      <c r="C110" t="s">
        <v>1541</v>
      </c>
      <c r="D110" s="288" t="s">
        <v>963</v>
      </c>
      <c r="E110" t="s">
        <v>1181</v>
      </c>
      <c r="F110" t="s">
        <v>282</v>
      </c>
      <c r="G110" t="s">
        <v>2528</v>
      </c>
      <c r="H110" s="288" t="s">
        <v>1410</v>
      </c>
      <c r="I110" t="s">
        <v>1411</v>
      </c>
      <c r="J110" t="s">
        <v>940</v>
      </c>
      <c r="K110" t="s">
        <v>1099</v>
      </c>
      <c r="L110" t="s">
        <v>1101</v>
      </c>
      <c r="M110" s="288" t="s">
        <v>749</v>
      </c>
      <c r="N110" t="s">
        <v>664</v>
      </c>
      <c r="O110" t="s">
        <v>1101</v>
      </c>
      <c r="P110" t="s">
        <v>1097</v>
      </c>
      <c r="Q110" t="s">
        <v>1410</v>
      </c>
      <c r="R110" t="s">
        <v>1104</v>
      </c>
      <c r="S110" s="288" t="s">
        <v>286</v>
      </c>
      <c r="T110" t="s">
        <v>2553</v>
      </c>
      <c r="U110" t="s">
        <v>1484</v>
      </c>
    </row>
    <row r="111" spans="1:21" x14ac:dyDescent="0.25">
      <c r="A111" t="s">
        <v>1839</v>
      </c>
      <c r="B111" t="s">
        <v>2545</v>
      </c>
      <c r="C111" t="s">
        <v>1542</v>
      </c>
      <c r="D111" s="288" t="s">
        <v>963</v>
      </c>
      <c r="E111" t="s">
        <v>1181</v>
      </c>
      <c r="F111" t="s">
        <v>282</v>
      </c>
      <c r="G111" t="s">
        <v>2528</v>
      </c>
      <c r="H111" s="288" t="s">
        <v>1410</v>
      </c>
      <c r="I111" t="s">
        <v>1411</v>
      </c>
      <c r="J111" t="s">
        <v>940</v>
      </c>
      <c r="K111" t="s">
        <v>1099</v>
      </c>
      <c r="L111" t="s">
        <v>1101</v>
      </c>
      <c r="M111" s="288" t="s">
        <v>749</v>
      </c>
      <c r="N111" t="s">
        <v>678</v>
      </c>
      <c r="O111" t="s">
        <v>1101</v>
      </c>
      <c r="P111" t="s">
        <v>1097</v>
      </c>
      <c r="Q111" t="s">
        <v>1410</v>
      </c>
      <c r="R111" t="s">
        <v>1104</v>
      </c>
      <c r="S111" s="288" t="s">
        <v>286</v>
      </c>
      <c r="T111" t="s">
        <v>2553</v>
      </c>
      <c r="U111" t="s">
        <v>1484</v>
      </c>
    </row>
    <row r="112" spans="1:21" x14ac:dyDescent="0.25">
      <c r="A112" t="s">
        <v>1839</v>
      </c>
      <c r="B112" t="s">
        <v>2545</v>
      </c>
      <c r="C112" t="s">
        <v>1543</v>
      </c>
      <c r="D112" s="288" t="s">
        <v>963</v>
      </c>
      <c r="E112" t="s">
        <v>1181</v>
      </c>
      <c r="F112" t="s">
        <v>282</v>
      </c>
      <c r="G112" t="s">
        <v>2528</v>
      </c>
      <c r="H112" s="288" t="s">
        <v>1410</v>
      </c>
      <c r="I112" t="s">
        <v>1411</v>
      </c>
      <c r="J112" t="s">
        <v>940</v>
      </c>
      <c r="K112" t="s">
        <v>1099</v>
      </c>
      <c r="L112" t="s">
        <v>1101</v>
      </c>
      <c r="M112" s="288" t="s">
        <v>749</v>
      </c>
      <c r="N112" t="s">
        <v>665</v>
      </c>
      <c r="O112" t="s">
        <v>1101</v>
      </c>
      <c r="P112" t="s">
        <v>1097</v>
      </c>
      <c r="Q112" t="s">
        <v>1410</v>
      </c>
      <c r="R112" t="s">
        <v>1104</v>
      </c>
      <c r="S112" s="288" t="s">
        <v>286</v>
      </c>
      <c r="T112" t="s">
        <v>2553</v>
      </c>
      <c r="U112" t="s">
        <v>1484</v>
      </c>
    </row>
    <row r="113" spans="1:21" x14ac:dyDescent="0.25">
      <c r="A113" t="s">
        <v>1839</v>
      </c>
      <c r="B113" t="s">
        <v>2545</v>
      </c>
      <c r="C113" t="s">
        <v>1544</v>
      </c>
      <c r="D113" s="288" t="s">
        <v>963</v>
      </c>
      <c r="E113" t="s">
        <v>1181</v>
      </c>
      <c r="F113" t="s">
        <v>282</v>
      </c>
      <c r="G113" t="s">
        <v>2528</v>
      </c>
      <c r="H113" s="288" t="s">
        <v>1410</v>
      </c>
      <c r="I113" t="s">
        <v>1411</v>
      </c>
      <c r="J113" t="s">
        <v>940</v>
      </c>
      <c r="K113" t="s">
        <v>1099</v>
      </c>
      <c r="L113" t="s">
        <v>1101</v>
      </c>
      <c r="M113" s="288" t="s">
        <v>749</v>
      </c>
      <c r="N113" t="s">
        <v>666</v>
      </c>
      <c r="O113" t="s">
        <v>1101</v>
      </c>
      <c r="P113" t="s">
        <v>1097</v>
      </c>
      <c r="Q113" t="s">
        <v>1410</v>
      </c>
      <c r="R113" t="s">
        <v>1104</v>
      </c>
      <c r="S113" s="288" t="s">
        <v>286</v>
      </c>
      <c r="T113" t="s">
        <v>2553</v>
      </c>
      <c r="U113" t="s">
        <v>1484</v>
      </c>
    </row>
    <row r="114" spans="1:21" x14ac:dyDescent="0.25">
      <c r="A114" t="s">
        <v>1839</v>
      </c>
      <c r="B114" t="s">
        <v>2545</v>
      </c>
      <c r="C114" t="s">
        <v>1545</v>
      </c>
      <c r="D114" s="288" t="s">
        <v>963</v>
      </c>
      <c r="E114" t="s">
        <v>1181</v>
      </c>
      <c r="F114" t="s">
        <v>282</v>
      </c>
      <c r="G114" t="s">
        <v>2528</v>
      </c>
      <c r="H114" s="288" t="s">
        <v>1410</v>
      </c>
      <c r="I114" t="s">
        <v>1411</v>
      </c>
      <c r="J114" t="s">
        <v>940</v>
      </c>
      <c r="K114" t="s">
        <v>1099</v>
      </c>
      <c r="L114" t="s">
        <v>1101</v>
      </c>
      <c r="M114" s="288" t="s">
        <v>749</v>
      </c>
      <c r="N114" t="s">
        <v>667</v>
      </c>
      <c r="O114" t="s">
        <v>1101</v>
      </c>
      <c r="P114" t="s">
        <v>1097</v>
      </c>
      <c r="Q114" t="s">
        <v>1410</v>
      </c>
      <c r="R114" t="s">
        <v>1104</v>
      </c>
      <c r="S114" s="288" t="s">
        <v>286</v>
      </c>
      <c r="T114" t="s">
        <v>2553</v>
      </c>
      <c r="U114" t="s">
        <v>1484</v>
      </c>
    </row>
    <row r="115" spans="1:21" x14ac:dyDescent="0.25">
      <c r="A115" t="s">
        <v>1839</v>
      </c>
      <c r="B115" t="s">
        <v>2545</v>
      </c>
      <c r="C115" t="s">
        <v>1546</v>
      </c>
      <c r="D115" s="288" t="s">
        <v>963</v>
      </c>
      <c r="E115" t="s">
        <v>1181</v>
      </c>
      <c r="F115" t="s">
        <v>282</v>
      </c>
      <c r="G115" t="s">
        <v>2528</v>
      </c>
      <c r="H115" s="288" t="s">
        <v>1410</v>
      </c>
      <c r="I115" t="s">
        <v>1411</v>
      </c>
      <c r="J115" t="s">
        <v>940</v>
      </c>
      <c r="K115" t="s">
        <v>1099</v>
      </c>
      <c r="L115" t="s">
        <v>1101</v>
      </c>
      <c r="M115" s="288" t="s">
        <v>749</v>
      </c>
      <c r="N115" t="s">
        <v>669</v>
      </c>
      <c r="O115" t="s">
        <v>1101</v>
      </c>
      <c r="P115" t="s">
        <v>1097</v>
      </c>
      <c r="Q115" t="s">
        <v>1410</v>
      </c>
      <c r="R115" t="s">
        <v>1104</v>
      </c>
      <c r="S115" s="288" t="s">
        <v>286</v>
      </c>
      <c r="T115" t="s">
        <v>2553</v>
      </c>
      <c r="U115" t="s">
        <v>1484</v>
      </c>
    </row>
    <row r="116" spans="1:21" x14ac:dyDescent="0.25">
      <c r="A116" t="s">
        <v>1839</v>
      </c>
      <c r="B116" t="s">
        <v>2545</v>
      </c>
      <c r="C116" t="s">
        <v>1547</v>
      </c>
      <c r="D116" s="288" t="s">
        <v>963</v>
      </c>
      <c r="E116" t="s">
        <v>1181</v>
      </c>
      <c r="F116" t="s">
        <v>282</v>
      </c>
      <c r="G116" t="s">
        <v>2528</v>
      </c>
      <c r="H116" s="288" t="s">
        <v>1410</v>
      </c>
      <c r="I116" t="s">
        <v>1411</v>
      </c>
      <c r="J116" t="s">
        <v>940</v>
      </c>
      <c r="K116" t="s">
        <v>1099</v>
      </c>
      <c r="L116" t="s">
        <v>1101</v>
      </c>
      <c r="M116" s="288" t="s">
        <v>749</v>
      </c>
      <c r="N116" t="s">
        <v>682</v>
      </c>
      <c r="O116" t="s">
        <v>1101</v>
      </c>
      <c r="P116" t="s">
        <v>1097</v>
      </c>
      <c r="Q116" t="s">
        <v>1410</v>
      </c>
      <c r="R116" t="s">
        <v>1104</v>
      </c>
      <c r="S116" s="288" t="s">
        <v>286</v>
      </c>
      <c r="T116" t="s">
        <v>2553</v>
      </c>
      <c r="U116" t="s">
        <v>1484</v>
      </c>
    </row>
    <row r="117" spans="1:21" x14ac:dyDescent="0.25">
      <c r="A117" t="s">
        <v>1839</v>
      </c>
      <c r="B117" t="s">
        <v>2545</v>
      </c>
      <c r="C117" t="s">
        <v>1548</v>
      </c>
      <c r="D117" s="288" t="s">
        <v>963</v>
      </c>
      <c r="E117" t="s">
        <v>1181</v>
      </c>
      <c r="F117" t="s">
        <v>282</v>
      </c>
      <c r="G117" t="s">
        <v>2528</v>
      </c>
      <c r="H117" s="288" t="s">
        <v>1410</v>
      </c>
      <c r="I117" t="s">
        <v>1411</v>
      </c>
      <c r="J117" t="s">
        <v>940</v>
      </c>
      <c r="K117" t="s">
        <v>1099</v>
      </c>
      <c r="L117" t="s">
        <v>1101</v>
      </c>
      <c r="M117" s="288" t="s">
        <v>749</v>
      </c>
      <c r="N117" t="s">
        <v>671</v>
      </c>
      <c r="O117" t="s">
        <v>1101</v>
      </c>
      <c r="P117" t="s">
        <v>1097</v>
      </c>
      <c r="Q117" t="s">
        <v>1410</v>
      </c>
      <c r="R117" t="s">
        <v>1104</v>
      </c>
      <c r="S117" s="288" t="s">
        <v>286</v>
      </c>
      <c r="T117" t="s">
        <v>2553</v>
      </c>
      <c r="U117" t="s">
        <v>1484</v>
      </c>
    </row>
    <row r="118" spans="1:21" x14ac:dyDescent="0.25">
      <c r="A118" t="s">
        <v>1839</v>
      </c>
      <c r="B118" t="s">
        <v>2545</v>
      </c>
      <c r="C118" t="s">
        <v>1549</v>
      </c>
      <c r="D118" s="288" t="s">
        <v>963</v>
      </c>
      <c r="E118" t="s">
        <v>1181</v>
      </c>
      <c r="F118" t="s">
        <v>282</v>
      </c>
      <c r="G118" t="s">
        <v>2528</v>
      </c>
      <c r="H118" s="288" t="s">
        <v>1410</v>
      </c>
      <c r="I118" t="s">
        <v>1411</v>
      </c>
      <c r="J118" t="s">
        <v>940</v>
      </c>
      <c r="K118" t="s">
        <v>1099</v>
      </c>
      <c r="L118" t="s">
        <v>1101</v>
      </c>
      <c r="M118" s="288" t="s">
        <v>749</v>
      </c>
      <c r="N118" t="s">
        <v>673</v>
      </c>
      <c r="O118" t="s">
        <v>1101</v>
      </c>
      <c r="P118" t="s">
        <v>1097</v>
      </c>
      <c r="Q118" t="s">
        <v>1410</v>
      </c>
      <c r="R118" t="s">
        <v>1104</v>
      </c>
      <c r="S118" s="288" t="s">
        <v>286</v>
      </c>
      <c r="T118" t="s">
        <v>2553</v>
      </c>
      <c r="U118" t="s">
        <v>1484</v>
      </c>
    </row>
    <row r="119" spans="1:21" x14ac:dyDescent="0.25">
      <c r="A119" t="s">
        <v>1839</v>
      </c>
      <c r="B119" t="s">
        <v>2545</v>
      </c>
      <c r="C119" t="s">
        <v>1550</v>
      </c>
      <c r="D119" s="288" t="s">
        <v>963</v>
      </c>
      <c r="E119" t="s">
        <v>1181</v>
      </c>
      <c r="F119" t="s">
        <v>282</v>
      </c>
      <c r="G119" t="s">
        <v>2528</v>
      </c>
      <c r="H119" s="288" t="s">
        <v>1410</v>
      </c>
      <c r="I119" t="s">
        <v>1411</v>
      </c>
      <c r="J119" t="s">
        <v>940</v>
      </c>
      <c r="K119" t="s">
        <v>1099</v>
      </c>
      <c r="L119" t="s">
        <v>1101</v>
      </c>
      <c r="M119" s="288" t="s">
        <v>749</v>
      </c>
      <c r="N119" t="s">
        <v>674</v>
      </c>
      <c r="O119" t="s">
        <v>1101</v>
      </c>
      <c r="P119" t="s">
        <v>1097</v>
      </c>
      <c r="Q119" t="s">
        <v>1410</v>
      </c>
      <c r="R119" t="s">
        <v>1104</v>
      </c>
      <c r="S119" s="288" t="s">
        <v>286</v>
      </c>
      <c r="T119" t="s">
        <v>2553</v>
      </c>
      <c r="U119" t="s">
        <v>1484</v>
      </c>
    </row>
    <row r="120" spans="1:21" x14ac:dyDescent="0.25">
      <c r="A120" t="s">
        <v>1839</v>
      </c>
      <c r="B120" t="s">
        <v>2545</v>
      </c>
      <c r="C120" t="s">
        <v>1497</v>
      </c>
      <c r="D120" s="288" t="s">
        <v>963</v>
      </c>
      <c r="E120" t="s">
        <v>1181</v>
      </c>
      <c r="F120" t="s">
        <v>282</v>
      </c>
      <c r="G120" t="s">
        <v>2528</v>
      </c>
      <c r="H120" s="288" t="s">
        <v>1410</v>
      </c>
      <c r="I120" t="s">
        <v>1411</v>
      </c>
      <c r="J120" t="s">
        <v>940</v>
      </c>
      <c r="K120" t="s">
        <v>1099</v>
      </c>
      <c r="L120" t="s">
        <v>1101</v>
      </c>
      <c r="M120" s="288" t="s">
        <v>749</v>
      </c>
      <c r="N120" t="s">
        <v>592</v>
      </c>
      <c r="O120" t="s">
        <v>1101</v>
      </c>
      <c r="P120" t="s">
        <v>1097</v>
      </c>
      <c r="Q120" t="s">
        <v>1410</v>
      </c>
      <c r="R120" t="s">
        <v>1104</v>
      </c>
      <c r="S120" s="288" t="s">
        <v>286</v>
      </c>
      <c r="T120" t="s">
        <v>2553</v>
      </c>
      <c r="U120" t="s">
        <v>1484</v>
      </c>
    </row>
    <row r="121" spans="1:21" x14ac:dyDescent="0.25">
      <c r="A121" t="s">
        <v>1839</v>
      </c>
      <c r="B121" t="s">
        <v>2545</v>
      </c>
      <c r="C121" t="s">
        <v>1551</v>
      </c>
      <c r="D121" s="288" t="s">
        <v>963</v>
      </c>
      <c r="E121" t="s">
        <v>1181</v>
      </c>
      <c r="F121" t="s">
        <v>282</v>
      </c>
      <c r="G121" t="s">
        <v>2528</v>
      </c>
      <c r="H121" s="288" t="s">
        <v>1410</v>
      </c>
      <c r="I121" t="s">
        <v>1411</v>
      </c>
      <c r="J121" t="s">
        <v>940</v>
      </c>
      <c r="K121" t="s">
        <v>1099</v>
      </c>
      <c r="L121" t="s">
        <v>1101</v>
      </c>
      <c r="M121" s="288" t="s">
        <v>749</v>
      </c>
      <c r="N121" t="s">
        <v>676</v>
      </c>
      <c r="O121" t="s">
        <v>1101</v>
      </c>
      <c r="P121" t="s">
        <v>1097</v>
      </c>
      <c r="Q121" t="s">
        <v>1410</v>
      </c>
      <c r="R121" t="s">
        <v>1104</v>
      </c>
      <c r="S121" s="288" t="s">
        <v>286</v>
      </c>
      <c r="T121" t="s">
        <v>2553</v>
      </c>
      <c r="U121" t="s">
        <v>1484</v>
      </c>
    </row>
    <row r="122" spans="1:21" x14ac:dyDescent="0.25">
      <c r="A122" t="s">
        <v>1839</v>
      </c>
      <c r="B122" t="s">
        <v>2545</v>
      </c>
      <c r="C122" t="s">
        <v>2573</v>
      </c>
      <c r="D122" s="288" t="s">
        <v>963</v>
      </c>
      <c r="E122" t="s">
        <v>1181</v>
      </c>
      <c r="F122" t="s">
        <v>282</v>
      </c>
      <c r="G122" t="s">
        <v>2528</v>
      </c>
      <c r="H122" s="288" t="s">
        <v>1410</v>
      </c>
      <c r="I122" t="s">
        <v>1411</v>
      </c>
      <c r="J122" t="s">
        <v>940</v>
      </c>
      <c r="K122" t="s">
        <v>1099</v>
      </c>
      <c r="L122" t="s">
        <v>1101</v>
      </c>
      <c r="M122" s="288" t="s">
        <v>749</v>
      </c>
      <c r="N122" t="s">
        <v>684</v>
      </c>
      <c r="O122" t="s">
        <v>1101</v>
      </c>
      <c r="P122" t="s">
        <v>1097</v>
      </c>
      <c r="Q122" t="s">
        <v>1410</v>
      </c>
      <c r="R122" t="s">
        <v>1104</v>
      </c>
      <c r="S122" s="288" t="s">
        <v>286</v>
      </c>
      <c r="T122" t="s">
        <v>2553</v>
      </c>
      <c r="U122" t="s">
        <v>1484</v>
      </c>
    </row>
    <row r="123" spans="1:21" x14ac:dyDescent="0.25">
      <c r="A123" t="s">
        <v>1839</v>
      </c>
      <c r="B123" t="s">
        <v>2545</v>
      </c>
      <c r="C123" t="s">
        <v>2574</v>
      </c>
      <c r="D123" s="288" t="s">
        <v>963</v>
      </c>
      <c r="E123" t="s">
        <v>1181</v>
      </c>
      <c r="F123" t="s">
        <v>282</v>
      </c>
      <c r="G123" t="s">
        <v>2528</v>
      </c>
      <c r="H123" s="288" t="s">
        <v>1410</v>
      </c>
      <c r="I123" t="s">
        <v>1411</v>
      </c>
      <c r="J123" t="s">
        <v>940</v>
      </c>
      <c r="K123" t="s">
        <v>1099</v>
      </c>
      <c r="L123" t="s">
        <v>1101</v>
      </c>
      <c r="M123" s="288" t="s">
        <v>749</v>
      </c>
      <c r="N123" t="s">
        <v>685</v>
      </c>
      <c r="O123" t="s">
        <v>1101</v>
      </c>
      <c r="P123" t="s">
        <v>1097</v>
      </c>
      <c r="Q123" t="s">
        <v>1410</v>
      </c>
      <c r="R123" t="s">
        <v>1104</v>
      </c>
      <c r="S123" s="288" t="s">
        <v>286</v>
      </c>
      <c r="T123" t="s">
        <v>2553</v>
      </c>
      <c r="U123" t="s">
        <v>1484</v>
      </c>
    </row>
    <row r="124" spans="1:21" x14ac:dyDescent="0.25">
      <c r="A124" t="s">
        <v>1839</v>
      </c>
      <c r="B124" t="s">
        <v>2545</v>
      </c>
      <c r="C124" t="s">
        <v>2575</v>
      </c>
      <c r="D124" s="288" t="s">
        <v>963</v>
      </c>
      <c r="E124" t="s">
        <v>1181</v>
      </c>
      <c r="F124" t="s">
        <v>282</v>
      </c>
      <c r="G124" t="s">
        <v>2528</v>
      </c>
      <c r="H124" s="288" t="s">
        <v>1410</v>
      </c>
      <c r="I124" t="s">
        <v>1411</v>
      </c>
      <c r="J124" t="s">
        <v>940</v>
      </c>
      <c r="K124" t="s">
        <v>1099</v>
      </c>
      <c r="L124" t="s">
        <v>1101</v>
      </c>
      <c r="M124" s="288" t="s">
        <v>749</v>
      </c>
      <c r="N124" t="s">
        <v>686</v>
      </c>
      <c r="O124" t="s">
        <v>1101</v>
      </c>
      <c r="P124" t="s">
        <v>1097</v>
      </c>
      <c r="Q124" t="s">
        <v>1410</v>
      </c>
      <c r="R124" t="s">
        <v>1104</v>
      </c>
      <c r="S124" s="288" t="s">
        <v>286</v>
      </c>
      <c r="T124" t="s">
        <v>2553</v>
      </c>
      <c r="U124" t="s">
        <v>1484</v>
      </c>
    </row>
    <row r="125" spans="1:21" x14ac:dyDescent="0.25">
      <c r="A125" t="s">
        <v>1839</v>
      </c>
      <c r="B125" t="s">
        <v>2545</v>
      </c>
      <c r="C125" t="s">
        <v>2576</v>
      </c>
      <c r="D125" s="288" t="s">
        <v>963</v>
      </c>
      <c r="E125" t="s">
        <v>1181</v>
      </c>
      <c r="F125" t="s">
        <v>282</v>
      </c>
      <c r="G125" t="s">
        <v>2528</v>
      </c>
      <c r="H125" s="288" t="s">
        <v>1410</v>
      </c>
      <c r="I125" t="s">
        <v>1411</v>
      </c>
      <c r="J125" t="s">
        <v>940</v>
      </c>
      <c r="K125" t="s">
        <v>1099</v>
      </c>
      <c r="L125" t="s">
        <v>1101</v>
      </c>
      <c r="M125" s="288" t="s">
        <v>749</v>
      </c>
      <c r="N125" t="s">
        <v>687</v>
      </c>
      <c r="O125" t="s">
        <v>1101</v>
      </c>
      <c r="P125" t="s">
        <v>1097</v>
      </c>
      <c r="Q125" t="s">
        <v>1410</v>
      </c>
      <c r="R125" t="s">
        <v>1104</v>
      </c>
      <c r="S125" s="288" t="s">
        <v>286</v>
      </c>
      <c r="T125" t="s">
        <v>2553</v>
      </c>
      <c r="U125" t="s">
        <v>1484</v>
      </c>
    </row>
    <row r="126" spans="1:21" x14ac:dyDescent="0.25">
      <c r="A126" t="s">
        <v>1839</v>
      </c>
      <c r="B126" t="s">
        <v>2545</v>
      </c>
      <c r="C126" t="s">
        <v>2577</v>
      </c>
      <c r="D126" s="288" t="s">
        <v>963</v>
      </c>
      <c r="E126" t="s">
        <v>1181</v>
      </c>
      <c r="F126" t="s">
        <v>282</v>
      </c>
      <c r="G126" t="s">
        <v>2528</v>
      </c>
      <c r="H126" s="288" t="s">
        <v>1410</v>
      </c>
      <c r="I126" t="s">
        <v>1411</v>
      </c>
      <c r="J126" t="s">
        <v>940</v>
      </c>
      <c r="K126" t="s">
        <v>1099</v>
      </c>
      <c r="L126" t="s">
        <v>1101</v>
      </c>
      <c r="M126" s="288" t="s">
        <v>749</v>
      </c>
      <c r="N126" t="s">
        <v>688</v>
      </c>
      <c r="O126" t="s">
        <v>1101</v>
      </c>
      <c r="P126" t="s">
        <v>1097</v>
      </c>
      <c r="Q126" t="s">
        <v>1410</v>
      </c>
      <c r="R126" t="s">
        <v>1104</v>
      </c>
      <c r="S126" s="288" t="s">
        <v>286</v>
      </c>
      <c r="T126" t="s">
        <v>2553</v>
      </c>
      <c r="U126" t="s">
        <v>1484</v>
      </c>
    </row>
    <row r="127" spans="1:21" x14ac:dyDescent="0.25">
      <c r="A127" t="s">
        <v>1839</v>
      </c>
      <c r="B127" t="s">
        <v>2545</v>
      </c>
      <c r="C127" t="s">
        <v>2578</v>
      </c>
      <c r="D127" s="288" t="s">
        <v>963</v>
      </c>
      <c r="E127" t="s">
        <v>1181</v>
      </c>
      <c r="F127" t="s">
        <v>282</v>
      </c>
      <c r="G127" t="s">
        <v>2528</v>
      </c>
      <c r="H127" s="288" t="s">
        <v>1410</v>
      </c>
      <c r="I127" t="s">
        <v>1411</v>
      </c>
      <c r="J127" t="s">
        <v>940</v>
      </c>
      <c r="K127" t="s">
        <v>1099</v>
      </c>
      <c r="L127" t="s">
        <v>1101</v>
      </c>
      <c r="M127" s="288" t="s">
        <v>749</v>
      </c>
      <c r="N127" t="s">
        <v>689</v>
      </c>
      <c r="O127" t="s">
        <v>1101</v>
      </c>
      <c r="P127" t="s">
        <v>1097</v>
      </c>
      <c r="Q127" t="s">
        <v>1410</v>
      </c>
      <c r="R127" t="s">
        <v>1104</v>
      </c>
      <c r="S127" s="288" t="s">
        <v>286</v>
      </c>
      <c r="T127" t="s">
        <v>2553</v>
      </c>
      <c r="U127" t="s">
        <v>1484</v>
      </c>
    </row>
    <row r="128" spans="1:21" x14ac:dyDescent="0.25">
      <c r="A128" t="s">
        <v>1839</v>
      </c>
      <c r="B128" t="s">
        <v>2545</v>
      </c>
      <c r="C128" t="s">
        <v>2579</v>
      </c>
      <c r="D128" s="288" t="s">
        <v>963</v>
      </c>
      <c r="E128" t="s">
        <v>1181</v>
      </c>
      <c r="F128" t="s">
        <v>282</v>
      </c>
      <c r="G128" t="s">
        <v>2528</v>
      </c>
      <c r="H128" s="288" t="s">
        <v>1410</v>
      </c>
      <c r="I128" t="s">
        <v>1411</v>
      </c>
      <c r="J128" t="s">
        <v>940</v>
      </c>
      <c r="K128" t="s">
        <v>1099</v>
      </c>
      <c r="L128" t="s">
        <v>1101</v>
      </c>
      <c r="M128" s="288" t="s">
        <v>749</v>
      </c>
      <c r="N128" t="s">
        <v>690</v>
      </c>
      <c r="O128" t="s">
        <v>1101</v>
      </c>
      <c r="P128" t="s">
        <v>1097</v>
      </c>
      <c r="Q128" t="s">
        <v>1410</v>
      </c>
      <c r="R128" t="s">
        <v>1104</v>
      </c>
      <c r="S128" s="288" t="s">
        <v>286</v>
      </c>
      <c r="T128" t="s">
        <v>2553</v>
      </c>
      <c r="U128" t="s">
        <v>1484</v>
      </c>
    </row>
    <row r="129" spans="1:21" x14ac:dyDescent="0.25">
      <c r="A129" t="s">
        <v>1839</v>
      </c>
      <c r="B129" t="s">
        <v>2545</v>
      </c>
      <c r="C129" t="s">
        <v>2580</v>
      </c>
      <c r="D129" s="288" t="s">
        <v>963</v>
      </c>
      <c r="E129" t="s">
        <v>1181</v>
      </c>
      <c r="F129" t="s">
        <v>282</v>
      </c>
      <c r="G129" t="s">
        <v>2528</v>
      </c>
      <c r="H129" s="288" t="s">
        <v>1410</v>
      </c>
      <c r="I129" t="s">
        <v>1411</v>
      </c>
      <c r="J129" t="s">
        <v>940</v>
      </c>
      <c r="K129" t="s">
        <v>1099</v>
      </c>
      <c r="L129" t="s">
        <v>1101</v>
      </c>
      <c r="M129" s="288" t="s">
        <v>749</v>
      </c>
      <c r="N129" t="s">
        <v>691</v>
      </c>
      <c r="O129" t="s">
        <v>1101</v>
      </c>
      <c r="P129" t="s">
        <v>1097</v>
      </c>
      <c r="Q129" t="s">
        <v>1410</v>
      </c>
      <c r="R129" t="s">
        <v>1104</v>
      </c>
      <c r="S129" s="288" t="s">
        <v>286</v>
      </c>
      <c r="T129" t="s">
        <v>2553</v>
      </c>
      <c r="U129" t="s">
        <v>1484</v>
      </c>
    </row>
    <row r="130" spans="1:21" x14ac:dyDescent="0.25">
      <c r="A130" t="s">
        <v>1839</v>
      </c>
      <c r="B130" t="s">
        <v>2545</v>
      </c>
      <c r="C130" t="s">
        <v>2581</v>
      </c>
      <c r="D130" s="288" t="s">
        <v>963</v>
      </c>
      <c r="E130" t="s">
        <v>1181</v>
      </c>
      <c r="F130" t="s">
        <v>282</v>
      </c>
      <c r="G130" t="s">
        <v>2528</v>
      </c>
      <c r="H130" s="288" t="s">
        <v>1410</v>
      </c>
      <c r="I130" t="s">
        <v>1411</v>
      </c>
      <c r="J130" t="s">
        <v>940</v>
      </c>
      <c r="K130" t="s">
        <v>1099</v>
      </c>
      <c r="L130" t="s">
        <v>1101</v>
      </c>
      <c r="M130" s="288" t="s">
        <v>749</v>
      </c>
      <c r="N130" t="s">
        <v>692</v>
      </c>
      <c r="O130" t="s">
        <v>1101</v>
      </c>
      <c r="P130" t="s">
        <v>1097</v>
      </c>
      <c r="Q130" t="s">
        <v>1410</v>
      </c>
      <c r="R130" t="s">
        <v>1104</v>
      </c>
      <c r="S130" s="288" t="s">
        <v>286</v>
      </c>
      <c r="T130" t="s">
        <v>2553</v>
      </c>
      <c r="U130" t="s">
        <v>1484</v>
      </c>
    </row>
    <row r="131" spans="1:21" x14ac:dyDescent="0.25">
      <c r="A131" t="s">
        <v>1839</v>
      </c>
      <c r="B131" t="s">
        <v>2545</v>
      </c>
      <c r="C131" t="s">
        <v>2582</v>
      </c>
      <c r="D131" s="288" t="s">
        <v>963</v>
      </c>
      <c r="E131" t="s">
        <v>1181</v>
      </c>
      <c r="F131" t="s">
        <v>282</v>
      </c>
      <c r="G131" t="s">
        <v>2528</v>
      </c>
      <c r="H131" s="288" t="s">
        <v>1410</v>
      </c>
      <c r="I131" t="s">
        <v>1411</v>
      </c>
      <c r="J131" t="s">
        <v>940</v>
      </c>
      <c r="K131" t="s">
        <v>1099</v>
      </c>
      <c r="L131" t="s">
        <v>1101</v>
      </c>
      <c r="M131" s="288" t="s">
        <v>749</v>
      </c>
      <c r="N131" t="s">
        <v>695</v>
      </c>
      <c r="O131" t="s">
        <v>1101</v>
      </c>
      <c r="P131" t="s">
        <v>1097</v>
      </c>
      <c r="Q131" t="s">
        <v>1410</v>
      </c>
      <c r="R131" t="s">
        <v>1104</v>
      </c>
      <c r="S131" s="288" t="s">
        <v>286</v>
      </c>
      <c r="T131" t="s">
        <v>2553</v>
      </c>
      <c r="U131" t="s">
        <v>1484</v>
      </c>
    </row>
    <row r="132" spans="1:21" x14ac:dyDescent="0.25">
      <c r="A132" t="s">
        <v>1839</v>
      </c>
      <c r="B132" t="s">
        <v>2545</v>
      </c>
      <c r="C132" t="s">
        <v>2583</v>
      </c>
      <c r="D132" s="288" t="s">
        <v>963</v>
      </c>
      <c r="E132" t="s">
        <v>1181</v>
      </c>
      <c r="F132" t="s">
        <v>282</v>
      </c>
      <c r="G132" t="s">
        <v>2528</v>
      </c>
      <c r="H132" s="288" t="s">
        <v>1410</v>
      </c>
      <c r="I132" t="s">
        <v>1411</v>
      </c>
      <c r="J132" t="s">
        <v>940</v>
      </c>
      <c r="K132" t="s">
        <v>1099</v>
      </c>
      <c r="L132" t="s">
        <v>1101</v>
      </c>
      <c r="M132" s="288" t="s">
        <v>749</v>
      </c>
      <c r="N132" t="s">
        <v>696</v>
      </c>
      <c r="O132" t="s">
        <v>1101</v>
      </c>
      <c r="P132" t="s">
        <v>1097</v>
      </c>
      <c r="Q132" t="s">
        <v>1410</v>
      </c>
      <c r="R132" t="s">
        <v>1104</v>
      </c>
      <c r="S132" s="288" t="s">
        <v>286</v>
      </c>
      <c r="T132" t="s">
        <v>2553</v>
      </c>
      <c r="U132" t="s">
        <v>1484</v>
      </c>
    </row>
    <row r="133" spans="1:21" x14ac:dyDescent="0.25">
      <c r="A133" t="s">
        <v>1839</v>
      </c>
      <c r="B133" t="s">
        <v>2545</v>
      </c>
      <c r="C133" t="s">
        <v>1552</v>
      </c>
      <c r="D133" s="288" t="s">
        <v>963</v>
      </c>
      <c r="E133" t="s">
        <v>1181</v>
      </c>
      <c r="F133" t="s">
        <v>282</v>
      </c>
      <c r="G133" t="s">
        <v>2528</v>
      </c>
      <c r="H133" s="288" t="s">
        <v>1410</v>
      </c>
      <c r="I133" t="s">
        <v>1411</v>
      </c>
      <c r="J133" t="s">
        <v>940</v>
      </c>
      <c r="K133" t="s">
        <v>1099</v>
      </c>
      <c r="L133" t="s">
        <v>1101</v>
      </c>
      <c r="M133" s="288" t="s">
        <v>749</v>
      </c>
      <c r="N133" t="s">
        <v>697</v>
      </c>
      <c r="O133" t="s">
        <v>1101</v>
      </c>
      <c r="P133" t="s">
        <v>1097</v>
      </c>
      <c r="Q133" t="s">
        <v>1410</v>
      </c>
      <c r="R133" t="s">
        <v>1104</v>
      </c>
      <c r="S133" s="288" t="s">
        <v>286</v>
      </c>
      <c r="T133" t="s">
        <v>2553</v>
      </c>
      <c r="U133" t="s">
        <v>1484</v>
      </c>
    </row>
    <row r="134" spans="1:21" x14ac:dyDescent="0.25">
      <c r="A134" t="s">
        <v>1839</v>
      </c>
      <c r="B134" t="s">
        <v>2545</v>
      </c>
      <c r="C134" t="s">
        <v>2584</v>
      </c>
      <c r="D134" s="288" t="s">
        <v>963</v>
      </c>
      <c r="E134" t="s">
        <v>1181</v>
      </c>
      <c r="F134" t="s">
        <v>282</v>
      </c>
      <c r="G134" t="s">
        <v>2528</v>
      </c>
      <c r="H134" s="288" t="s">
        <v>1410</v>
      </c>
      <c r="I134" t="s">
        <v>1411</v>
      </c>
      <c r="J134" t="s">
        <v>940</v>
      </c>
      <c r="K134" t="s">
        <v>1099</v>
      </c>
      <c r="L134" t="s">
        <v>1101</v>
      </c>
      <c r="M134" s="288" t="s">
        <v>749</v>
      </c>
      <c r="N134" t="s">
        <v>698</v>
      </c>
      <c r="O134" t="s">
        <v>1101</v>
      </c>
      <c r="P134" t="s">
        <v>1097</v>
      </c>
      <c r="Q134" t="s">
        <v>1410</v>
      </c>
      <c r="R134" t="s">
        <v>1104</v>
      </c>
      <c r="S134" s="288" t="s">
        <v>286</v>
      </c>
      <c r="T134" t="s">
        <v>2553</v>
      </c>
      <c r="U134" t="s">
        <v>1484</v>
      </c>
    </row>
    <row r="135" spans="1:21" x14ac:dyDescent="0.25">
      <c r="A135" t="s">
        <v>1839</v>
      </c>
      <c r="B135" t="s">
        <v>2545</v>
      </c>
      <c r="C135" t="s">
        <v>2585</v>
      </c>
      <c r="D135" s="288" t="s">
        <v>963</v>
      </c>
      <c r="E135" t="s">
        <v>1181</v>
      </c>
      <c r="F135" t="s">
        <v>282</v>
      </c>
      <c r="G135" t="s">
        <v>2528</v>
      </c>
      <c r="H135" s="288" t="s">
        <v>1410</v>
      </c>
      <c r="I135" t="s">
        <v>1411</v>
      </c>
      <c r="J135" t="s">
        <v>940</v>
      </c>
      <c r="K135" t="s">
        <v>1099</v>
      </c>
      <c r="L135" t="s">
        <v>1101</v>
      </c>
      <c r="M135" s="288" t="s">
        <v>749</v>
      </c>
      <c r="N135" t="s">
        <v>699</v>
      </c>
      <c r="O135" t="s">
        <v>1101</v>
      </c>
      <c r="P135" t="s">
        <v>1097</v>
      </c>
      <c r="Q135" t="s">
        <v>1410</v>
      </c>
      <c r="R135" t="s">
        <v>1104</v>
      </c>
      <c r="S135" s="288" t="s">
        <v>286</v>
      </c>
      <c r="T135" t="s">
        <v>2553</v>
      </c>
      <c r="U135" t="s">
        <v>1484</v>
      </c>
    </row>
    <row r="136" spans="1:21" x14ac:dyDescent="0.25">
      <c r="A136" t="s">
        <v>1839</v>
      </c>
      <c r="B136" t="s">
        <v>2545</v>
      </c>
      <c r="C136" t="s">
        <v>2586</v>
      </c>
      <c r="D136" s="288" t="s">
        <v>963</v>
      </c>
      <c r="E136" t="s">
        <v>1181</v>
      </c>
      <c r="F136" t="s">
        <v>282</v>
      </c>
      <c r="G136" t="s">
        <v>2528</v>
      </c>
      <c r="H136" s="288" t="s">
        <v>1410</v>
      </c>
      <c r="I136" t="s">
        <v>1411</v>
      </c>
      <c r="J136" t="s">
        <v>940</v>
      </c>
      <c r="K136" t="s">
        <v>1099</v>
      </c>
      <c r="L136" t="s">
        <v>1101</v>
      </c>
      <c r="M136" s="288" t="s">
        <v>749</v>
      </c>
      <c r="N136" t="s">
        <v>700</v>
      </c>
      <c r="O136" t="s">
        <v>1101</v>
      </c>
      <c r="P136" t="s">
        <v>1097</v>
      </c>
      <c r="Q136" t="s">
        <v>1410</v>
      </c>
      <c r="R136" t="s">
        <v>1104</v>
      </c>
      <c r="S136" s="288" t="s">
        <v>286</v>
      </c>
      <c r="T136" t="s">
        <v>2553</v>
      </c>
      <c r="U136" t="s">
        <v>1484</v>
      </c>
    </row>
    <row r="137" spans="1:21" x14ac:dyDescent="0.25">
      <c r="A137" t="s">
        <v>1839</v>
      </c>
      <c r="B137" t="s">
        <v>2545</v>
      </c>
      <c r="C137" t="s">
        <v>1553</v>
      </c>
      <c r="D137" s="288" t="s">
        <v>963</v>
      </c>
      <c r="E137" t="s">
        <v>1181</v>
      </c>
      <c r="F137" t="s">
        <v>282</v>
      </c>
      <c r="G137" t="s">
        <v>2528</v>
      </c>
      <c r="H137" s="288" t="s">
        <v>1410</v>
      </c>
      <c r="I137" t="s">
        <v>1411</v>
      </c>
      <c r="J137" t="s">
        <v>940</v>
      </c>
      <c r="K137" t="s">
        <v>1099</v>
      </c>
      <c r="L137" t="s">
        <v>1101</v>
      </c>
      <c r="M137" s="288" t="s">
        <v>749</v>
      </c>
      <c r="N137" t="s">
        <v>1554</v>
      </c>
      <c r="O137" t="s">
        <v>1101</v>
      </c>
      <c r="P137" t="s">
        <v>1097</v>
      </c>
      <c r="Q137" t="s">
        <v>1410</v>
      </c>
      <c r="R137" t="s">
        <v>1104</v>
      </c>
      <c r="S137" s="288" t="s">
        <v>286</v>
      </c>
      <c r="T137" t="s">
        <v>2553</v>
      </c>
      <c r="U137" t="s">
        <v>1484</v>
      </c>
    </row>
    <row r="138" spans="1:21" x14ac:dyDescent="0.25">
      <c r="A138" t="s">
        <v>1839</v>
      </c>
      <c r="B138" t="s">
        <v>2545</v>
      </c>
      <c r="C138" t="s">
        <v>1555</v>
      </c>
      <c r="D138" s="288" t="s">
        <v>963</v>
      </c>
      <c r="E138" t="s">
        <v>1181</v>
      </c>
      <c r="F138" t="s">
        <v>282</v>
      </c>
      <c r="G138" t="s">
        <v>2528</v>
      </c>
      <c r="H138" s="288" t="s">
        <v>1410</v>
      </c>
      <c r="I138" t="s">
        <v>1411</v>
      </c>
      <c r="J138" t="s">
        <v>940</v>
      </c>
      <c r="K138" t="s">
        <v>1099</v>
      </c>
      <c r="L138" t="s">
        <v>1101</v>
      </c>
      <c r="M138" s="288" t="s">
        <v>749</v>
      </c>
      <c r="N138" t="s">
        <v>1556</v>
      </c>
      <c r="O138" t="s">
        <v>1101</v>
      </c>
      <c r="P138" t="s">
        <v>1097</v>
      </c>
      <c r="Q138" t="s">
        <v>1410</v>
      </c>
      <c r="R138" t="s">
        <v>1104</v>
      </c>
      <c r="S138" s="288" t="s">
        <v>286</v>
      </c>
      <c r="T138" t="s">
        <v>2553</v>
      </c>
      <c r="U138" t="s">
        <v>1484</v>
      </c>
    </row>
    <row r="139" spans="1:21" x14ac:dyDescent="0.25">
      <c r="A139" t="s">
        <v>1839</v>
      </c>
      <c r="B139" t="s">
        <v>2545</v>
      </c>
      <c r="C139" t="s">
        <v>2587</v>
      </c>
      <c r="D139" s="288" t="s">
        <v>963</v>
      </c>
      <c r="E139" t="s">
        <v>1181</v>
      </c>
      <c r="F139" t="s">
        <v>282</v>
      </c>
      <c r="G139" t="s">
        <v>2528</v>
      </c>
      <c r="H139" s="288" t="s">
        <v>1410</v>
      </c>
      <c r="I139" t="s">
        <v>1411</v>
      </c>
      <c r="J139" t="s">
        <v>940</v>
      </c>
      <c r="K139" t="s">
        <v>1099</v>
      </c>
      <c r="L139" t="s">
        <v>1101</v>
      </c>
      <c r="M139" s="288" t="s">
        <v>749</v>
      </c>
      <c r="N139" t="s">
        <v>683</v>
      </c>
      <c r="O139" t="s">
        <v>1101</v>
      </c>
      <c r="P139" t="s">
        <v>1097</v>
      </c>
      <c r="Q139" t="s">
        <v>1410</v>
      </c>
      <c r="R139" t="s">
        <v>1104</v>
      </c>
      <c r="S139" s="288" t="s">
        <v>286</v>
      </c>
      <c r="T139" t="s">
        <v>2553</v>
      </c>
      <c r="U139" t="s">
        <v>1484</v>
      </c>
    </row>
    <row r="140" spans="1:21" x14ac:dyDescent="0.25">
      <c r="A140" t="s">
        <v>1839</v>
      </c>
      <c r="B140" t="s">
        <v>2545</v>
      </c>
      <c r="C140" t="s">
        <v>2588</v>
      </c>
      <c r="D140" s="288" t="s">
        <v>963</v>
      </c>
      <c r="E140" t="s">
        <v>1181</v>
      </c>
      <c r="F140" t="s">
        <v>282</v>
      </c>
      <c r="G140" t="s">
        <v>2528</v>
      </c>
      <c r="H140" s="288" t="s">
        <v>1410</v>
      </c>
      <c r="I140" t="s">
        <v>1411</v>
      </c>
      <c r="J140" t="s">
        <v>940</v>
      </c>
      <c r="K140" t="s">
        <v>1099</v>
      </c>
      <c r="L140" t="s">
        <v>1101</v>
      </c>
      <c r="M140" s="288" t="s">
        <v>749</v>
      </c>
      <c r="N140" t="s">
        <v>677</v>
      </c>
      <c r="O140" t="s">
        <v>1101</v>
      </c>
      <c r="P140" t="s">
        <v>1097</v>
      </c>
      <c r="Q140" t="s">
        <v>1410</v>
      </c>
      <c r="R140" t="s">
        <v>1104</v>
      </c>
      <c r="S140" s="288" t="s">
        <v>286</v>
      </c>
      <c r="T140" t="s">
        <v>2553</v>
      </c>
      <c r="U140" t="s">
        <v>1484</v>
      </c>
    </row>
    <row r="141" spans="1:21" x14ac:dyDescent="0.25">
      <c r="A141" t="s">
        <v>1839</v>
      </c>
      <c r="B141" t="s">
        <v>2545</v>
      </c>
      <c r="C141" t="s">
        <v>2589</v>
      </c>
      <c r="D141" s="288" t="s">
        <v>963</v>
      </c>
      <c r="E141" t="s">
        <v>1181</v>
      </c>
      <c r="F141" t="s">
        <v>282</v>
      </c>
      <c r="G141" t="s">
        <v>2528</v>
      </c>
      <c r="H141" s="288" t="s">
        <v>1410</v>
      </c>
      <c r="I141" t="s">
        <v>1411</v>
      </c>
      <c r="J141" t="s">
        <v>940</v>
      </c>
      <c r="K141" t="s">
        <v>1099</v>
      </c>
      <c r="L141" t="s">
        <v>1101</v>
      </c>
      <c r="M141" s="288" t="s">
        <v>749</v>
      </c>
      <c r="N141" t="s">
        <v>693</v>
      </c>
      <c r="O141" t="s">
        <v>1101</v>
      </c>
      <c r="P141" t="s">
        <v>1097</v>
      </c>
      <c r="Q141" t="s">
        <v>1410</v>
      </c>
      <c r="R141" t="s">
        <v>1104</v>
      </c>
      <c r="S141" s="288" t="s">
        <v>286</v>
      </c>
      <c r="T141" t="s">
        <v>2553</v>
      </c>
      <c r="U141" t="s">
        <v>1484</v>
      </c>
    </row>
    <row r="142" spans="1:21" x14ac:dyDescent="0.25">
      <c r="A142" t="s">
        <v>1839</v>
      </c>
      <c r="B142" t="s">
        <v>2545</v>
      </c>
      <c r="C142" t="s">
        <v>2590</v>
      </c>
      <c r="D142" s="288" t="s">
        <v>963</v>
      </c>
      <c r="E142" t="s">
        <v>1181</v>
      </c>
      <c r="F142" t="s">
        <v>282</v>
      </c>
      <c r="G142" t="s">
        <v>2528</v>
      </c>
      <c r="H142" s="288" t="s">
        <v>1410</v>
      </c>
      <c r="I142" t="s">
        <v>1411</v>
      </c>
      <c r="J142" t="s">
        <v>940</v>
      </c>
      <c r="K142" t="s">
        <v>1099</v>
      </c>
      <c r="L142" t="s">
        <v>1101</v>
      </c>
      <c r="M142" s="288" t="s">
        <v>749</v>
      </c>
      <c r="N142" t="s">
        <v>580</v>
      </c>
      <c r="O142" t="s">
        <v>1101</v>
      </c>
      <c r="P142" t="s">
        <v>1097</v>
      </c>
      <c r="Q142" t="s">
        <v>1410</v>
      </c>
      <c r="R142" t="s">
        <v>1104</v>
      </c>
      <c r="S142" s="288" t="s">
        <v>286</v>
      </c>
      <c r="T142" t="s">
        <v>2553</v>
      </c>
      <c r="U142" t="s">
        <v>1484</v>
      </c>
    </row>
    <row r="143" spans="1:21" x14ac:dyDescent="0.25">
      <c r="A143" t="s">
        <v>1839</v>
      </c>
      <c r="B143" t="s">
        <v>1557</v>
      </c>
      <c r="C143" t="s">
        <v>1412</v>
      </c>
      <c r="D143" s="288" t="s">
        <v>1461</v>
      </c>
      <c r="E143" t="s">
        <v>1181</v>
      </c>
      <c r="F143" t="s">
        <v>282</v>
      </c>
      <c r="G143" t="s">
        <v>2528</v>
      </c>
      <c r="H143" s="288" t="s">
        <v>1410</v>
      </c>
      <c r="I143" t="s">
        <v>1411</v>
      </c>
      <c r="J143" t="s">
        <v>943</v>
      </c>
      <c r="K143" t="s">
        <v>1099</v>
      </c>
      <c r="L143" t="s">
        <v>1101</v>
      </c>
      <c r="M143" s="288" t="s">
        <v>744</v>
      </c>
      <c r="N143" t="s">
        <v>562</v>
      </c>
      <c r="O143" t="s">
        <v>1101</v>
      </c>
      <c r="P143" t="s">
        <v>1097</v>
      </c>
      <c r="Q143" t="s">
        <v>1410</v>
      </c>
      <c r="R143" t="s">
        <v>1104</v>
      </c>
      <c r="S143" s="288" t="s">
        <v>286</v>
      </c>
      <c r="T143" t="s">
        <v>1558</v>
      </c>
      <c r="U143" t="s">
        <v>1463</v>
      </c>
    </row>
    <row r="144" spans="1:21" x14ac:dyDescent="0.25">
      <c r="A144" t="s">
        <v>1839</v>
      </c>
      <c r="B144" t="s">
        <v>1557</v>
      </c>
      <c r="C144" t="s">
        <v>1412</v>
      </c>
      <c r="D144" s="288" t="s">
        <v>1436</v>
      </c>
      <c r="E144" t="s">
        <v>1181</v>
      </c>
      <c r="F144" t="s">
        <v>282</v>
      </c>
      <c r="G144" t="s">
        <v>2528</v>
      </c>
      <c r="H144" s="288" t="s">
        <v>1410</v>
      </c>
      <c r="I144" t="s">
        <v>1411</v>
      </c>
      <c r="J144" t="s">
        <v>943</v>
      </c>
      <c r="K144" t="s">
        <v>1099</v>
      </c>
      <c r="L144" t="s">
        <v>1101</v>
      </c>
      <c r="M144" s="288" t="s">
        <v>746</v>
      </c>
      <c r="N144" t="s">
        <v>562</v>
      </c>
      <c r="O144" t="s">
        <v>1101</v>
      </c>
      <c r="P144" t="s">
        <v>1097</v>
      </c>
      <c r="Q144" t="s">
        <v>1410</v>
      </c>
      <c r="R144" t="s">
        <v>1104</v>
      </c>
      <c r="S144" s="288" t="s">
        <v>286</v>
      </c>
      <c r="T144" t="s">
        <v>1559</v>
      </c>
      <c r="U144" t="s">
        <v>1467</v>
      </c>
    </row>
    <row r="145" spans="1:21" x14ac:dyDescent="0.25">
      <c r="A145" t="s">
        <v>1839</v>
      </c>
      <c r="B145" t="s">
        <v>1557</v>
      </c>
      <c r="C145" t="s">
        <v>1412</v>
      </c>
      <c r="D145" s="288" t="s">
        <v>1231</v>
      </c>
      <c r="E145" t="s">
        <v>1181</v>
      </c>
      <c r="F145" t="s">
        <v>282</v>
      </c>
      <c r="G145" t="s">
        <v>2528</v>
      </c>
      <c r="H145" s="288" t="s">
        <v>1410</v>
      </c>
      <c r="I145" t="s">
        <v>1411</v>
      </c>
      <c r="J145" t="s">
        <v>943</v>
      </c>
      <c r="K145" t="s">
        <v>1099</v>
      </c>
      <c r="L145" t="s">
        <v>1101</v>
      </c>
      <c r="M145" s="288" t="s">
        <v>350</v>
      </c>
      <c r="N145" t="s">
        <v>562</v>
      </c>
      <c r="O145" t="s">
        <v>1101</v>
      </c>
      <c r="P145" t="s">
        <v>1097</v>
      </c>
      <c r="Q145" t="s">
        <v>1410</v>
      </c>
      <c r="R145" t="s">
        <v>1104</v>
      </c>
      <c r="S145" s="288" t="s">
        <v>286</v>
      </c>
      <c r="T145" t="s">
        <v>1560</v>
      </c>
      <c r="U145" t="s">
        <v>1234</v>
      </c>
    </row>
    <row r="146" spans="1:21" x14ac:dyDescent="0.25">
      <c r="A146" t="s">
        <v>1839</v>
      </c>
      <c r="B146" t="s">
        <v>1557</v>
      </c>
      <c r="C146" t="s">
        <v>1561</v>
      </c>
      <c r="D146" s="288" t="s">
        <v>963</v>
      </c>
      <c r="E146" t="s">
        <v>1181</v>
      </c>
      <c r="F146" t="s">
        <v>282</v>
      </c>
      <c r="G146" t="s">
        <v>2528</v>
      </c>
      <c r="H146" s="288" t="s">
        <v>1410</v>
      </c>
      <c r="I146" t="s">
        <v>1411</v>
      </c>
      <c r="J146" t="s">
        <v>943</v>
      </c>
      <c r="K146" t="s">
        <v>1099</v>
      </c>
      <c r="L146" t="s">
        <v>1101</v>
      </c>
      <c r="M146" s="288" t="s">
        <v>749</v>
      </c>
      <c r="N146" t="s">
        <v>594</v>
      </c>
      <c r="O146" t="s">
        <v>1101</v>
      </c>
      <c r="P146" t="s">
        <v>1097</v>
      </c>
      <c r="Q146" t="s">
        <v>1410</v>
      </c>
      <c r="R146" t="s">
        <v>1104</v>
      </c>
      <c r="S146" s="288" t="s">
        <v>286</v>
      </c>
      <c r="T146" t="s">
        <v>1562</v>
      </c>
      <c r="U146" t="s">
        <v>1484</v>
      </c>
    </row>
    <row r="147" spans="1:21" x14ac:dyDescent="0.25">
      <c r="A147" t="s">
        <v>1839</v>
      </c>
      <c r="B147" t="s">
        <v>1563</v>
      </c>
      <c r="C147" t="s">
        <v>1412</v>
      </c>
      <c r="D147" s="288" t="s">
        <v>1461</v>
      </c>
      <c r="E147" t="s">
        <v>1181</v>
      </c>
      <c r="F147" t="s">
        <v>282</v>
      </c>
      <c r="G147" t="s">
        <v>2528</v>
      </c>
      <c r="H147" s="288" t="s">
        <v>1410</v>
      </c>
      <c r="I147" t="s">
        <v>1411</v>
      </c>
      <c r="J147" t="s">
        <v>944</v>
      </c>
      <c r="K147" t="s">
        <v>1099</v>
      </c>
      <c r="L147" t="s">
        <v>1101</v>
      </c>
      <c r="M147" s="288" t="s">
        <v>744</v>
      </c>
      <c r="N147" t="s">
        <v>562</v>
      </c>
      <c r="O147" t="s">
        <v>1101</v>
      </c>
      <c r="P147" t="s">
        <v>1097</v>
      </c>
      <c r="Q147" t="s">
        <v>1410</v>
      </c>
      <c r="R147" t="s">
        <v>1104</v>
      </c>
      <c r="S147" s="288" t="s">
        <v>286</v>
      </c>
      <c r="T147" t="s">
        <v>1564</v>
      </c>
      <c r="U147" t="s">
        <v>1463</v>
      </c>
    </row>
    <row r="148" spans="1:21" x14ac:dyDescent="0.25">
      <c r="A148" t="s">
        <v>1839</v>
      </c>
      <c r="B148" t="s">
        <v>1563</v>
      </c>
      <c r="C148" t="s">
        <v>1412</v>
      </c>
      <c r="D148" s="288" t="s">
        <v>1436</v>
      </c>
      <c r="E148" t="s">
        <v>1181</v>
      </c>
      <c r="F148" t="s">
        <v>282</v>
      </c>
      <c r="G148" t="s">
        <v>2528</v>
      </c>
      <c r="H148" s="288" t="s">
        <v>1410</v>
      </c>
      <c r="I148" t="s">
        <v>1411</v>
      </c>
      <c r="J148" t="s">
        <v>944</v>
      </c>
      <c r="K148" t="s">
        <v>1099</v>
      </c>
      <c r="L148" t="s">
        <v>1101</v>
      </c>
      <c r="M148" s="288" t="s">
        <v>746</v>
      </c>
      <c r="N148" t="s">
        <v>562</v>
      </c>
      <c r="O148" t="s">
        <v>1101</v>
      </c>
      <c r="P148" t="s">
        <v>1097</v>
      </c>
      <c r="Q148" t="s">
        <v>1410</v>
      </c>
      <c r="R148" t="s">
        <v>1104</v>
      </c>
      <c r="S148" s="288" t="s">
        <v>286</v>
      </c>
      <c r="T148" t="s">
        <v>1565</v>
      </c>
      <c r="U148" t="s">
        <v>1467</v>
      </c>
    </row>
    <row r="149" spans="1:21" x14ac:dyDescent="0.25">
      <c r="A149" t="s">
        <v>1839</v>
      </c>
      <c r="B149" t="s">
        <v>1563</v>
      </c>
      <c r="C149" t="s">
        <v>1412</v>
      </c>
      <c r="D149" s="288" t="s">
        <v>1231</v>
      </c>
      <c r="E149" t="s">
        <v>1181</v>
      </c>
      <c r="F149" t="s">
        <v>282</v>
      </c>
      <c r="G149" t="s">
        <v>2528</v>
      </c>
      <c r="H149" s="288" t="s">
        <v>1410</v>
      </c>
      <c r="I149" t="s">
        <v>1411</v>
      </c>
      <c r="J149" t="s">
        <v>944</v>
      </c>
      <c r="K149" t="s">
        <v>1099</v>
      </c>
      <c r="L149" t="s">
        <v>1101</v>
      </c>
      <c r="M149" s="288" t="s">
        <v>350</v>
      </c>
      <c r="N149" t="s">
        <v>562</v>
      </c>
      <c r="O149" t="s">
        <v>1101</v>
      </c>
      <c r="P149" t="s">
        <v>1097</v>
      </c>
      <c r="Q149" t="s">
        <v>1410</v>
      </c>
      <c r="R149" t="s">
        <v>1104</v>
      </c>
      <c r="S149" s="288" t="s">
        <v>286</v>
      </c>
      <c r="T149" t="s">
        <v>1566</v>
      </c>
      <c r="U149" t="s">
        <v>1234</v>
      </c>
    </row>
    <row r="150" spans="1:21" x14ac:dyDescent="0.25">
      <c r="A150" t="s">
        <v>1839</v>
      </c>
      <c r="B150" t="s">
        <v>1563</v>
      </c>
      <c r="C150" t="s">
        <v>1567</v>
      </c>
      <c r="D150" s="288" t="s">
        <v>963</v>
      </c>
      <c r="E150" t="s">
        <v>1181</v>
      </c>
      <c r="F150" t="s">
        <v>282</v>
      </c>
      <c r="G150" t="s">
        <v>2528</v>
      </c>
      <c r="H150" s="288" t="s">
        <v>1410</v>
      </c>
      <c r="I150" t="s">
        <v>1411</v>
      </c>
      <c r="J150" t="s">
        <v>944</v>
      </c>
      <c r="K150" t="s">
        <v>1099</v>
      </c>
      <c r="L150" t="s">
        <v>1101</v>
      </c>
      <c r="M150" s="288" t="s">
        <v>749</v>
      </c>
      <c r="N150" t="s">
        <v>1568</v>
      </c>
      <c r="O150" t="s">
        <v>1101</v>
      </c>
      <c r="P150" t="s">
        <v>1097</v>
      </c>
      <c r="Q150" t="s">
        <v>1410</v>
      </c>
      <c r="R150" t="s">
        <v>1104</v>
      </c>
      <c r="S150" s="288" t="s">
        <v>286</v>
      </c>
      <c r="T150" t="s">
        <v>1569</v>
      </c>
      <c r="U150" t="s">
        <v>1484</v>
      </c>
    </row>
    <row r="151" spans="1:21" x14ac:dyDescent="0.25">
      <c r="A151" t="s">
        <v>1839</v>
      </c>
      <c r="B151" t="s">
        <v>1563</v>
      </c>
      <c r="C151" t="s">
        <v>1570</v>
      </c>
      <c r="D151" s="288" t="s">
        <v>963</v>
      </c>
      <c r="E151" t="s">
        <v>1181</v>
      </c>
      <c r="F151" t="s">
        <v>282</v>
      </c>
      <c r="G151" t="s">
        <v>2528</v>
      </c>
      <c r="H151" s="288" t="s">
        <v>1410</v>
      </c>
      <c r="I151" t="s">
        <v>1411</v>
      </c>
      <c r="J151" t="s">
        <v>944</v>
      </c>
      <c r="K151" t="s">
        <v>1099</v>
      </c>
      <c r="L151" t="s">
        <v>1101</v>
      </c>
      <c r="M151" s="288" t="s">
        <v>749</v>
      </c>
      <c r="N151" t="s">
        <v>595</v>
      </c>
      <c r="O151" t="s">
        <v>1101</v>
      </c>
      <c r="P151" t="s">
        <v>1097</v>
      </c>
      <c r="Q151" t="s">
        <v>1410</v>
      </c>
      <c r="R151" t="s">
        <v>1104</v>
      </c>
      <c r="S151" s="288" t="s">
        <v>286</v>
      </c>
      <c r="T151" t="s">
        <v>1569</v>
      </c>
      <c r="U151" t="s">
        <v>1484</v>
      </c>
    </row>
    <row r="152" spans="1:21" x14ac:dyDescent="0.25">
      <c r="A152" t="s">
        <v>1839</v>
      </c>
      <c r="B152" t="s">
        <v>1563</v>
      </c>
      <c r="C152" t="s">
        <v>1510</v>
      </c>
      <c r="D152" s="288" t="s">
        <v>963</v>
      </c>
      <c r="E152" t="s">
        <v>1181</v>
      </c>
      <c r="F152" t="s">
        <v>282</v>
      </c>
      <c r="G152" t="s">
        <v>2528</v>
      </c>
      <c r="H152" s="288" t="s">
        <v>1410</v>
      </c>
      <c r="I152" t="s">
        <v>1411</v>
      </c>
      <c r="J152" t="s">
        <v>944</v>
      </c>
      <c r="K152" t="s">
        <v>1099</v>
      </c>
      <c r="L152" t="s">
        <v>1101</v>
      </c>
      <c r="M152" s="288" t="s">
        <v>749</v>
      </c>
      <c r="N152" t="s">
        <v>596</v>
      </c>
      <c r="O152" t="s">
        <v>1101</v>
      </c>
      <c r="P152" t="s">
        <v>1097</v>
      </c>
      <c r="Q152" t="s">
        <v>1410</v>
      </c>
      <c r="R152" t="s">
        <v>1104</v>
      </c>
      <c r="S152" s="288" t="s">
        <v>286</v>
      </c>
      <c r="T152" t="s">
        <v>1569</v>
      </c>
      <c r="U152" t="s">
        <v>1484</v>
      </c>
    </row>
    <row r="153" spans="1:21" x14ac:dyDescent="0.25">
      <c r="A153" t="s">
        <v>1839</v>
      </c>
      <c r="B153" t="s">
        <v>1563</v>
      </c>
      <c r="C153" t="s">
        <v>1511</v>
      </c>
      <c r="D153" s="288" t="s">
        <v>963</v>
      </c>
      <c r="E153" t="s">
        <v>1181</v>
      </c>
      <c r="F153" t="s">
        <v>282</v>
      </c>
      <c r="G153" t="s">
        <v>2528</v>
      </c>
      <c r="H153" s="288" t="s">
        <v>1410</v>
      </c>
      <c r="I153" t="s">
        <v>1411</v>
      </c>
      <c r="J153" t="s">
        <v>944</v>
      </c>
      <c r="K153" t="s">
        <v>1099</v>
      </c>
      <c r="L153" t="s">
        <v>1101</v>
      </c>
      <c r="M153" s="288" t="s">
        <v>749</v>
      </c>
      <c r="N153" t="s">
        <v>597</v>
      </c>
      <c r="O153" t="s">
        <v>1101</v>
      </c>
      <c r="P153" t="s">
        <v>1097</v>
      </c>
      <c r="Q153" t="s">
        <v>1410</v>
      </c>
      <c r="R153" t="s">
        <v>1104</v>
      </c>
      <c r="S153" s="288" t="s">
        <v>286</v>
      </c>
      <c r="T153" t="s">
        <v>1569</v>
      </c>
      <c r="U153" t="s">
        <v>1484</v>
      </c>
    </row>
    <row r="154" spans="1:21" x14ac:dyDescent="0.25">
      <c r="A154" t="s">
        <v>1839</v>
      </c>
      <c r="B154" t="s">
        <v>1563</v>
      </c>
      <c r="C154" t="s">
        <v>1512</v>
      </c>
      <c r="D154" s="288" t="s">
        <v>963</v>
      </c>
      <c r="E154" t="s">
        <v>1181</v>
      </c>
      <c r="F154" t="s">
        <v>282</v>
      </c>
      <c r="G154" t="s">
        <v>2528</v>
      </c>
      <c r="H154" s="288" t="s">
        <v>1410</v>
      </c>
      <c r="I154" t="s">
        <v>1411</v>
      </c>
      <c r="J154" t="s">
        <v>944</v>
      </c>
      <c r="K154" t="s">
        <v>1099</v>
      </c>
      <c r="L154" t="s">
        <v>1101</v>
      </c>
      <c r="M154" s="288" t="s">
        <v>749</v>
      </c>
      <c r="N154" t="s">
        <v>706</v>
      </c>
      <c r="O154" t="s">
        <v>1101</v>
      </c>
      <c r="P154" t="s">
        <v>1097</v>
      </c>
      <c r="Q154" t="s">
        <v>1410</v>
      </c>
      <c r="R154" t="s">
        <v>1104</v>
      </c>
      <c r="S154" s="288" t="s">
        <v>286</v>
      </c>
      <c r="T154" t="s">
        <v>1569</v>
      </c>
      <c r="U154" t="s">
        <v>1484</v>
      </c>
    </row>
    <row r="155" spans="1:21" x14ac:dyDescent="0.25">
      <c r="A155" t="s">
        <v>1839</v>
      </c>
      <c r="B155" t="s">
        <v>1563</v>
      </c>
      <c r="C155" t="s">
        <v>1571</v>
      </c>
      <c r="D155" s="288" t="s">
        <v>963</v>
      </c>
      <c r="E155" t="s">
        <v>1181</v>
      </c>
      <c r="F155" t="s">
        <v>282</v>
      </c>
      <c r="G155" t="s">
        <v>2528</v>
      </c>
      <c r="H155" s="288" t="s">
        <v>1410</v>
      </c>
      <c r="I155" t="s">
        <v>1411</v>
      </c>
      <c r="J155" t="s">
        <v>944</v>
      </c>
      <c r="K155" t="s">
        <v>1099</v>
      </c>
      <c r="L155" t="s">
        <v>1101</v>
      </c>
      <c r="M155" s="288" t="s">
        <v>749</v>
      </c>
      <c r="N155" t="s">
        <v>599</v>
      </c>
      <c r="O155" t="s">
        <v>1101</v>
      </c>
      <c r="P155" t="s">
        <v>1097</v>
      </c>
      <c r="Q155" t="s">
        <v>1410</v>
      </c>
      <c r="R155" t="s">
        <v>1104</v>
      </c>
      <c r="S155" s="288" t="s">
        <v>286</v>
      </c>
      <c r="T155" t="s">
        <v>1569</v>
      </c>
      <c r="U155" t="s">
        <v>1484</v>
      </c>
    </row>
    <row r="156" spans="1:21" x14ac:dyDescent="0.25">
      <c r="A156" t="s">
        <v>1839</v>
      </c>
      <c r="B156" t="s">
        <v>1563</v>
      </c>
      <c r="C156" t="s">
        <v>1513</v>
      </c>
      <c r="D156" s="288" t="s">
        <v>963</v>
      </c>
      <c r="E156" t="s">
        <v>1181</v>
      </c>
      <c r="F156" t="s">
        <v>282</v>
      </c>
      <c r="G156" t="s">
        <v>2528</v>
      </c>
      <c r="H156" s="288" t="s">
        <v>1410</v>
      </c>
      <c r="I156" t="s">
        <v>1411</v>
      </c>
      <c r="J156" t="s">
        <v>944</v>
      </c>
      <c r="K156" t="s">
        <v>1099</v>
      </c>
      <c r="L156" t="s">
        <v>1101</v>
      </c>
      <c r="M156" s="288" t="s">
        <v>749</v>
      </c>
      <c r="N156" t="s">
        <v>600</v>
      </c>
      <c r="O156" t="s">
        <v>1101</v>
      </c>
      <c r="P156" t="s">
        <v>1097</v>
      </c>
      <c r="Q156" t="s">
        <v>1410</v>
      </c>
      <c r="R156" t="s">
        <v>1104</v>
      </c>
      <c r="S156" s="288" t="s">
        <v>286</v>
      </c>
      <c r="T156" t="s">
        <v>1569</v>
      </c>
      <c r="U156" t="s">
        <v>1484</v>
      </c>
    </row>
    <row r="157" spans="1:21" x14ac:dyDescent="0.25">
      <c r="A157" t="s">
        <v>1839</v>
      </c>
      <c r="B157" t="s">
        <v>1563</v>
      </c>
      <c r="C157" t="s">
        <v>1514</v>
      </c>
      <c r="D157" s="288" t="s">
        <v>963</v>
      </c>
      <c r="E157" t="s">
        <v>1181</v>
      </c>
      <c r="F157" t="s">
        <v>282</v>
      </c>
      <c r="G157" t="s">
        <v>2528</v>
      </c>
      <c r="H157" s="288" t="s">
        <v>1410</v>
      </c>
      <c r="I157" t="s">
        <v>1411</v>
      </c>
      <c r="J157" t="s">
        <v>944</v>
      </c>
      <c r="K157" t="s">
        <v>1099</v>
      </c>
      <c r="L157" t="s">
        <v>1101</v>
      </c>
      <c r="M157" s="288" t="s">
        <v>749</v>
      </c>
      <c r="N157" t="s">
        <v>602</v>
      </c>
      <c r="O157" t="s">
        <v>1101</v>
      </c>
      <c r="P157" t="s">
        <v>1097</v>
      </c>
      <c r="Q157" t="s">
        <v>1410</v>
      </c>
      <c r="R157" t="s">
        <v>1104</v>
      </c>
      <c r="S157" s="288" t="s">
        <v>286</v>
      </c>
      <c r="T157" t="s">
        <v>1569</v>
      </c>
      <c r="U157" t="s">
        <v>1484</v>
      </c>
    </row>
    <row r="158" spans="1:21" x14ac:dyDescent="0.25">
      <c r="A158" t="s">
        <v>1839</v>
      </c>
      <c r="B158" t="s">
        <v>1563</v>
      </c>
      <c r="C158" t="s">
        <v>1572</v>
      </c>
      <c r="D158" s="288" t="s">
        <v>963</v>
      </c>
      <c r="E158" t="s">
        <v>1181</v>
      </c>
      <c r="F158" t="s">
        <v>282</v>
      </c>
      <c r="G158" t="s">
        <v>2528</v>
      </c>
      <c r="H158" s="288" t="s">
        <v>1410</v>
      </c>
      <c r="I158" t="s">
        <v>1411</v>
      </c>
      <c r="J158" t="s">
        <v>944</v>
      </c>
      <c r="K158" t="s">
        <v>1099</v>
      </c>
      <c r="L158" t="s">
        <v>1101</v>
      </c>
      <c r="M158" s="288" t="s">
        <v>749</v>
      </c>
      <c r="N158" t="s">
        <v>603</v>
      </c>
      <c r="O158" t="s">
        <v>1101</v>
      </c>
      <c r="P158" t="s">
        <v>1097</v>
      </c>
      <c r="Q158" t="s">
        <v>1410</v>
      </c>
      <c r="R158" t="s">
        <v>1104</v>
      </c>
      <c r="S158" s="288" t="s">
        <v>286</v>
      </c>
      <c r="T158" t="s">
        <v>1569</v>
      </c>
      <c r="U158" t="s">
        <v>1484</v>
      </c>
    </row>
    <row r="159" spans="1:21" x14ac:dyDescent="0.25">
      <c r="A159" t="s">
        <v>1839</v>
      </c>
      <c r="B159" t="s">
        <v>1563</v>
      </c>
      <c r="C159" t="s">
        <v>1515</v>
      </c>
      <c r="D159" s="288" t="s">
        <v>963</v>
      </c>
      <c r="E159" t="s">
        <v>1181</v>
      </c>
      <c r="F159" t="s">
        <v>282</v>
      </c>
      <c r="G159" t="s">
        <v>2528</v>
      </c>
      <c r="H159" s="288" t="s">
        <v>1410</v>
      </c>
      <c r="I159" t="s">
        <v>1411</v>
      </c>
      <c r="J159" t="s">
        <v>944</v>
      </c>
      <c r="K159" t="s">
        <v>1099</v>
      </c>
      <c r="L159" t="s">
        <v>1101</v>
      </c>
      <c r="M159" s="288" t="s">
        <v>749</v>
      </c>
      <c r="N159" t="s">
        <v>606</v>
      </c>
      <c r="O159" t="s">
        <v>1101</v>
      </c>
      <c r="P159" t="s">
        <v>1097</v>
      </c>
      <c r="Q159" t="s">
        <v>1410</v>
      </c>
      <c r="R159" t="s">
        <v>1104</v>
      </c>
      <c r="S159" s="288" t="s">
        <v>286</v>
      </c>
      <c r="T159" t="s">
        <v>1569</v>
      </c>
      <c r="U159" t="s">
        <v>1484</v>
      </c>
    </row>
    <row r="160" spans="1:21" x14ac:dyDescent="0.25">
      <c r="A160" t="s">
        <v>1839</v>
      </c>
      <c r="B160" t="s">
        <v>1563</v>
      </c>
      <c r="C160" t="s">
        <v>1516</v>
      </c>
      <c r="D160" s="288" t="s">
        <v>963</v>
      </c>
      <c r="E160" t="s">
        <v>1181</v>
      </c>
      <c r="F160" t="s">
        <v>282</v>
      </c>
      <c r="G160" t="s">
        <v>2528</v>
      </c>
      <c r="H160" s="288" t="s">
        <v>1410</v>
      </c>
      <c r="I160" t="s">
        <v>1411</v>
      </c>
      <c r="J160" t="s">
        <v>944</v>
      </c>
      <c r="K160" t="s">
        <v>1099</v>
      </c>
      <c r="L160" t="s">
        <v>1101</v>
      </c>
      <c r="M160" s="288" t="s">
        <v>749</v>
      </c>
      <c r="N160" t="s">
        <v>607</v>
      </c>
      <c r="O160" t="s">
        <v>1101</v>
      </c>
      <c r="P160" t="s">
        <v>1097</v>
      </c>
      <c r="Q160" t="s">
        <v>1410</v>
      </c>
      <c r="R160" t="s">
        <v>1104</v>
      </c>
      <c r="S160" s="288" t="s">
        <v>286</v>
      </c>
      <c r="T160" t="s">
        <v>1569</v>
      </c>
      <c r="U160" t="s">
        <v>1484</v>
      </c>
    </row>
    <row r="161" spans="1:21" x14ac:dyDescent="0.25">
      <c r="A161" t="s">
        <v>1839</v>
      </c>
      <c r="B161" t="s">
        <v>1563</v>
      </c>
      <c r="C161" t="s">
        <v>1517</v>
      </c>
      <c r="D161" s="288" t="s">
        <v>963</v>
      </c>
      <c r="E161" t="s">
        <v>1181</v>
      </c>
      <c r="F161" t="s">
        <v>282</v>
      </c>
      <c r="G161" t="s">
        <v>2528</v>
      </c>
      <c r="H161" s="288" t="s">
        <v>1410</v>
      </c>
      <c r="I161" t="s">
        <v>1411</v>
      </c>
      <c r="J161" t="s">
        <v>944</v>
      </c>
      <c r="K161" t="s">
        <v>1099</v>
      </c>
      <c r="L161" t="s">
        <v>1101</v>
      </c>
      <c r="M161" s="288" t="s">
        <v>749</v>
      </c>
      <c r="N161" t="s">
        <v>608</v>
      </c>
      <c r="O161" t="s">
        <v>1101</v>
      </c>
      <c r="P161" t="s">
        <v>1097</v>
      </c>
      <c r="Q161" t="s">
        <v>1410</v>
      </c>
      <c r="R161" t="s">
        <v>1104</v>
      </c>
      <c r="S161" s="288" t="s">
        <v>286</v>
      </c>
      <c r="T161" t="s">
        <v>1569</v>
      </c>
      <c r="U161" t="s">
        <v>1484</v>
      </c>
    </row>
    <row r="162" spans="1:21" x14ac:dyDescent="0.25">
      <c r="A162" t="s">
        <v>1839</v>
      </c>
      <c r="B162" t="s">
        <v>1563</v>
      </c>
      <c r="C162" t="s">
        <v>1518</v>
      </c>
      <c r="D162" s="288" t="s">
        <v>963</v>
      </c>
      <c r="E162" t="s">
        <v>1181</v>
      </c>
      <c r="F162" t="s">
        <v>282</v>
      </c>
      <c r="G162" t="s">
        <v>2528</v>
      </c>
      <c r="H162" s="288" t="s">
        <v>1410</v>
      </c>
      <c r="I162" t="s">
        <v>1411</v>
      </c>
      <c r="J162" t="s">
        <v>944</v>
      </c>
      <c r="K162" t="s">
        <v>1099</v>
      </c>
      <c r="L162" t="s">
        <v>1101</v>
      </c>
      <c r="M162" s="288" t="s">
        <v>749</v>
      </c>
      <c r="N162" t="s">
        <v>609</v>
      </c>
      <c r="O162" t="s">
        <v>1101</v>
      </c>
      <c r="P162" t="s">
        <v>1097</v>
      </c>
      <c r="Q162" t="s">
        <v>1410</v>
      </c>
      <c r="R162" t="s">
        <v>1104</v>
      </c>
      <c r="S162" s="288" t="s">
        <v>286</v>
      </c>
      <c r="T162" t="s">
        <v>1569</v>
      </c>
      <c r="U162" t="s">
        <v>1484</v>
      </c>
    </row>
    <row r="163" spans="1:21" x14ac:dyDescent="0.25">
      <c r="A163" t="s">
        <v>1839</v>
      </c>
      <c r="B163" t="s">
        <v>1563</v>
      </c>
      <c r="C163" t="s">
        <v>1573</v>
      </c>
      <c r="D163" s="288" t="s">
        <v>963</v>
      </c>
      <c r="E163" t="s">
        <v>1181</v>
      </c>
      <c r="F163" t="s">
        <v>282</v>
      </c>
      <c r="G163" t="s">
        <v>2528</v>
      </c>
      <c r="H163" s="288" t="s">
        <v>1410</v>
      </c>
      <c r="I163" t="s">
        <v>1411</v>
      </c>
      <c r="J163" t="s">
        <v>944</v>
      </c>
      <c r="K163" t="s">
        <v>1099</v>
      </c>
      <c r="L163" t="s">
        <v>1101</v>
      </c>
      <c r="M163" s="288" t="s">
        <v>749</v>
      </c>
      <c r="N163" t="s">
        <v>611</v>
      </c>
      <c r="O163" t="s">
        <v>1101</v>
      </c>
      <c r="P163" t="s">
        <v>1097</v>
      </c>
      <c r="Q163" t="s">
        <v>1410</v>
      </c>
      <c r="R163" t="s">
        <v>1104</v>
      </c>
      <c r="S163" s="288" t="s">
        <v>286</v>
      </c>
      <c r="T163" t="s">
        <v>1569</v>
      </c>
      <c r="U163" t="s">
        <v>1484</v>
      </c>
    </row>
    <row r="164" spans="1:21" x14ac:dyDescent="0.25">
      <c r="A164" t="s">
        <v>1839</v>
      </c>
      <c r="B164" t="s">
        <v>1563</v>
      </c>
      <c r="C164" t="s">
        <v>1519</v>
      </c>
      <c r="D164" s="288" t="s">
        <v>963</v>
      </c>
      <c r="E164" t="s">
        <v>1181</v>
      </c>
      <c r="F164" t="s">
        <v>282</v>
      </c>
      <c r="G164" t="s">
        <v>2528</v>
      </c>
      <c r="H164" s="288" t="s">
        <v>1410</v>
      </c>
      <c r="I164" t="s">
        <v>1411</v>
      </c>
      <c r="J164" t="s">
        <v>944</v>
      </c>
      <c r="K164" t="s">
        <v>1099</v>
      </c>
      <c r="L164" t="s">
        <v>1101</v>
      </c>
      <c r="M164" s="288" t="s">
        <v>749</v>
      </c>
      <c r="N164" t="s">
        <v>612</v>
      </c>
      <c r="O164" t="s">
        <v>1101</v>
      </c>
      <c r="P164" t="s">
        <v>1097</v>
      </c>
      <c r="Q164" t="s">
        <v>1410</v>
      </c>
      <c r="R164" t="s">
        <v>1104</v>
      </c>
      <c r="S164" s="288" t="s">
        <v>286</v>
      </c>
      <c r="T164" t="s">
        <v>1569</v>
      </c>
      <c r="U164" t="s">
        <v>1484</v>
      </c>
    </row>
    <row r="165" spans="1:21" x14ac:dyDescent="0.25">
      <c r="A165" t="s">
        <v>1839</v>
      </c>
      <c r="B165" t="s">
        <v>1563</v>
      </c>
      <c r="C165" t="s">
        <v>1574</v>
      </c>
      <c r="D165" s="288" t="s">
        <v>963</v>
      </c>
      <c r="E165" t="s">
        <v>1181</v>
      </c>
      <c r="F165" t="s">
        <v>282</v>
      </c>
      <c r="G165" t="s">
        <v>2528</v>
      </c>
      <c r="H165" s="288" t="s">
        <v>1410</v>
      </c>
      <c r="I165" t="s">
        <v>1411</v>
      </c>
      <c r="J165" t="s">
        <v>944</v>
      </c>
      <c r="K165" t="s">
        <v>1099</v>
      </c>
      <c r="L165" t="s">
        <v>1101</v>
      </c>
      <c r="M165" s="288" t="s">
        <v>749</v>
      </c>
      <c r="N165" t="s">
        <v>613</v>
      </c>
      <c r="O165" t="s">
        <v>1101</v>
      </c>
      <c r="P165" t="s">
        <v>1097</v>
      </c>
      <c r="Q165" t="s">
        <v>1410</v>
      </c>
      <c r="R165" t="s">
        <v>1104</v>
      </c>
      <c r="S165" s="288" t="s">
        <v>286</v>
      </c>
      <c r="T165" t="s">
        <v>1569</v>
      </c>
      <c r="U165" t="s">
        <v>1484</v>
      </c>
    </row>
    <row r="166" spans="1:21" x14ac:dyDescent="0.25">
      <c r="A166" t="s">
        <v>1839</v>
      </c>
      <c r="B166" t="s">
        <v>1563</v>
      </c>
      <c r="C166" t="s">
        <v>1520</v>
      </c>
      <c r="D166" s="288" t="s">
        <v>963</v>
      </c>
      <c r="E166" t="s">
        <v>1181</v>
      </c>
      <c r="F166" t="s">
        <v>282</v>
      </c>
      <c r="G166" t="s">
        <v>2528</v>
      </c>
      <c r="H166" s="288" t="s">
        <v>1410</v>
      </c>
      <c r="I166" t="s">
        <v>1411</v>
      </c>
      <c r="J166" t="s">
        <v>944</v>
      </c>
      <c r="K166" t="s">
        <v>1099</v>
      </c>
      <c r="L166" t="s">
        <v>1101</v>
      </c>
      <c r="M166" s="288" t="s">
        <v>749</v>
      </c>
      <c r="N166" t="s">
        <v>614</v>
      </c>
      <c r="O166" t="s">
        <v>1101</v>
      </c>
      <c r="P166" t="s">
        <v>1097</v>
      </c>
      <c r="Q166" t="s">
        <v>1410</v>
      </c>
      <c r="R166" t="s">
        <v>1104</v>
      </c>
      <c r="S166" s="288" t="s">
        <v>286</v>
      </c>
      <c r="T166" t="s">
        <v>1569</v>
      </c>
      <c r="U166" t="s">
        <v>1484</v>
      </c>
    </row>
    <row r="167" spans="1:21" x14ac:dyDescent="0.25">
      <c r="A167" t="s">
        <v>1839</v>
      </c>
      <c r="B167" t="s">
        <v>1563</v>
      </c>
      <c r="C167" t="s">
        <v>1521</v>
      </c>
      <c r="D167" s="288" t="s">
        <v>963</v>
      </c>
      <c r="E167" t="s">
        <v>1181</v>
      </c>
      <c r="F167" t="s">
        <v>282</v>
      </c>
      <c r="G167" t="s">
        <v>2528</v>
      </c>
      <c r="H167" s="288" t="s">
        <v>1410</v>
      </c>
      <c r="I167" t="s">
        <v>1411</v>
      </c>
      <c r="J167" t="s">
        <v>944</v>
      </c>
      <c r="K167" t="s">
        <v>1099</v>
      </c>
      <c r="L167" t="s">
        <v>1101</v>
      </c>
      <c r="M167" s="288" t="s">
        <v>749</v>
      </c>
      <c r="N167" t="s">
        <v>616</v>
      </c>
      <c r="O167" t="s">
        <v>1101</v>
      </c>
      <c r="P167" t="s">
        <v>1097</v>
      </c>
      <c r="Q167" t="s">
        <v>1410</v>
      </c>
      <c r="R167" t="s">
        <v>1104</v>
      </c>
      <c r="S167" s="288" t="s">
        <v>286</v>
      </c>
      <c r="T167" t="s">
        <v>1569</v>
      </c>
      <c r="U167" t="s">
        <v>1484</v>
      </c>
    </row>
    <row r="168" spans="1:21" x14ac:dyDescent="0.25">
      <c r="A168" t="s">
        <v>1839</v>
      </c>
      <c r="B168" t="s">
        <v>1563</v>
      </c>
      <c r="C168" t="s">
        <v>1575</v>
      </c>
      <c r="D168" s="288" t="s">
        <v>963</v>
      </c>
      <c r="E168" t="s">
        <v>1181</v>
      </c>
      <c r="F168" t="s">
        <v>282</v>
      </c>
      <c r="G168" t="s">
        <v>2528</v>
      </c>
      <c r="H168" s="288" t="s">
        <v>1410</v>
      </c>
      <c r="I168" t="s">
        <v>1411</v>
      </c>
      <c r="J168" t="s">
        <v>944</v>
      </c>
      <c r="K168" t="s">
        <v>1099</v>
      </c>
      <c r="L168" t="s">
        <v>1101</v>
      </c>
      <c r="M168" s="288" t="s">
        <v>749</v>
      </c>
      <c r="N168" t="s">
        <v>618</v>
      </c>
      <c r="O168" t="s">
        <v>1101</v>
      </c>
      <c r="P168" t="s">
        <v>1097</v>
      </c>
      <c r="Q168" t="s">
        <v>1410</v>
      </c>
      <c r="R168" t="s">
        <v>1104</v>
      </c>
      <c r="S168" s="288" t="s">
        <v>286</v>
      </c>
      <c r="T168" t="s">
        <v>1569</v>
      </c>
      <c r="U168" t="s">
        <v>1484</v>
      </c>
    </row>
    <row r="169" spans="1:21" x14ac:dyDescent="0.25">
      <c r="A169" t="s">
        <v>1839</v>
      </c>
      <c r="B169" t="s">
        <v>1563</v>
      </c>
      <c r="C169" t="s">
        <v>1522</v>
      </c>
      <c r="D169" s="288" t="s">
        <v>963</v>
      </c>
      <c r="E169" t="s">
        <v>1181</v>
      </c>
      <c r="F169" t="s">
        <v>282</v>
      </c>
      <c r="G169" t="s">
        <v>2528</v>
      </c>
      <c r="H169" s="288" t="s">
        <v>1410</v>
      </c>
      <c r="I169" t="s">
        <v>1411</v>
      </c>
      <c r="J169" t="s">
        <v>944</v>
      </c>
      <c r="K169" t="s">
        <v>1099</v>
      </c>
      <c r="L169" t="s">
        <v>1101</v>
      </c>
      <c r="M169" s="288" t="s">
        <v>749</v>
      </c>
      <c r="N169" t="s">
        <v>620</v>
      </c>
      <c r="O169" t="s">
        <v>1101</v>
      </c>
      <c r="P169" t="s">
        <v>1097</v>
      </c>
      <c r="Q169" t="s">
        <v>1410</v>
      </c>
      <c r="R169" t="s">
        <v>1104</v>
      </c>
      <c r="S169" s="288" t="s">
        <v>286</v>
      </c>
      <c r="T169" t="s">
        <v>1569</v>
      </c>
      <c r="U169" t="s">
        <v>1484</v>
      </c>
    </row>
    <row r="170" spans="1:21" x14ac:dyDescent="0.25">
      <c r="A170" t="s">
        <v>1839</v>
      </c>
      <c r="B170" t="s">
        <v>1563</v>
      </c>
      <c r="C170" t="s">
        <v>1523</v>
      </c>
      <c r="D170" s="288" t="s">
        <v>963</v>
      </c>
      <c r="E170" t="s">
        <v>1181</v>
      </c>
      <c r="F170" t="s">
        <v>282</v>
      </c>
      <c r="G170" t="s">
        <v>2528</v>
      </c>
      <c r="H170" s="288" t="s">
        <v>1410</v>
      </c>
      <c r="I170" t="s">
        <v>1411</v>
      </c>
      <c r="J170" t="s">
        <v>944</v>
      </c>
      <c r="K170" t="s">
        <v>1099</v>
      </c>
      <c r="L170" t="s">
        <v>1101</v>
      </c>
      <c r="M170" s="288" t="s">
        <v>749</v>
      </c>
      <c r="N170" t="s">
        <v>621</v>
      </c>
      <c r="O170" t="s">
        <v>1101</v>
      </c>
      <c r="P170" t="s">
        <v>1097</v>
      </c>
      <c r="Q170" t="s">
        <v>1410</v>
      </c>
      <c r="R170" t="s">
        <v>1104</v>
      </c>
      <c r="S170" s="288" t="s">
        <v>286</v>
      </c>
      <c r="T170" t="s">
        <v>1569</v>
      </c>
      <c r="U170" t="s">
        <v>1484</v>
      </c>
    </row>
    <row r="171" spans="1:21" x14ac:dyDescent="0.25">
      <c r="A171" t="s">
        <v>1839</v>
      </c>
      <c r="B171" t="s">
        <v>1563</v>
      </c>
      <c r="C171" t="s">
        <v>1576</v>
      </c>
      <c r="D171" s="288" t="s">
        <v>963</v>
      </c>
      <c r="E171" t="s">
        <v>1181</v>
      </c>
      <c r="F171" t="s">
        <v>282</v>
      </c>
      <c r="G171" t="s">
        <v>2528</v>
      </c>
      <c r="H171" s="288" t="s">
        <v>1410</v>
      </c>
      <c r="I171" t="s">
        <v>1411</v>
      </c>
      <c r="J171" t="s">
        <v>944</v>
      </c>
      <c r="K171" t="s">
        <v>1099</v>
      </c>
      <c r="L171" t="s">
        <v>1101</v>
      </c>
      <c r="M171" s="288" t="s">
        <v>749</v>
      </c>
      <c r="N171" t="s">
        <v>622</v>
      </c>
      <c r="O171" t="s">
        <v>1101</v>
      </c>
      <c r="P171" t="s">
        <v>1097</v>
      </c>
      <c r="Q171" t="s">
        <v>1410</v>
      </c>
      <c r="R171" t="s">
        <v>1104</v>
      </c>
      <c r="S171" s="288" t="s">
        <v>286</v>
      </c>
      <c r="T171" t="s">
        <v>1569</v>
      </c>
      <c r="U171" t="s">
        <v>1484</v>
      </c>
    </row>
    <row r="172" spans="1:21" x14ac:dyDescent="0.25">
      <c r="A172" t="s">
        <v>1839</v>
      </c>
      <c r="B172" t="s">
        <v>1563</v>
      </c>
      <c r="C172" t="s">
        <v>1577</v>
      </c>
      <c r="D172" s="288" t="s">
        <v>963</v>
      </c>
      <c r="E172" t="s">
        <v>1181</v>
      </c>
      <c r="F172" t="s">
        <v>282</v>
      </c>
      <c r="G172" t="s">
        <v>2528</v>
      </c>
      <c r="H172" s="288" t="s">
        <v>1410</v>
      </c>
      <c r="I172" t="s">
        <v>1411</v>
      </c>
      <c r="J172" t="s">
        <v>944</v>
      </c>
      <c r="K172" t="s">
        <v>1099</v>
      </c>
      <c r="L172" t="s">
        <v>1101</v>
      </c>
      <c r="M172" s="288" t="s">
        <v>749</v>
      </c>
      <c r="N172" t="s">
        <v>623</v>
      </c>
      <c r="O172" t="s">
        <v>1101</v>
      </c>
      <c r="P172" t="s">
        <v>1097</v>
      </c>
      <c r="Q172" t="s">
        <v>1410</v>
      </c>
      <c r="R172" t="s">
        <v>1104</v>
      </c>
      <c r="S172" s="288" t="s">
        <v>286</v>
      </c>
      <c r="T172" t="s">
        <v>1569</v>
      </c>
      <c r="U172" t="s">
        <v>1484</v>
      </c>
    </row>
    <row r="173" spans="1:21" x14ac:dyDescent="0.25">
      <c r="A173" t="s">
        <v>1839</v>
      </c>
      <c r="B173" t="s">
        <v>1563</v>
      </c>
      <c r="C173" t="s">
        <v>1524</v>
      </c>
      <c r="D173" s="288" t="s">
        <v>963</v>
      </c>
      <c r="E173" t="s">
        <v>1181</v>
      </c>
      <c r="F173" t="s">
        <v>282</v>
      </c>
      <c r="G173" t="s">
        <v>2528</v>
      </c>
      <c r="H173" s="288" t="s">
        <v>1410</v>
      </c>
      <c r="I173" t="s">
        <v>1411</v>
      </c>
      <c r="J173" t="s">
        <v>944</v>
      </c>
      <c r="K173" t="s">
        <v>1099</v>
      </c>
      <c r="L173" t="s">
        <v>1101</v>
      </c>
      <c r="M173" s="288" t="s">
        <v>749</v>
      </c>
      <c r="N173" t="s">
        <v>625</v>
      </c>
      <c r="O173" t="s">
        <v>1101</v>
      </c>
      <c r="P173" t="s">
        <v>1097</v>
      </c>
      <c r="Q173" t="s">
        <v>1410</v>
      </c>
      <c r="R173" t="s">
        <v>1104</v>
      </c>
      <c r="S173" s="288" t="s">
        <v>286</v>
      </c>
      <c r="T173" t="s">
        <v>1569</v>
      </c>
      <c r="U173" t="s">
        <v>1484</v>
      </c>
    </row>
    <row r="174" spans="1:21" x14ac:dyDescent="0.25">
      <c r="A174" t="s">
        <v>1839</v>
      </c>
      <c r="B174" t="s">
        <v>1563</v>
      </c>
      <c r="C174" t="s">
        <v>1578</v>
      </c>
      <c r="D174" s="288" t="s">
        <v>963</v>
      </c>
      <c r="E174" t="s">
        <v>1181</v>
      </c>
      <c r="F174" t="s">
        <v>282</v>
      </c>
      <c r="G174" t="s">
        <v>2528</v>
      </c>
      <c r="H174" s="288" t="s">
        <v>1410</v>
      </c>
      <c r="I174" t="s">
        <v>1411</v>
      </c>
      <c r="J174" t="s">
        <v>944</v>
      </c>
      <c r="K174" t="s">
        <v>1099</v>
      </c>
      <c r="L174" t="s">
        <v>1101</v>
      </c>
      <c r="M174" s="288" t="s">
        <v>749</v>
      </c>
      <c r="N174" t="s">
        <v>1579</v>
      </c>
      <c r="O174" t="s">
        <v>1101</v>
      </c>
      <c r="P174" t="s">
        <v>1097</v>
      </c>
      <c r="Q174" t="s">
        <v>1410</v>
      </c>
      <c r="R174" t="s">
        <v>1104</v>
      </c>
      <c r="S174" s="288" t="s">
        <v>286</v>
      </c>
      <c r="T174" t="s">
        <v>1569</v>
      </c>
      <c r="U174" t="s">
        <v>1484</v>
      </c>
    </row>
    <row r="175" spans="1:21" x14ac:dyDescent="0.25">
      <c r="A175" t="s">
        <v>1839</v>
      </c>
      <c r="B175" t="s">
        <v>1563</v>
      </c>
      <c r="C175" t="s">
        <v>1580</v>
      </c>
      <c r="D175" s="288" t="s">
        <v>963</v>
      </c>
      <c r="E175" t="s">
        <v>1181</v>
      </c>
      <c r="F175" t="s">
        <v>282</v>
      </c>
      <c r="G175" t="s">
        <v>2528</v>
      </c>
      <c r="H175" s="288" t="s">
        <v>1410</v>
      </c>
      <c r="I175" t="s">
        <v>1411</v>
      </c>
      <c r="J175" t="s">
        <v>944</v>
      </c>
      <c r="K175" t="s">
        <v>1099</v>
      </c>
      <c r="L175" t="s">
        <v>1101</v>
      </c>
      <c r="M175" s="288" t="s">
        <v>749</v>
      </c>
      <c r="N175" t="s">
        <v>627</v>
      </c>
      <c r="O175" t="s">
        <v>1101</v>
      </c>
      <c r="P175" t="s">
        <v>1097</v>
      </c>
      <c r="Q175" t="s">
        <v>1410</v>
      </c>
      <c r="R175" t="s">
        <v>1104</v>
      </c>
      <c r="S175" s="288" t="s">
        <v>286</v>
      </c>
      <c r="T175" t="s">
        <v>1569</v>
      </c>
      <c r="U175" t="s">
        <v>1484</v>
      </c>
    </row>
    <row r="176" spans="1:21" x14ac:dyDescent="0.25">
      <c r="A176" t="s">
        <v>1839</v>
      </c>
      <c r="B176" t="s">
        <v>1563</v>
      </c>
      <c r="C176" t="s">
        <v>1525</v>
      </c>
      <c r="D176" s="288" t="s">
        <v>963</v>
      </c>
      <c r="E176" t="s">
        <v>1181</v>
      </c>
      <c r="F176" t="s">
        <v>282</v>
      </c>
      <c r="G176" t="s">
        <v>2528</v>
      </c>
      <c r="H176" s="288" t="s">
        <v>1410</v>
      </c>
      <c r="I176" t="s">
        <v>1411</v>
      </c>
      <c r="J176" t="s">
        <v>944</v>
      </c>
      <c r="K176" t="s">
        <v>1099</v>
      </c>
      <c r="L176" t="s">
        <v>1101</v>
      </c>
      <c r="M176" s="288" t="s">
        <v>749</v>
      </c>
      <c r="N176" t="s">
        <v>631</v>
      </c>
      <c r="O176" t="s">
        <v>1101</v>
      </c>
      <c r="P176" t="s">
        <v>1097</v>
      </c>
      <c r="Q176" t="s">
        <v>1410</v>
      </c>
      <c r="R176" t="s">
        <v>1104</v>
      </c>
      <c r="S176" s="288" t="s">
        <v>286</v>
      </c>
      <c r="T176" t="s">
        <v>1569</v>
      </c>
      <c r="U176" t="s">
        <v>1484</v>
      </c>
    </row>
    <row r="177" spans="1:21" x14ac:dyDescent="0.25">
      <c r="A177" t="s">
        <v>1839</v>
      </c>
      <c r="B177" t="s">
        <v>1563</v>
      </c>
      <c r="C177" t="s">
        <v>1581</v>
      </c>
      <c r="D177" s="288" t="s">
        <v>963</v>
      </c>
      <c r="E177" t="s">
        <v>1181</v>
      </c>
      <c r="F177" t="s">
        <v>282</v>
      </c>
      <c r="G177" t="s">
        <v>2528</v>
      </c>
      <c r="H177" s="288" t="s">
        <v>1410</v>
      </c>
      <c r="I177" t="s">
        <v>1411</v>
      </c>
      <c r="J177" t="s">
        <v>944</v>
      </c>
      <c r="K177" t="s">
        <v>1099</v>
      </c>
      <c r="L177" t="s">
        <v>1101</v>
      </c>
      <c r="M177" s="288" t="s">
        <v>749</v>
      </c>
      <c r="N177" t="s">
        <v>629</v>
      </c>
      <c r="O177" t="s">
        <v>1101</v>
      </c>
      <c r="P177" t="s">
        <v>1097</v>
      </c>
      <c r="Q177" t="s">
        <v>1410</v>
      </c>
      <c r="R177" t="s">
        <v>1104</v>
      </c>
      <c r="S177" s="288" t="s">
        <v>286</v>
      </c>
      <c r="T177" t="s">
        <v>1569</v>
      </c>
      <c r="U177" t="s">
        <v>1484</v>
      </c>
    </row>
    <row r="178" spans="1:21" x14ac:dyDescent="0.25">
      <c r="A178" t="s">
        <v>1839</v>
      </c>
      <c r="B178" t="s">
        <v>1563</v>
      </c>
      <c r="C178" t="s">
        <v>1526</v>
      </c>
      <c r="D178" s="288" t="s">
        <v>963</v>
      </c>
      <c r="E178" t="s">
        <v>1181</v>
      </c>
      <c r="F178" t="s">
        <v>282</v>
      </c>
      <c r="G178" t="s">
        <v>2528</v>
      </c>
      <c r="H178" s="288" t="s">
        <v>1410</v>
      </c>
      <c r="I178" t="s">
        <v>1411</v>
      </c>
      <c r="J178" t="s">
        <v>944</v>
      </c>
      <c r="K178" t="s">
        <v>1099</v>
      </c>
      <c r="L178" t="s">
        <v>1101</v>
      </c>
      <c r="M178" s="288" t="s">
        <v>749</v>
      </c>
      <c r="N178" t="s">
        <v>632</v>
      </c>
      <c r="O178" t="s">
        <v>1101</v>
      </c>
      <c r="P178" t="s">
        <v>1097</v>
      </c>
      <c r="Q178" t="s">
        <v>1410</v>
      </c>
      <c r="R178" t="s">
        <v>1104</v>
      </c>
      <c r="S178" s="288" t="s">
        <v>286</v>
      </c>
      <c r="T178" t="s">
        <v>1569</v>
      </c>
      <c r="U178" t="s">
        <v>1484</v>
      </c>
    </row>
    <row r="179" spans="1:21" x14ac:dyDescent="0.25">
      <c r="A179" t="s">
        <v>1839</v>
      </c>
      <c r="B179" t="s">
        <v>1563</v>
      </c>
      <c r="C179" t="s">
        <v>1527</v>
      </c>
      <c r="D179" s="288" t="s">
        <v>963</v>
      </c>
      <c r="E179" t="s">
        <v>1181</v>
      </c>
      <c r="F179" t="s">
        <v>282</v>
      </c>
      <c r="G179" t="s">
        <v>2528</v>
      </c>
      <c r="H179" s="288" t="s">
        <v>1410</v>
      </c>
      <c r="I179" t="s">
        <v>1411</v>
      </c>
      <c r="J179" t="s">
        <v>944</v>
      </c>
      <c r="K179" t="s">
        <v>1099</v>
      </c>
      <c r="L179" t="s">
        <v>1101</v>
      </c>
      <c r="M179" s="288" t="s">
        <v>749</v>
      </c>
      <c r="N179" t="s">
        <v>634</v>
      </c>
      <c r="O179" t="s">
        <v>1101</v>
      </c>
      <c r="P179" t="s">
        <v>1097</v>
      </c>
      <c r="Q179" t="s">
        <v>1410</v>
      </c>
      <c r="R179" t="s">
        <v>1104</v>
      </c>
      <c r="S179" s="288" t="s">
        <v>286</v>
      </c>
      <c r="T179" t="s">
        <v>1569</v>
      </c>
      <c r="U179" t="s">
        <v>1484</v>
      </c>
    </row>
    <row r="180" spans="1:21" x14ac:dyDescent="0.25">
      <c r="A180" t="s">
        <v>1839</v>
      </c>
      <c r="B180" t="s">
        <v>1563</v>
      </c>
      <c r="C180" t="s">
        <v>1528</v>
      </c>
      <c r="D180" s="288" t="s">
        <v>963</v>
      </c>
      <c r="E180" t="s">
        <v>1181</v>
      </c>
      <c r="F180" t="s">
        <v>282</v>
      </c>
      <c r="G180" t="s">
        <v>2528</v>
      </c>
      <c r="H180" s="288" t="s">
        <v>1410</v>
      </c>
      <c r="I180" t="s">
        <v>1411</v>
      </c>
      <c r="J180" t="s">
        <v>944</v>
      </c>
      <c r="K180" t="s">
        <v>1099</v>
      </c>
      <c r="L180" t="s">
        <v>1101</v>
      </c>
      <c r="M180" s="288" t="s">
        <v>749</v>
      </c>
      <c r="N180" t="s">
        <v>635</v>
      </c>
      <c r="O180" t="s">
        <v>1101</v>
      </c>
      <c r="P180" t="s">
        <v>1097</v>
      </c>
      <c r="Q180" t="s">
        <v>1410</v>
      </c>
      <c r="R180" t="s">
        <v>1104</v>
      </c>
      <c r="S180" s="288" t="s">
        <v>286</v>
      </c>
      <c r="T180" t="s">
        <v>1569</v>
      </c>
      <c r="U180" t="s">
        <v>1484</v>
      </c>
    </row>
    <row r="181" spans="1:21" x14ac:dyDescent="0.25">
      <c r="A181" t="s">
        <v>1839</v>
      </c>
      <c r="B181" t="s">
        <v>1563</v>
      </c>
      <c r="C181" t="s">
        <v>1529</v>
      </c>
      <c r="D181" s="288" t="s">
        <v>963</v>
      </c>
      <c r="E181" t="s">
        <v>1181</v>
      </c>
      <c r="F181" t="s">
        <v>282</v>
      </c>
      <c r="G181" t="s">
        <v>2528</v>
      </c>
      <c r="H181" s="288" t="s">
        <v>1410</v>
      </c>
      <c r="I181" t="s">
        <v>1411</v>
      </c>
      <c r="J181" t="s">
        <v>944</v>
      </c>
      <c r="K181" t="s">
        <v>1099</v>
      </c>
      <c r="L181" t="s">
        <v>1101</v>
      </c>
      <c r="M181" s="288" t="s">
        <v>749</v>
      </c>
      <c r="N181" t="s">
        <v>638</v>
      </c>
      <c r="O181" t="s">
        <v>1101</v>
      </c>
      <c r="P181" t="s">
        <v>1097</v>
      </c>
      <c r="Q181" t="s">
        <v>1410</v>
      </c>
      <c r="R181" t="s">
        <v>1104</v>
      </c>
      <c r="S181" s="288" t="s">
        <v>286</v>
      </c>
      <c r="T181" t="s">
        <v>1569</v>
      </c>
      <c r="U181" t="s">
        <v>1484</v>
      </c>
    </row>
    <row r="182" spans="1:21" x14ac:dyDescent="0.25">
      <c r="A182" t="s">
        <v>1839</v>
      </c>
      <c r="B182" t="s">
        <v>1563</v>
      </c>
      <c r="C182" t="s">
        <v>1582</v>
      </c>
      <c r="D182" s="288" t="s">
        <v>963</v>
      </c>
      <c r="E182" t="s">
        <v>1181</v>
      </c>
      <c r="F182" t="s">
        <v>282</v>
      </c>
      <c r="G182" t="s">
        <v>2528</v>
      </c>
      <c r="H182" s="288" t="s">
        <v>1410</v>
      </c>
      <c r="I182" t="s">
        <v>1411</v>
      </c>
      <c r="J182" t="s">
        <v>944</v>
      </c>
      <c r="K182" t="s">
        <v>1099</v>
      </c>
      <c r="L182" t="s">
        <v>1101</v>
      </c>
      <c r="M182" s="288" t="s">
        <v>749</v>
      </c>
      <c r="N182" t="s">
        <v>639</v>
      </c>
      <c r="O182" t="s">
        <v>1101</v>
      </c>
      <c r="P182" t="s">
        <v>1097</v>
      </c>
      <c r="Q182" t="s">
        <v>1410</v>
      </c>
      <c r="R182" t="s">
        <v>1104</v>
      </c>
      <c r="S182" s="288" t="s">
        <v>286</v>
      </c>
      <c r="T182" t="s">
        <v>1569</v>
      </c>
      <c r="U182" t="s">
        <v>1484</v>
      </c>
    </row>
    <row r="183" spans="1:21" x14ac:dyDescent="0.25">
      <c r="A183" t="s">
        <v>1839</v>
      </c>
      <c r="B183" t="s">
        <v>1563</v>
      </c>
      <c r="C183" t="s">
        <v>1530</v>
      </c>
      <c r="D183" s="288" t="s">
        <v>963</v>
      </c>
      <c r="E183" t="s">
        <v>1181</v>
      </c>
      <c r="F183" t="s">
        <v>282</v>
      </c>
      <c r="G183" t="s">
        <v>2528</v>
      </c>
      <c r="H183" s="288" t="s">
        <v>1410</v>
      </c>
      <c r="I183" t="s">
        <v>1411</v>
      </c>
      <c r="J183" t="s">
        <v>944</v>
      </c>
      <c r="K183" t="s">
        <v>1099</v>
      </c>
      <c r="L183" t="s">
        <v>1101</v>
      </c>
      <c r="M183" s="288" t="s">
        <v>749</v>
      </c>
      <c r="N183" t="s">
        <v>640</v>
      </c>
      <c r="O183" t="s">
        <v>1101</v>
      </c>
      <c r="P183" t="s">
        <v>1097</v>
      </c>
      <c r="Q183" t="s">
        <v>1410</v>
      </c>
      <c r="R183" t="s">
        <v>1104</v>
      </c>
      <c r="S183" s="288" t="s">
        <v>286</v>
      </c>
      <c r="T183" t="s">
        <v>1569</v>
      </c>
      <c r="U183" t="s">
        <v>1484</v>
      </c>
    </row>
    <row r="184" spans="1:21" x14ac:dyDescent="0.25">
      <c r="A184" t="s">
        <v>1839</v>
      </c>
      <c r="B184" t="s">
        <v>1563</v>
      </c>
      <c r="C184" t="s">
        <v>1531</v>
      </c>
      <c r="D184" s="288" t="s">
        <v>963</v>
      </c>
      <c r="E184" t="s">
        <v>1181</v>
      </c>
      <c r="F184" t="s">
        <v>282</v>
      </c>
      <c r="G184" t="s">
        <v>2528</v>
      </c>
      <c r="H184" s="288" t="s">
        <v>1410</v>
      </c>
      <c r="I184" t="s">
        <v>1411</v>
      </c>
      <c r="J184" t="s">
        <v>944</v>
      </c>
      <c r="K184" t="s">
        <v>1099</v>
      </c>
      <c r="L184" t="s">
        <v>1101</v>
      </c>
      <c r="M184" s="288" t="s">
        <v>749</v>
      </c>
      <c r="N184" t="s">
        <v>641</v>
      </c>
      <c r="O184" t="s">
        <v>1101</v>
      </c>
      <c r="P184" t="s">
        <v>1097</v>
      </c>
      <c r="Q184" t="s">
        <v>1410</v>
      </c>
      <c r="R184" t="s">
        <v>1104</v>
      </c>
      <c r="S184" s="288" t="s">
        <v>286</v>
      </c>
      <c r="T184" t="s">
        <v>1569</v>
      </c>
      <c r="U184" t="s">
        <v>1484</v>
      </c>
    </row>
    <row r="185" spans="1:21" x14ac:dyDescent="0.25">
      <c r="A185" t="s">
        <v>1839</v>
      </c>
      <c r="B185" t="s">
        <v>1563</v>
      </c>
      <c r="C185" t="s">
        <v>1532</v>
      </c>
      <c r="D185" s="288" t="s">
        <v>963</v>
      </c>
      <c r="E185" t="s">
        <v>1181</v>
      </c>
      <c r="F185" t="s">
        <v>282</v>
      </c>
      <c r="G185" t="s">
        <v>2528</v>
      </c>
      <c r="H185" s="288" t="s">
        <v>1410</v>
      </c>
      <c r="I185" t="s">
        <v>1411</v>
      </c>
      <c r="J185" t="s">
        <v>944</v>
      </c>
      <c r="K185" t="s">
        <v>1099</v>
      </c>
      <c r="L185" t="s">
        <v>1101</v>
      </c>
      <c r="M185" s="288" t="s">
        <v>749</v>
      </c>
      <c r="N185" t="s">
        <v>643</v>
      </c>
      <c r="O185" t="s">
        <v>1101</v>
      </c>
      <c r="P185" t="s">
        <v>1097</v>
      </c>
      <c r="Q185" t="s">
        <v>1410</v>
      </c>
      <c r="R185" t="s">
        <v>1104</v>
      </c>
      <c r="S185" s="288" t="s">
        <v>286</v>
      </c>
      <c r="T185" t="s">
        <v>1569</v>
      </c>
      <c r="U185" t="s">
        <v>1484</v>
      </c>
    </row>
    <row r="186" spans="1:21" x14ac:dyDescent="0.25">
      <c r="A186" t="s">
        <v>1839</v>
      </c>
      <c r="B186" t="s">
        <v>1563</v>
      </c>
      <c r="C186" t="s">
        <v>1533</v>
      </c>
      <c r="D186" s="288" t="s">
        <v>963</v>
      </c>
      <c r="E186" t="s">
        <v>1181</v>
      </c>
      <c r="F186" t="s">
        <v>282</v>
      </c>
      <c r="G186" t="s">
        <v>2528</v>
      </c>
      <c r="H186" s="288" t="s">
        <v>1410</v>
      </c>
      <c r="I186" t="s">
        <v>1411</v>
      </c>
      <c r="J186" t="s">
        <v>944</v>
      </c>
      <c r="K186" t="s">
        <v>1099</v>
      </c>
      <c r="L186" t="s">
        <v>1101</v>
      </c>
      <c r="M186" s="288" t="s">
        <v>749</v>
      </c>
      <c r="N186" t="s">
        <v>645</v>
      </c>
      <c r="O186" t="s">
        <v>1101</v>
      </c>
      <c r="P186" t="s">
        <v>1097</v>
      </c>
      <c r="Q186" t="s">
        <v>1410</v>
      </c>
      <c r="R186" t="s">
        <v>1104</v>
      </c>
      <c r="S186" s="288" t="s">
        <v>286</v>
      </c>
      <c r="T186" t="s">
        <v>1569</v>
      </c>
      <c r="U186" t="s">
        <v>1484</v>
      </c>
    </row>
    <row r="187" spans="1:21" x14ac:dyDescent="0.25">
      <c r="A187" t="s">
        <v>1839</v>
      </c>
      <c r="B187" t="s">
        <v>1563</v>
      </c>
      <c r="C187" t="s">
        <v>1534</v>
      </c>
      <c r="D187" s="288" t="s">
        <v>963</v>
      </c>
      <c r="E187" t="s">
        <v>1181</v>
      </c>
      <c r="F187" t="s">
        <v>282</v>
      </c>
      <c r="G187" t="s">
        <v>2528</v>
      </c>
      <c r="H187" s="288" t="s">
        <v>1410</v>
      </c>
      <c r="I187" t="s">
        <v>1411</v>
      </c>
      <c r="J187" t="s">
        <v>944</v>
      </c>
      <c r="K187" t="s">
        <v>1099</v>
      </c>
      <c r="L187" t="s">
        <v>1101</v>
      </c>
      <c r="M187" s="288" t="s">
        <v>749</v>
      </c>
      <c r="N187" t="s">
        <v>646</v>
      </c>
      <c r="O187" t="s">
        <v>1101</v>
      </c>
      <c r="P187" t="s">
        <v>1097</v>
      </c>
      <c r="Q187" t="s">
        <v>1410</v>
      </c>
      <c r="R187" t="s">
        <v>1104</v>
      </c>
      <c r="S187" s="288" t="s">
        <v>286</v>
      </c>
      <c r="T187" t="s">
        <v>1569</v>
      </c>
      <c r="U187" t="s">
        <v>1484</v>
      </c>
    </row>
    <row r="188" spans="1:21" x14ac:dyDescent="0.25">
      <c r="A188" t="s">
        <v>1839</v>
      </c>
      <c r="B188" t="s">
        <v>1563</v>
      </c>
      <c r="C188" t="s">
        <v>1535</v>
      </c>
      <c r="D188" s="288" t="s">
        <v>963</v>
      </c>
      <c r="E188" t="s">
        <v>1181</v>
      </c>
      <c r="F188" t="s">
        <v>282</v>
      </c>
      <c r="G188" t="s">
        <v>2528</v>
      </c>
      <c r="H188" s="288" t="s">
        <v>1410</v>
      </c>
      <c r="I188" t="s">
        <v>1411</v>
      </c>
      <c r="J188" t="s">
        <v>944</v>
      </c>
      <c r="K188" t="s">
        <v>1099</v>
      </c>
      <c r="L188" t="s">
        <v>1101</v>
      </c>
      <c r="M188" s="288" t="s">
        <v>749</v>
      </c>
      <c r="N188" t="s">
        <v>647</v>
      </c>
      <c r="O188" t="s">
        <v>1101</v>
      </c>
      <c r="P188" t="s">
        <v>1097</v>
      </c>
      <c r="Q188" t="s">
        <v>1410</v>
      </c>
      <c r="R188" t="s">
        <v>1104</v>
      </c>
      <c r="S188" s="288" t="s">
        <v>286</v>
      </c>
      <c r="T188" t="s">
        <v>1569</v>
      </c>
      <c r="U188" t="s">
        <v>1484</v>
      </c>
    </row>
    <row r="189" spans="1:21" x14ac:dyDescent="0.25">
      <c r="A189" t="s">
        <v>1839</v>
      </c>
      <c r="B189" t="s">
        <v>1563</v>
      </c>
      <c r="C189" t="s">
        <v>1536</v>
      </c>
      <c r="D189" s="288" t="s">
        <v>963</v>
      </c>
      <c r="E189" t="s">
        <v>1181</v>
      </c>
      <c r="F189" t="s">
        <v>282</v>
      </c>
      <c r="G189" t="s">
        <v>2528</v>
      </c>
      <c r="H189" s="288" t="s">
        <v>1410</v>
      </c>
      <c r="I189" t="s">
        <v>1411</v>
      </c>
      <c r="J189" t="s">
        <v>944</v>
      </c>
      <c r="K189" t="s">
        <v>1099</v>
      </c>
      <c r="L189" t="s">
        <v>1101</v>
      </c>
      <c r="M189" s="288" t="s">
        <v>749</v>
      </c>
      <c r="N189" t="s">
        <v>648</v>
      </c>
      <c r="O189" t="s">
        <v>1101</v>
      </c>
      <c r="P189" t="s">
        <v>1097</v>
      </c>
      <c r="Q189" t="s">
        <v>1410</v>
      </c>
      <c r="R189" t="s">
        <v>1104</v>
      </c>
      <c r="S189" s="288" t="s">
        <v>286</v>
      </c>
      <c r="T189" t="s">
        <v>1569</v>
      </c>
      <c r="U189" t="s">
        <v>1484</v>
      </c>
    </row>
    <row r="190" spans="1:21" x14ac:dyDescent="0.25">
      <c r="A190" t="s">
        <v>1839</v>
      </c>
      <c r="B190" t="s">
        <v>1563</v>
      </c>
      <c r="C190" t="s">
        <v>1537</v>
      </c>
      <c r="D190" s="288" t="s">
        <v>963</v>
      </c>
      <c r="E190" t="s">
        <v>1181</v>
      </c>
      <c r="F190" t="s">
        <v>282</v>
      </c>
      <c r="G190" t="s">
        <v>2528</v>
      </c>
      <c r="H190" s="288" t="s">
        <v>1410</v>
      </c>
      <c r="I190" t="s">
        <v>1411</v>
      </c>
      <c r="J190" t="s">
        <v>944</v>
      </c>
      <c r="K190" t="s">
        <v>1099</v>
      </c>
      <c r="L190" t="s">
        <v>1101</v>
      </c>
      <c r="M190" s="288" t="s">
        <v>749</v>
      </c>
      <c r="N190" t="s">
        <v>649</v>
      </c>
      <c r="O190" t="s">
        <v>1101</v>
      </c>
      <c r="P190" t="s">
        <v>1097</v>
      </c>
      <c r="Q190" t="s">
        <v>1410</v>
      </c>
      <c r="R190" t="s">
        <v>1104</v>
      </c>
      <c r="S190" s="288" t="s">
        <v>286</v>
      </c>
      <c r="T190" t="s">
        <v>1569</v>
      </c>
      <c r="U190" t="s">
        <v>1484</v>
      </c>
    </row>
    <row r="191" spans="1:21" x14ac:dyDescent="0.25">
      <c r="A191" t="s">
        <v>1839</v>
      </c>
      <c r="B191" t="s">
        <v>1563</v>
      </c>
      <c r="C191" t="s">
        <v>2568</v>
      </c>
      <c r="D191" s="288" t="s">
        <v>963</v>
      </c>
      <c r="E191" t="s">
        <v>1181</v>
      </c>
      <c r="F191" t="s">
        <v>282</v>
      </c>
      <c r="G191" t="s">
        <v>2528</v>
      </c>
      <c r="H191" s="288" t="s">
        <v>1410</v>
      </c>
      <c r="I191" t="s">
        <v>1411</v>
      </c>
      <c r="J191" t="s">
        <v>944</v>
      </c>
      <c r="K191" t="s">
        <v>1099</v>
      </c>
      <c r="L191" t="s">
        <v>1101</v>
      </c>
      <c r="M191" s="288" t="s">
        <v>749</v>
      </c>
      <c r="N191" t="s">
        <v>651</v>
      </c>
      <c r="O191" t="s">
        <v>1101</v>
      </c>
      <c r="P191" t="s">
        <v>1097</v>
      </c>
      <c r="Q191" t="s">
        <v>1410</v>
      </c>
      <c r="R191" t="s">
        <v>1104</v>
      </c>
      <c r="S191" s="288" t="s">
        <v>286</v>
      </c>
      <c r="T191" t="s">
        <v>1569</v>
      </c>
      <c r="U191" t="s">
        <v>1484</v>
      </c>
    </row>
    <row r="192" spans="1:21" x14ac:dyDescent="0.25">
      <c r="A192" t="s">
        <v>1839</v>
      </c>
      <c r="B192" t="s">
        <v>1563</v>
      </c>
      <c r="C192" t="s">
        <v>1538</v>
      </c>
      <c r="D192" s="288" t="s">
        <v>963</v>
      </c>
      <c r="E192" t="s">
        <v>1181</v>
      </c>
      <c r="F192" t="s">
        <v>282</v>
      </c>
      <c r="G192" t="s">
        <v>2528</v>
      </c>
      <c r="H192" s="288" t="s">
        <v>1410</v>
      </c>
      <c r="I192" t="s">
        <v>1411</v>
      </c>
      <c r="J192" t="s">
        <v>944</v>
      </c>
      <c r="K192" t="s">
        <v>1099</v>
      </c>
      <c r="L192" t="s">
        <v>1101</v>
      </c>
      <c r="M192" s="288" t="s">
        <v>749</v>
      </c>
      <c r="N192" t="s">
        <v>652</v>
      </c>
      <c r="O192" t="s">
        <v>1101</v>
      </c>
      <c r="P192" t="s">
        <v>1097</v>
      </c>
      <c r="Q192" t="s">
        <v>1410</v>
      </c>
      <c r="R192" t="s">
        <v>1104</v>
      </c>
      <c r="S192" s="288" t="s">
        <v>286</v>
      </c>
      <c r="T192" t="s">
        <v>1569</v>
      </c>
      <c r="U192" t="s">
        <v>1484</v>
      </c>
    </row>
    <row r="193" spans="1:21" x14ac:dyDescent="0.25">
      <c r="A193" t="s">
        <v>1839</v>
      </c>
      <c r="B193" t="s">
        <v>1563</v>
      </c>
      <c r="C193" t="s">
        <v>1583</v>
      </c>
      <c r="D193" s="288" t="s">
        <v>963</v>
      </c>
      <c r="E193" t="s">
        <v>1181</v>
      </c>
      <c r="F193" t="s">
        <v>282</v>
      </c>
      <c r="G193" t="s">
        <v>2528</v>
      </c>
      <c r="H193" s="288" t="s">
        <v>1410</v>
      </c>
      <c r="I193" t="s">
        <v>1411</v>
      </c>
      <c r="J193" t="s">
        <v>944</v>
      </c>
      <c r="K193" t="s">
        <v>1099</v>
      </c>
      <c r="L193" t="s">
        <v>1101</v>
      </c>
      <c r="M193" s="288" t="s">
        <v>749</v>
      </c>
      <c r="N193" t="s">
        <v>653</v>
      </c>
      <c r="O193" t="s">
        <v>1101</v>
      </c>
      <c r="P193" t="s">
        <v>1097</v>
      </c>
      <c r="Q193" t="s">
        <v>1410</v>
      </c>
      <c r="R193" t="s">
        <v>1104</v>
      </c>
      <c r="S193" s="288" t="s">
        <v>286</v>
      </c>
      <c r="T193" t="s">
        <v>1569</v>
      </c>
      <c r="U193" t="s">
        <v>1484</v>
      </c>
    </row>
    <row r="194" spans="1:21" x14ac:dyDescent="0.25">
      <c r="A194" t="s">
        <v>1839</v>
      </c>
      <c r="B194" t="s">
        <v>1563</v>
      </c>
      <c r="C194" t="s">
        <v>1584</v>
      </c>
      <c r="D194" s="288" t="s">
        <v>963</v>
      </c>
      <c r="E194" t="s">
        <v>1181</v>
      </c>
      <c r="F194" t="s">
        <v>282</v>
      </c>
      <c r="G194" t="s">
        <v>2528</v>
      </c>
      <c r="H194" s="288" t="s">
        <v>1410</v>
      </c>
      <c r="I194" t="s">
        <v>1411</v>
      </c>
      <c r="J194" t="s">
        <v>944</v>
      </c>
      <c r="K194" t="s">
        <v>1099</v>
      </c>
      <c r="L194" t="s">
        <v>1101</v>
      </c>
      <c r="M194" s="288" t="s">
        <v>749</v>
      </c>
      <c r="N194" t="s">
        <v>655</v>
      </c>
      <c r="O194" t="s">
        <v>1101</v>
      </c>
      <c r="P194" t="s">
        <v>1097</v>
      </c>
      <c r="Q194" t="s">
        <v>1410</v>
      </c>
      <c r="R194" t="s">
        <v>1104</v>
      </c>
      <c r="S194" s="288" t="s">
        <v>286</v>
      </c>
      <c r="T194" t="s">
        <v>1569</v>
      </c>
      <c r="U194" t="s">
        <v>1484</v>
      </c>
    </row>
    <row r="195" spans="1:21" x14ac:dyDescent="0.25">
      <c r="A195" t="s">
        <v>1839</v>
      </c>
      <c r="B195" t="s">
        <v>1563</v>
      </c>
      <c r="C195" t="s">
        <v>1585</v>
      </c>
      <c r="D195" s="288" t="s">
        <v>963</v>
      </c>
      <c r="E195" t="s">
        <v>1181</v>
      </c>
      <c r="F195" t="s">
        <v>282</v>
      </c>
      <c r="G195" t="s">
        <v>2528</v>
      </c>
      <c r="H195" s="288" t="s">
        <v>1410</v>
      </c>
      <c r="I195" t="s">
        <v>1411</v>
      </c>
      <c r="J195" t="s">
        <v>944</v>
      </c>
      <c r="K195" t="s">
        <v>1099</v>
      </c>
      <c r="L195" t="s">
        <v>1101</v>
      </c>
      <c r="M195" s="288" t="s">
        <v>749</v>
      </c>
      <c r="N195" t="s">
        <v>656</v>
      </c>
      <c r="O195" t="s">
        <v>1101</v>
      </c>
      <c r="P195" t="s">
        <v>1097</v>
      </c>
      <c r="Q195" t="s">
        <v>1410</v>
      </c>
      <c r="R195" t="s">
        <v>1104</v>
      </c>
      <c r="S195" s="288" t="s">
        <v>286</v>
      </c>
      <c r="T195" t="s">
        <v>1569</v>
      </c>
      <c r="U195" t="s">
        <v>1484</v>
      </c>
    </row>
    <row r="196" spans="1:21" x14ac:dyDescent="0.25">
      <c r="A196" t="s">
        <v>1839</v>
      </c>
      <c r="B196" t="s">
        <v>1563</v>
      </c>
      <c r="C196" t="s">
        <v>2569</v>
      </c>
      <c r="D196" s="288" t="s">
        <v>963</v>
      </c>
      <c r="E196" t="s">
        <v>1181</v>
      </c>
      <c r="F196" t="s">
        <v>282</v>
      </c>
      <c r="G196" t="s">
        <v>2528</v>
      </c>
      <c r="H196" s="288" t="s">
        <v>1410</v>
      </c>
      <c r="I196" t="s">
        <v>1411</v>
      </c>
      <c r="J196" t="s">
        <v>944</v>
      </c>
      <c r="K196" t="s">
        <v>1099</v>
      </c>
      <c r="L196" t="s">
        <v>1101</v>
      </c>
      <c r="M196" s="288" t="s">
        <v>749</v>
      </c>
      <c r="N196" t="s">
        <v>658</v>
      </c>
      <c r="O196" t="s">
        <v>1101</v>
      </c>
      <c r="P196" t="s">
        <v>1097</v>
      </c>
      <c r="Q196" t="s">
        <v>1410</v>
      </c>
      <c r="R196" t="s">
        <v>1104</v>
      </c>
      <c r="S196" s="288" t="s">
        <v>286</v>
      </c>
      <c r="T196" t="s">
        <v>1569</v>
      </c>
      <c r="U196" t="s">
        <v>1484</v>
      </c>
    </row>
    <row r="197" spans="1:21" x14ac:dyDescent="0.25">
      <c r="A197" t="s">
        <v>1839</v>
      </c>
      <c r="B197" t="s">
        <v>1563</v>
      </c>
      <c r="C197" t="s">
        <v>1539</v>
      </c>
      <c r="D197" s="288" t="s">
        <v>963</v>
      </c>
      <c r="E197" t="s">
        <v>1181</v>
      </c>
      <c r="F197" t="s">
        <v>282</v>
      </c>
      <c r="G197" t="s">
        <v>2528</v>
      </c>
      <c r="H197" s="288" t="s">
        <v>1410</v>
      </c>
      <c r="I197" t="s">
        <v>1411</v>
      </c>
      <c r="J197" t="s">
        <v>944</v>
      </c>
      <c r="K197" t="s">
        <v>1099</v>
      </c>
      <c r="L197" t="s">
        <v>1101</v>
      </c>
      <c r="M197" s="288" t="s">
        <v>749</v>
      </c>
      <c r="N197" t="s">
        <v>661</v>
      </c>
      <c r="O197" t="s">
        <v>1101</v>
      </c>
      <c r="P197" t="s">
        <v>1097</v>
      </c>
      <c r="Q197" t="s">
        <v>1410</v>
      </c>
      <c r="R197" t="s">
        <v>1104</v>
      </c>
      <c r="S197" s="288" t="s">
        <v>286</v>
      </c>
      <c r="T197" t="s">
        <v>1569</v>
      </c>
      <c r="U197" t="s">
        <v>1484</v>
      </c>
    </row>
    <row r="198" spans="1:21" x14ac:dyDescent="0.25">
      <c r="A198" t="s">
        <v>1839</v>
      </c>
      <c r="B198" t="s">
        <v>1563</v>
      </c>
      <c r="C198" t="s">
        <v>1586</v>
      </c>
      <c r="D198" s="288" t="s">
        <v>963</v>
      </c>
      <c r="E198" t="s">
        <v>1181</v>
      </c>
      <c r="F198" t="s">
        <v>282</v>
      </c>
      <c r="G198" t="s">
        <v>2528</v>
      </c>
      <c r="H198" s="288" t="s">
        <v>1410</v>
      </c>
      <c r="I198" t="s">
        <v>1411</v>
      </c>
      <c r="J198" t="s">
        <v>944</v>
      </c>
      <c r="K198" t="s">
        <v>1099</v>
      </c>
      <c r="L198" t="s">
        <v>1101</v>
      </c>
      <c r="M198" s="288" t="s">
        <v>749</v>
      </c>
      <c r="N198" t="s">
        <v>663</v>
      </c>
      <c r="O198" t="s">
        <v>1101</v>
      </c>
      <c r="P198" t="s">
        <v>1097</v>
      </c>
      <c r="Q198" t="s">
        <v>1410</v>
      </c>
      <c r="R198" t="s">
        <v>1104</v>
      </c>
      <c r="S198" s="288" t="s">
        <v>286</v>
      </c>
      <c r="T198" t="s">
        <v>1569</v>
      </c>
      <c r="U198" t="s">
        <v>1484</v>
      </c>
    </row>
    <row r="199" spans="1:21" x14ac:dyDescent="0.25">
      <c r="A199" t="s">
        <v>1839</v>
      </c>
      <c r="B199" t="s">
        <v>1563</v>
      </c>
      <c r="C199" t="s">
        <v>1540</v>
      </c>
      <c r="D199" s="288" t="s">
        <v>963</v>
      </c>
      <c r="E199" t="s">
        <v>1181</v>
      </c>
      <c r="F199" t="s">
        <v>282</v>
      </c>
      <c r="G199" t="s">
        <v>2528</v>
      </c>
      <c r="H199" s="288" t="s">
        <v>1410</v>
      </c>
      <c r="I199" t="s">
        <v>1411</v>
      </c>
      <c r="J199" t="s">
        <v>944</v>
      </c>
      <c r="K199" t="s">
        <v>1099</v>
      </c>
      <c r="L199" t="s">
        <v>1101</v>
      </c>
      <c r="M199" s="288" t="s">
        <v>749</v>
      </c>
      <c r="N199" t="s">
        <v>709</v>
      </c>
      <c r="O199" t="s">
        <v>1101</v>
      </c>
      <c r="P199" t="s">
        <v>1097</v>
      </c>
      <c r="Q199" t="s">
        <v>1410</v>
      </c>
      <c r="R199" t="s">
        <v>1104</v>
      </c>
      <c r="S199" s="288" t="s">
        <v>286</v>
      </c>
      <c r="T199" t="s">
        <v>1569</v>
      </c>
      <c r="U199" t="s">
        <v>1484</v>
      </c>
    </row>
    <row r="200" spans="1:21" x14ac:dyDescent="0.25">
      <c r="A200" t="s">
        <v>1839</v>
      </c>
      <c r="B200" t="s">
        <v>1563</v>
      </c>
      <c r="C200" t="s">
        <v>1541</v>
      </c>
      <c r="D200" s="288" t="s">
        <v>963</v>
      </c>
      <c r="E200" t="s">
        <v>1181</v>
      </c>
      <c r="F200" t="s">
        <v>282</v>
      </c>
      <c r="G200" t="s">
        <v>2528</v>
      </c>
      <c r="H200" s="288" t="s">
        <v>1410</v>
      </c>
      <c r="I200" t="s">
        <v>1411</v>
      </c>
      <c r="J200" t="s">
        <v>944</v>
      </c>
      <c r="K200" t="s">
        <v>1099</v>
      </c>
      <c r="L200" t="s">
        <v>1101</v>
      </c>
      <c r="M200" s="288" t="s">
        <v>749</v>
      </c>
      <c r="N200" t="s">
        <v>664</v>
      </c>
      <c r="O200" t="s">
        <v>1101</v>
      </c>
      <c r="P200" t="s">
        <v>1097</v>
      </c>
      <c r="Q200" t="s">
        <v>1410</v>
      </c>
      <c r="R200" t="s">
        <v>1104</v>
      </c>
      <c r="S200" s="288" t="s">
        <v>286</v>
      </c>
      <c r="T200" t="s">
        <v>1569</v>
      </c>
      <c r="U200" t="s">
        <v>1484</v>
      </c>
    </row>
    <row r="201" spans="1:21" x14ac:dyDescent="0.25">
      <c r="A201" t="s">
        <v>1839</v>
      </c>
      <c r="B201" t="s">
        <v>1563</v>
      </c>
      <c r="C201" t="s">
        <v>1543</v>
      </c>
      <c r="D201" s="288" t="s">
        <v>963</v>
      </c>
      <c r="E201" t="s">
        <v>1181</v>
      </c>
      <c r="F201" t="s">
        <v>282</v>
      </c>
      <c r="G201" t="s">
        <v>2528</v>
      </c>
      <c r="H201" s="288" t="s">
        <v>1410</v>
      </c>
      <c r="I201" t="s">
        <v>1411</v>
      </c>
      <c r="J201" t="s">
        <v>944</v>
      </c>
      <c r="K201" t="s">
        <v>1099</v>
      </c>
      <c r="L201" t="s">
        <v>1101</v>
      </c>
      <c r="M201" s="288" t="s">
        <v>749</v>
      </c>
      <c r="N201" t="s">
        <v>665</v>
      </c>
      <c r="O201" t="s">
        <v>1101</v>
      </c>
      <c r="P201" t="s">
        <v>1097</v>
      </c>
      <c r="Q201" t="s">
        <v>1410</v>
      </c>
      <c r="R201" t="s">
        <v>1104</v>
      </c>
      <c r="S201" s="288" t="s">
        <v>286</v>
      </c>
      <c r="T201" t="s">
        <v>1569</v>
      </c>
      <c r="U201" t="s">
        <v>1484</v>
      </c>
    </row>
    <row r="202" spans="1:21" x14ac:dyDescent="0.25">
      <c r="A202" t="s">
        <v>1839</v>
      </c>
      <c r="B202" t="s">
        <v>1563</v>
      </c>
      <c r="C202" t="s">
        <v>1544</v>
      </c>
      <c r="D202" s="288" t="s">
        <v>963</v>
      </c>
      <c r="E202" t="s">
        <v>1181</v>
      </c>
      <c r="F202" t="s">
        <v>282</v>
      </c>
      <c r="G202" t="s">
        <v>2528</v>
      </c>
      <c r="H202" s="288" t="s">
        <v>1410</v>
      </c>
      <c r="I202" t="s">
        <v>1411</v>
      </c>
      <c r="J202" t="s">
        <v>944</v>
      </c>
      <c r="K202" t="s">
        <v>1099</v>
      </c>
      <c r="L202" t="s">
        <v>1101</v>
      </c>
      <c r="M202" s="288" t="s">
        <v>749</v>
      </c>
      <c r="N202" t="s">
        <v>666</v>
      </c>
      <c r="O202" t="s">
        <v>1101</v>
      </c>
      <c r="P202" t="s">
        <v>1097</v>
      </c>
      <c r="Q202" t="s">
        <v>1410</v>
      </c>
      <c r="R202" t="s">
        <v>1104</v>
      </c>
      <c r="S202" s="288" t="s">
        <v>286</v>
      </c>
      <c r="T202" t="s">
        <v>1569</v>
      </c>
      <c r="U202" t="s">
        <v>1484</v>
      </c>
    </row>
    <row r="203" spans="1:21" x14ac:dyDescent="0.25">
      <c r="A203" t="s">
        <v>1839</v>
      </c>
      <c r="B203" t="s">
        <v>1563</v>
      </c>
      <c r="C203" t="s">
        <v>1545</v>
      </c>
      <c r="D203" s="288" t="s">
        <v>963</v>
      </c>
      <c r="E203" t="s">
        <v>1181</v>
      </c>
      <c r="F203" t="s">
        <v>282</v>
      </c>
      <c r="G203" t="s">
        <v>2528</v>
      </c>
      <c r="H203" s="288" t="s">
        <v>1410</v>
      </c>
      <c r="I203" t="s">
        <v>1411</v>
      </c>
      <c r="J203" t="s">
        <v>944</v>
      </c>
      <c r="K203" t="s">
        <v>1099</v>
      </c>
      <c r="L203" t="s">
        <v>1101</v>
      </c>
      <c r="M203" s="288" t="s">
        <v>749</v>
      </c>
      <c r="N203" t="s">
        <v>667</v>
      </c>
      <c r="O203" t="s">
        <v>1101</v>
      </c>
      <c r="P203" t="s">
        <v>1097</v>
      </c>
      <c r="Q203" t="s">
        <v>1410</v>
      </c>
      <c r="R203" t="s">
        <v>1104</v>
      </c>
      <c r="S203" s="288" t="s">
        <v>286</v>
      </c>
      <c r="T203" t="s">
        <v>1569</v>
      </c>
      <c r="U203" t="s">
        <v>1484</v>
      </c>
    </row>
    <row r="204" spans="1:21" x14ac:dyDescent="0.25">
      <c r="A204" t="s">
        <v>1839</v>
      </c>
      <c r="B204" t="s">
        <v>1563</v>
      </c>
      <c r="C204" t="s">
        <v>1546</v>
      </c>
      <c r="D204" s="288" t="s">
        <v>963</v>
      </c>
      <c r="E204" t="s">
        <v>1181</v>
      </c>
      <c r="F204" t="s">
        <v>282</v>
      </c>
      <c r="G204" t="s">
        <v>2528</v>
      </c>
      <c r="H204" s="288" t="s">
        <v>1410</v>
      </c>
      <c r="I204" t="s">
        <v>1411</v>
      </c>
      <c r="J204" t="s">
        <v>944</v>
      </c>
      <c r="K204" t="s">
        <v>1099</v>
      </c>
      <c r="L204" t="s">
        <v>1101</v>
      </c>
      <c r="M204" s="288" t="s">
        <v>749</v>
      </c>
      <c r="N204" t="s">
        <v>669</v>
      </c>
      <c r="O204" t="s">
        <v>1101</v>
      </c>
      <c r="P204" t="s">
        <v>1097</v>
      </c>
      <c r="Q204" t="s">
        <v>1410</v>
      </c>
      <c r="R204" t="s">
        <v>1104</v>
      </c>
      <c r="S204" s="288" t="s">
        <v>286</v>
      </c>
      <c r="T204" t="s">
        <v>1569</v>
      </c>
      <c r="U204" t="s">
        <v>1484</v>
      </c>
    </row>
    <row r="205" spans="1:21" x14ac:dyDescent="0.25">
      <c r="A205" t="s">
        <v>1839</v>
      </c>
      <c r="B205" t="s">
        <v>1563</v>
      </c>
      <c r="C205" t="s">
        <v>1587</v>
      </c>
      <c r="D205" s="288" t="s">
        <v>963</v>
      </c>
      <c r="E205" t="s">
        <v>1181</v>
      </c>
      <c r="F205" t="s">
        <v>282</v>
      </c>
      <c r="G205" t="s">
        <v>2528</v>
      </c>
      <c r="H205" s="288" t="s">
        <v>1410</v>
      </c>
      <c r="I205" t="s">
        <v>1411</v>
      </c>
      <c r="J205" t="s">
        <v>944</v>
      </c>
      <c r="K205" t="s">
        <v>1099</v>
      </c>
      <c r="L205" t="s">
        <v>1101</v>
      </c>
      <c r="M205" s="288" t="s">
        <v>749</v>
      </c>
      <c r="N205" t="s">
        <v>670</v>
      </c>
      <c r="O205" t="s">
        <v>1101</v>
      </c>
      <c r="P205" t="s">
        <v>1097</v>
      </c>
      <c r="Q205" t="s">
        <v>1410</v>
      </c>
      <c r="R205" t="s">
        <v>1104</v>
      </c>
      <c r="S205" s="288" t="s">
        <v>286</v>
      </c>
      <c r="T205" t="s">
        <v>1569</v>
      </c>
      <c r="U205" t="s">
        <v>1484</v>
      </c>
    </row>
    <row r="206" spans="1:21" x14ac:dyDescent="0.25">
      <c r="A206" t="s">
        <v>1839</v>
      </c>
      <c r="B206" t="s">
        <v>1563</v>
      </c>
      <c r="C206" t="s">
        <v>1548</v>
      </c>
      <c r="D206" s="288" t="s">
        <v>963</v>
      </c>
      <c r="E206" t="s">
        <v>1181</v>
      </c>
      <c r="F206" t="s">
        <v>282</v>
      </c>
      <c r="G206" t="s">
        <v>2528</v>
      </c>
      <c r="H206" s="288" t="s">
        <v>1410</v>
      </c>
      <c r="I206" t="s">
        <v>1411</v>
      </c>
      <c r="J206" t="s">
        <v>944</v>
      </c>
      <c r="K206" t="s">
        <v>1099</v>
      </c>
      <c r="L206" t="s">
        <v>1101</v>
      </c>
      <c r="M206" s="288" t="s">
        <v>749</v>
      </c>
      <c r="N206" t="s">
        <v>671</v>
      </c>
      <c r="O206" t="s">
        <v>1101</v>
      </c>
      <c r="P206" t="s">
        <v>1097</v>
      </c>
      <c r="Q206" t="s">
        <v>1410</v>
      </c>
      <c r="R206" t="s">
        <v>1104</v>
      </c>
      <c r="S206" s="288" t="s">
        <v>286</v>
      </c>
      <c r="T206" t="s">
        <v>1569</v>
      </c>
      <c r="U206" t="s">
        <v>1484</v>
      </c>
    </row>
    <row r="207" spans="1:21" x14ac:dyDescent="0.25">
      <c r="A207" t="s">
        <v>1839</v>
      </c>
      <c r="B207" t="s">
        <v>1563</v>
      </c>
      <c r="C207" t="s">
        <v>1549</v>
      </c>
      <c r="D207" s="288" t="s">
        <v>963</v>
      </c>
      <c r="E207" t="s">
        <v>1181</v>
      </c>
      <c r="F207" t="s">
        <v>282</v>
      </c>
      <c r="G207" t="s">
        <v>2528</v>
      </c>
      <c r="H207" s="288" t="s">
        <v>1410</v>
      </c>
      <c r="I207" t="s">
        <v>1411</v>
      </c>
      <c r="J207" t="s">
        <v>944</v>
      </c>
      <c r="K207" t="s">
        <v>1099</v>
      </c>
      <c r="L207" t="s">
        <v>1101</v>
      </c>
      <c r="M207" s="288" t="s">
        <v>749</v>
      </c>
      <c r="N207" t="s">
        <v>673</v>
      </c>
      <c r="O207" t="s">
        <v>1101</v>
      </c>
      <c r="P207" t="s">
        <v>1097</v>
      </c>
      <c r="Q207" t="s">
        <v>1410</v>
      </c>
      <c r="R207" t="s">
        <v>1104</v>
      </c>
      <c r="S207" s="288" t="s">
        <v>286</v>
      </c>
      <c r="T207" t="s">
        <v>1569</v>
      </c>
      <c r="U207" t="s">
        <v>1484</v>
      </c>
    </row>
    <row r="208" spans="1:21" x14ac:dyDescent="0.25">
      <c r="A208" t="s">
        <v>1839</v>
      </c>
      <c r="B208" t="s">
        <v>1563</v>
      </c>
      <c r="C208" t="s">
        <v>1550</v>
      </c>
      <c r="D208" s="288" t="s">
        <v>963</v>
      </c>
      <c r="E208" t="s">
        <v>1181</v>
      </c>
      <c r="F208" t="s">
        <v>282</v>
      </c>
      <c r="G208" t="s">
        <v>2528</v>
      </c>
      <c r="H208" s="288" t="s">
        <v>1410</v>
      </c>
      <c r="I208" t="s">
        <v>1411</v>
      </c>
      <c r="J208" t="s">
        <v>944</v>
      </c>
      <c r="K208" t="s">
        <v>1099</v>
      </c>
      <c r="L208" t="s">
        <v>1101</v>
      </c>
      <c r="M208" s="288" t="s">
        <v>749</v>
      </c>
      <c r="N208" t="s">
        <v>674</v>
      </c>
      <c r="O208" t="s">
        <v>1101</v>
      </c>
      <c r="P208" t="s">
        <v>1097</v>
      </c>
      <c r="Q208" t="s">
        <v>1410</v>
      </c>
      <c r="R208" t="s">
        <v>1104</v>
      </c>
      <c r="S208" s="288" t="s">
        <v>286</v>
      </c>
      <c r="T208" t="s">
        <v>1569</v>
      </c>
      <c r="U208" t="s">
        <v>1484</v>
      </c>
    </row>
    <row r="209" spans="1:21" x14ac:dyDescent="0.25">
      <c r="A209" t="s">
        <v>1839</v>
      </c>
      <c r="B209" t="s">
        <v>1563</v>
      </c>
      <c r="C209" t="s">
        <v>1588</v>
      </c>
      <c r="D209" s="288" t="s">
        <v>963</v>
      </c>
      <c r="E209" t="s">
        <v>1181</v>
      </c>
      <c r="F209" t="s">
        <v>282</v>
      </c>
      <c r="G209" t="s">
        <v>2528</v>
      </c>
      <c r="H209" s="288" t="s">
        <v>1410</v>
      </c>
      <c r="I209" t="s">
        <v>1411</v>
      </c>
      <c r="J209" t="s">
        <v>944</v>
      </c>
      <c r="K209" t="s">
        <v>1099</v>
      </c>
      <c r="L209" t="s">
        <v>1101</v>
      </c>
      <c r="M209" s="288" t="s">
        <v>749</v>
      </c>
      <c r="N209" t="s">
        <v>675</v>
      </c>
      <c r="O209" t="s">
        <v>1101</v>
      </c>
      <c r="P209" t="s">
        <v>1097</v>
      </c>
      <c r="Q209" t="s">
        <v>1410</v>
      </c>
      <c r="R209" t="s">
        <v>1104</v>
      </c>
      <c r="S209" s="288" t="s">
        <v>286</v>
      </c>
      <c r="T209" t="s">
        <v>1569</v>
      </c>
      <c r="U209" t="s">
        <v>1484</v>
      </c>
    </row>
    <row r="210" spans="1:21" x14ac:dyDescent="0.25">
      <c r="A210" t="s">
        <v>1839</v>
      </c>
      <c r="B210" t="s">
        <v>1563</v>
      </c>
      <c r="C210" t="s">
        <v>1551</v>
      </c>
      <c r="D210" s="288" t="s">
        <v>963</v>
      </c>
      <c r="E210" t="s">
        <v>1181</v>
      </c>
      <c r="F210" t="s">
        <v>282</v>
      </c>
      <c r="G210" t="s">
        <v>2528</v>
      </c>
      <c r="H210" s="288" t="s">
        <v>1410</v>
      </c>
      <c r="I210" t="s">
        <v>1411</v>
      </c>
      <c r="J210" t="s">
        <v>944</v>
      </c>
      <c r="K210" t="s">
        <v>1099</v>
      </c>
      <c r="L210" t="s">
        <v>1101</v>
      </c>
      <c r="M210" s="288" t="s">
        <v>749</v>
      </c>
      <c r="N210" t="s">
        <v>676</v>
      </c>
      <c r="O210" t="s">
        <v>1101</v>
      </c>
      <c r="P210" t="s">
        <v>1097</v>
      </c>
      <c r="Q210" t="s">
        <v>1410</v>
      </c>
      <c r="R210" t="s">
        <v>1104</v>
      </c>
      <c r="S210" s="288" t="s">
        <v>286</v>
      </c>
      <c r="T210" t="s">
        <v>1569</v>
      </c>
      <c r="U210" t="s">
        <v>1484</v>
      </c>
    </row>
    <row r="211" spans="1:21" x14ac:dyDescent="0.25">
      <c r="A211" t="s">
        <v>1839</v>
      </c>
      <c r="B211" t="s">
        <v>1563</v>
      </c>
      <c r="C211" t="s">
        <v>1589</v>
      </c>
      <c r="D211" s="288" t="s">
        <v>963</v>
      </c>
      <c r="E211" t="s">
        <v>1181</v>
      </c>
      <c r="F211" t="s">
        <v>282</v>
      </c>
      <c r="G211" t="s">
        <v>2528</v>
      </c>
      <c r="H211" s="288" t="s">
        <v>1410</v>
      </c>
      <c r="I211" t="s">
        <v>1411</v>
      </c>
      <c r="J211" t="s">
        <v>944</v>
      </c>
      <c r="K211" t="s">
        <v>1099</v>
      </c>
      <c r="L211" t="s">
        <v>1101</v>
      </c>
      <c r="M211" s="288" t="s">
        <v>749</v>
      </c>
      <c r="N211" t="s">
        <v>604</v>
      </c>
      <c r="O211" t="s">
        <v>1101</v>
      </c>
      <c r="P211" t="s">
        <v>1097</v>
      </c>
      <c r="Q211" t="s">
        <v>1410</v>
      </c>
      <c r="R211" t="s">
        <v>1104</v>
      </c>
      <c r="S211" s="288" t="s">
        <v>286</v>
      </c>
      <c r="T211" t="s">
        <v>1569</v>
      </c>
      <c r="U211" t="s">
        <v>1484</v>
      </c>
    </row>
    <row r="212" spans="1:21" x14ac:dyDescent="0.25">
      <c r="A212" t="s">
        <v>1839</v>
      </c>
      <c r="B212" t="s">
        <v>1563</v>
      </c>
      <c r="C212" t="s">
        <v>1590</v>
      </c>
      <c r="D212" s="288" t="s">
        <v>963</v>
      </c>
      <c r="E212" t="s">
        <v>1181</v>
      </c>
      <c r="F212" t="s">
        <v>282</v>
      </c>
      <c r="G212" t="s">
        <v>2528</v>
      </c>
      <c r="H212" s="288" t="s">
        <v>1410</v>
      </c>
      <c r="I212" t="s">
        <v>1411</v>
      </c>
      <c r="J212" t="s">
        <v>944</v>
      </c>
      <c r="K212" t="s">
        <v>1099</v>
      </c>
      <c r="L212" t="s">
        <v>1101</v>
      </c>
      <c r="M212" s="288" t="s">
        <v>749</v>
      </c>
      <c r="N212" t="s">
        <v>624</v>
      </c>
      <c r="O212" t="s">
        <v>1101</v>
      </c>
      <c r="P212" t="s">
        <v>1097</v>
      </c>
      <c r="Q212" t="s">
        <v>1410</v>
      </c>
      <c r="R212" t="s">
        <v>1104</v>
      </c>
      <c r="S212" s="288" t="s">
        <v>286</v>
      </c>
      <c r="T212" t="s">
        <v>1569</v>
      </c>
      <c r="U212" t="s">
        <v>1484</v>
      </c>
    </row>
    <row r="213" spans="1:21" x14ac:dyDescent="0.25">
      <c r="A213" t="s">
        <v>1839</v>
      </c>
      <c r="B213" t="s">
        <v>1563</v>
      </c>
      <c r="C213" t="s">
        <v>1591</v>
      </c>
      <c r="D213" s="288" t="s">
        <v>963</v>
      </c>
      <c r="E213" t="s">
        <v>1181</v>
      </c>
      <c r="F213" t="s">
        <v>282</v>
      </c>
      <c r="G213" t="s">
        <v>2528</v>
      </c>
      <c r="H213" s="288" t="s">
        <v>1410</v>
      </c>
      <c r="I213" t="s">
        <v>1411</v>
      </c>
      <c r="J213" t="s">
        <v>944</v>
      </c>
      <c r="K213" t="s">
        <v>1099</v>
      </c>
      <c r="L213" t="s">
        <v>1101</v>
      </c>
      <c r="M213" s="288" t="s">
        <v>749</v>
      </c>
      <c r="N213" t="s">
        <v>644</v>
      </c>
      <c r="O213" t="s">
        <v>1101</v>
      </c>
      <c r="P213" t="s">
        <v>1097</v>
      </c>
      <c r="Q213" t="s">
        <v>1410</v>
      </c>
      <c r="R213" t="s">
        <v>1104</v>
      </c>
      <c r="S213" s="288" t="s">
        <v>286</v>
      </c>
      <c r="T213" t="s">
        <v>1569</v>
      </c>
      <c r="U213" t="s">
        <v>1484</v>
      </c>
    </row>
    <row r="214" spans="1:21" x14ac:dyDescent="0.25">
      <c r="A214" t="s">
        <v>1839</v>
      </c>
      <c r="B214" t="s">
        <v>1563</v>
      </c>
      <c r="C214" t="s">
        <v>1592</v>
      </c>
      <c r="D214" s="288" t="s">
        <v>963</v>
      </c>
      <c r="E214" t="s">
        <v>1181</v>
      </c>
      <c r="F214" t="s">
        <v>282</v>
      </c>
      <c r="G214" t="s">
        <v>2528</v>
      </c>
      <c r="H214" s="288" t="s">
        <v>1410</v>
      </c>
      <c r="I214" t="s">
        <v>1411</v>
      </c>
      <c r="J214" t="s">
        <v>944</v>
      </c>
      <c r="K214" t="s">
        <v>1099</v>
      </c>
      <c r="L214" t="s">
        <v>1101</v>
      </c>
      <c r="M214" s="288" t="s">
        <v>749</v>
      </c>
      <c r="N214" t="s">
        <v>630</v>
      </c>
      <c r="O214" t="s">
        <v>1101</v>
      </c>
      <c r="P214" t="s">
        <v>1097</v>
      </c>
      <c r="Q214" t="s">
        <v>1410</v>
      </c>
      <c r="R214" t="s">
        <v>1104</v>
      </c>
      <c r="S214" s="288" t="s">
        <v>286</v>
      </c>
      <c r="T214" t="s">
        <v>1569</v>
      </c>
      <c r="U214" t="s">
        <v>1484</v>
      </c>
    </row>
    <row r="215" spans="1:21" x14ac:dyDescent="0.25">
      <c r="A215" t="s">
        <v>1839</v>
      </c>
      <c r="B215" t="s">
        <v>1563</v>
      </c>
      <c r="C215" t="s">
        <v>1552</v>
      </c>
      <c r="D215" s="288" t="s">
        <v>963</v>
      </c>
      <c r="E215" t="s">
        <v>1181</v>
      </c>
      <c r="F215" t="s">
        <v>282</v>
      </c>
      <c r="G215" t="s">
        <v>2528</v>
      </c>
      <c r="H215" s="288" t="s">
        <v>1410</v>
      </c>
      <c r="I215" t="s">
        <v>1411</v>
      </c>
      <c r="J215" t="s">
        <v>944</v>
      </c>
      <c r="K215" t="s">
        <v>1099</v>
      </c>
      <c r="L215" t="s">
        <v>1101</v>
      </c>
      <c r="M215" s="288" t="s">
        <v>749</v>
      </c>
      <c r="N215" t="s">
        <v>697</v>
      </c>
      <c r="O215" t="s">
        <v>1101</v>
      </c>
      <c r="P215" t="s">
        <v>1097</v>
      </c>
      <c r="Q215" t="s">
        <v>1410</v>
      </c>
      <c r="R215" t="s">
        <v>1104</v>
      </c>
      <c r="S215" s="288" t="s">
        <v>286</v>
      </c>
      <c r="T215" t="s">
        <v>1569</v>
      </c>
      <c r="U215" t="s">
        <v>1484</v>
      </c>
    </row>
    <row r="216" spans="1:21" x14ac:dyDescent="0.25">
      <c r="A216" t="s">
        <v>1839</v>
      </c>
      <c r="B216" t="s">
        <v>1563</v>
      </c>
      <c r="C216" t="s">
        <v>1553</v>
      </c>
      <c r="D216" s="288" t="s">
        <v>963</v>
      </c>
      <c r="E216" t="s">
        <v>1181</v>
      </c>
      <c r="F216" t="s">
        <v>282</v>
      </c>
      <c r="G216" t="s">
        <v>2528</v>
      </c>
      <c r="H216" s="288" t="s">
        <v>1410</v>
      </c>
      <c r="I216" t="s">
        <v>1411</v>
      </c>
      <c r="J216" t="s">
        <v>944</v>
      </c>
      <c r="K216" t="s">
        <v>1099</v>
      </c>
      <c r="L216" t="s">
        <v>1101</v>
      </c>
      <c r="M216" s="288" t="s">
        <v>749</v>
      </c>
      <c r="N216" t="s">
        <v>1554</v>
      </c>
      <c r="O216" t="s">
        <v>1101</v>
      </c>
      <c r="P216" t="s">
        <v>1097</v>
      </c>
      <c r="Q216" t="s">
        <v>1410</v>
      </c>
      <c r="R216" t="s">
        <v>1104</v>
      </c>
      <c r="S216" s="288" t="s">
        <v>286</v>
      </c>
      <c r="T216" t="s">
        <v>1569</v>
      </c>
      <c r="U216" t="s">
        <v>1484</v>
      </c>
    </row>
    <row r="217" spans="1:21" x14ac:dyDescent="0.25">
      <c r="A217" t="s">
        <v>1839</v>
      </c>
      <c r="B217" t="s">
        <v>1563</v>
      </c>
      <c r="C217" t="s">
        <v>1593</v>
      </c>
      <c r="D217" s="288" t="s">
        <v>963</v>
      </c>
      <c r="E217" t="s">
        <v>1181</v>
      </c>
      <c r="F217" t="s">
        <v>282</v>
      </c>
      <c r="G217" t="s">
        <v>2528</v>
      </c>
      <c r="H217" s="288" t="s">
        <v>1410</v>
      </c>
      <c r="I217" t="s">
        <v>1411</v>
      </c>
      <c r="J217" t="s">
        <v>944</v>
      </c>
      <c r="K217" t="s">
        <v>1099</v>
      </c>
      <c r="L217" t="s">
        <v>1101</v>
      </c>
      <c r="M217" s="288" t="s">
        <v>749</v>
      </c>
      <c r="N217" t="s">
        <v>1594</v>
      </c>
      <c r="O217" t="s">
        <v>1101</v>
      </c>
      <c r="P217" t="s">
        <v>1097</v>
      </c>
      <c r="Q217" t="s">
        <v>1410</v>
      </c>
      <c r="R217" t="s">
        <v>1104</v>
      </c>
      <c r="S217" s="288" t="s">
        <v>286</v>
      </c>
      <c r="T217" t="s">
        <v>1569</v>
      </c>
      <c r="U217" t="s">
        <v>1484</v>
      </c>
    </row>
    <row r="218" spans="1:21" x14ac:dyDescent="0.25">
      <c r="A218" t="s">
        <v>1839</v>
      </c>
      <c r="B218" t="s">
        <v>1563</v>
      </c>
      <c r="C218" t="s">
        <v>1595</v>
      </c>
      <c r="D218" s="288" t="s">
        <v>963</v>
      </c>
      <c r="E218" t="s">
        <v>1181</v>
      </c>
      <c r="F218" t="s">
        <v>282</v>
      </c>
      <c r="G218" t="s">
        <v>2528</v>
      </c>
      <c r="H218" s="288" t="s">
        <v>1410</v>
      </c>
      <c r="I218" t="s">
        <v>1411</v>
      </c>
      <c r="J218" t="s">
        <v>944</v>
      </c>
      <c r="K218" t="s">
        <v>1099</v>
      </c>
      <c r="L218" t="s">
        <v>1101</v>
      </c>
      <c r="M218" s="288" t="s">
        <v>749</v>
      </c>
      <c r="N218" t="s">
        <v>1596</v>
      </c>
      <c r="O218" t="s">
        <v>1101</v>
      </c>
      <c r="P218" t="s">
        <v>1097</v>
      </c>
      <c r="Q218" t="s">
        <v>1410</v>
      </c>
      <c r="R218" t="s">
        <v>1104</v>
      </c>
      <c r="S218" s="288" t="s">
        <v>286</v>
      </c>
      <c r="T218" t="s">
        <v>1569</v>
      </c>
      <c r="U218" t="s">
        <v>1484</v>
      </c>
    </row>
    <row r="219" spans="1:21" x14ac:dyDescent="0.25">
      <c r="A219" t="s">
        <v>1839</v>
      </c>
      <c r="B219" t="s">
        <v>1563</v>
      </c>
      <c r="C219" t="s">
        <v>1597</v>
      </c>
      <c r="D219" s="288" t="s">
        <v>963</v>
      </c>
      <c r="E219" t="s">
        <v>1181</v>
      </c>
      <c r="F219" t="s">
        <v>282</v>
      </c>
      <c r="G219" t="s">
        <v>2528</v>
      </c>
      <c r="H219" s="288" t="s">
        <v>1410</v>
      </c>
      <c r="I219" t="s">
        <v>1411</v>
      </c>
      <c r="J219" t="s">
        <v>944</v>
      </c>
      <c r="K219" t="s">
        <v>1099</v>
      </c>
      <c r="L219" t="s">
        <v>1101</v>
      </c>
      <c r="M219" s="288" t="s">
        <v>749</v>
      </c>
      <c r="N219" t="s">
        <v>1598</v>
      </c>
      <c r="O219" t="s">
        <v>1101</v>
      </c>
      <c r="P219" t="s">
        <v>1097</v>
      </c>
      <c r="Q219" t="s">
        <v>1410</v>
      </c>
      <c r="R219" t="s">
        <v>1104</v>
      </c>
      <c r="S219" s="288" t="s">
        <v>286</v>
      </c>
      <c r="T219" t="s">
        <v>1569</v>
      </c>
      <c r="U219" t="s">
        <v>1484</v>
      </c>
    </row>
    <row r="220" spans="1:21" x14ac:dyDescent="0.25">
      <c r="A220" t="s">
        <v>1839</v>
      </c>
      <c r="B220" t="s">
        <v>1563</v>
      </c>
      <c r="C220" t="s">
        <v>1599</v>
      </c>
      <c r="D220" s="288" t="s">
        <v>963</v>
      </c>
      <c r="E220" t="s">
        <v>1181</v>
      </c>
      <c r="F220" t="s">
        <v>282</v>
      </c>
      <c r="G220" t="s">
        <v>2528</v>
      </c>
      <c r="H220" s="288" t="s">
        <v>1410</v>
      </c>
      <c r="I220" t="s">
        <v>1411</v>
      </c>
      <c r="J220" t="s">
        <v>944</v>
      </c>
      <c r="K220" t="s">
        <v>1099</v>
      </c>
      <c r="L220" t="s">
        <v>1101</v>
      </c>
      <c r="M220" s="288" t="s">
        <v>749</v>
      </c>
      <c r="N220" t="s">
        <v>1600</v>
      </c>
      <c r="O220" t="s">
        <v>1101</v>
      </c>
      <c r="P220" t="s">
        <v>1097</v>
      </c>
      <c r="Q220" t="s">
        <v>1410</v>
      </c>
      <c r="R220" t="s">
        <v>1104</v>
      </c>
      <c r="S220" s="288" t="s">
        <v>286</v>
      </c>
      <c r="T220" t="s">
        <v>1569</v>
      </c>
      <c r="U220" t="s">
        <v>1484</v>
      </c>
    </row>
    <row r="221" spans="1:21" x14ac:dyDescent="0.25">
      <c r="A221" t="s">
        <v>1839</v>
      </c>
      <c r="B221" t="s">
        <v>1563</v>
      </c>
      <c r="C221" t="s">
        <v>1601</v>
      </c>
      <c r="D221" s="288" t="s">
        <v>963</v>
      </c>
      <c r="E221" t="s">
        <v>1181</v>
      </c>
      <c r="F221" t="s">
        <v>282</v>
      </c>
      <c r="G221" t="s">
        <v>2528</v>
      </c>
      <c r="H221" s="288" t="s">
        <v>1410</v>
      </c>
      <c r="I221" t="s">
        <v>1411</v>
      </c>
      <c r="J221" t="s">
        <v>944</v>
      </c>
      <c r="K221" t="s">
        <v>1099</v>
      </c>
      <c r="L221" t="s">
        <v>1101</v>
      </c>
      <c r="M221" s="288" t="s">
        <v>749</v>
      </c>
      <c r="N221" t="s">
        <v>1602</v>
      </c>
      <c r="O221" t="s">
        <v>1101</v>
      </c>
      <c r="P221" t="s">
        <v>1097</v>
      </c>
      <c r="Q221" t="s">
        <v>1410</v>
      </c>
      <c r="R221" t="s">
        <v>1104</v>
      </c>
      <c r="S221" s="288" t="s">
        <v>286</v>
      </c>
      <c r="T221" t="s">
        <v>1569</v>
      </c>
      <c r="U221" t="s">
        <v>1484</v>
      </c>
    </row>
    <row r="222" spans="1:21" x14ac:dyDescent="0.25">
      <c r="A222" t="s">
        <v>1839</v>
      </c>
      <c r="B222" t="s">
        <v>1563</v>
      </c>
      <c r="C222" t="s">
        <v>1555</v>
      </c>
      <c r="D222" s="288" t="s">
        <v>963</v>
      </c>
      <c r="E222" t="s">
        <v>1181</v>
      </c>
      <c r="F222" t="s">
        <v>282</v>
      </c>
      <c r="G222" t="s">
        <v>2528</v>
      </c>
      <c r="H222" s="288" t="s">
        <v>1410</v>
      </c>
      <c r="I222" t="s">
        <v>1411</v>
      </c>
      <c r="J222" t="s">
        <v>944</v>
      </c>
      <c r="K222" t="s">
        <v>1099</v>
      </c>
      <c r="L222" t="s">
        <v>1101</v>
      </c>
      <c r="M222" s="288" t="s">
        <v>749</v>
      </c>
      <c r="N222" t="s">
        <v>1556</v>
      </c>
      <c r="O222" t="s">
        <v>1101</v>
      </c>
      <c r="P222" t="s">
        <v>1097</v>
      </c>
      <c r="Q222" t="s">
        <v>1410</v>
      </c>
      <c r="R222" t="s">
        <v>1104</v>
      </c>
      <c r="S222" s="288" t="s">
        <v>286</v>
      </c>
      <c r="T222" t="s">
        <v>1569</v>
      </c>
      <c r="U222" t="s">
        <v>1484</v>
      </c>
    </row>
    <row r="223" spans="1:21" x14ac:dyDescent="0.25">
      <c r="A223" t="s">
        <v>1839</v>
      </c>
      <c r="B223" t="s">
        <v>1563</v>
      </c>
      <c r="C223" t="s">
        <v>1603</v>
      </c>
      <c r="D223" s="288" t="s">
        <v>963</v>
      </c>
      <c r="E223" t="s">
        <v>1181</v>
      </c>
      <c r="F223" t="s">
        <v>282</v>
      </c>
      <c r="G223" t="s">
        <v>2528</v>
      </c>
      <c r="H223" s="288" t="s">
        <v>1410</v>
      </c>
      <c r="I223" t="s">
        <v>1411</v>
      </c>
      <c r="J223" t="s">
        <v>944</v>
      </c>
      <c r="K223" t="s">
        <v>1099</v>
      </c>
      <c r="L223" t="s">
        <v>1101</v>
      </c>
      <c r="M223" s="288" t="s">
        <v>749</v>
      </c>
      <c r="N223" t="s">
        <v>1604</v>
      </c>
      <c r="O223" t="s">
        <v>1101</v>
      </c>
      <c r="P223" t="s">
        <v>1097</v>
      </c>
      <c r="Q223" t="s">
        <v>1410</v>
      </c>
      <c r="R223" t="s">
        <v>1104</v>
      </c>
      <c r="S223" s="288" t="s">
        <v>286</v>
      </c>
      <c r="T223" t="s">
        <v>1569</v>
      </c>
      <c r="U223" t="s">
        <v>1484</v>
      </c>
    </row>
    <row r="224" spans="1:21" x14ac:dyDescent="0.25">
      <c r="A224" t="s">
        <v>1839</v>
      </c>
      <c r="B224" t="s">
        <v>1563</v>
      </c>
      <c r="C224" t="s">
        <v>1605</v>
      </c>
      <c r="D224" s="288" t="s">
        <v>963</v>
      </c>
      <c r="E224" t="s">
        <v>1181</v>
      </c>
      <c r="F224" t="s">
        <v>282</v>
      </c>
      <c r="G224" t="s">
        <v>2528</v>
      </c>
      <c r="H224" s="288" t="s">
        <v>1410</v>
      </c>
      <c r="I224" t="s">
        <v>1411</v>
      </c>
      <c r="J224" t="s">
        <v>944</v>
      </c>
      <c r="K224" t="s">
        <v>1099</v>
      </c>
      <c r="L224" t="s">
        <v>1101</v>
      </c>
      <c r="M224" s="288" t="s">
        <v>749</v>
      </c>
      <c r="N224" t="s">
        <v>1606</v>
      </c>
      <c r="O224" t="s">
        <v>1101</v>
      </c>
      <c r="P224" t="s">
        <v>1097</v>
      </c>
      <c r="Q224" t="s">
        <v>1410</v>
      </c>
      <c r="R224" t="s">
        <v>1104</v>
      </c>
      <c r="S224" s="288" t="s">
        <v>286</v>
      </c>
      <c r="T224" t="s">
        <v>1569</v>
      </c>
      <c r="U224" t="s">
        <v>1484</v>
      </c>
    </row>
    <row r="225" spans="1:21" x14ac:dyDescent="0.25">
      <c r="A225" t="s">
        <v>1839</v>
      </c>
      <c r="B225" t="s">
        <v>1563</v>
      </c>
      <c r="C225" t="s">
        <v>1607</v>
      </c>
      <c r="D225" s="288" t="s">
        <v>963</v>
      </c>
      <c r="E225" t="s">
        <v>1181</v>
      </c>
      <c r="F225" t="s">
        <v>282</v>
      </c>
      <c r="G225" t="s">
        <v>2528</v>
      </c>
      <c r="H225" s="288" t="s">
        <v>1410</v>
      </c>
      <c r="I225" t="s">
        <v>1411</v>
      </c>
      <c r="J225" t="s">
        <v>944</v>
      </c>
      <c r="K225" t="s">
        <v>1099</v>
      </c>
      <c r="L225" t="s">
        <v>1101</v>
      </c>
      <c r="M225" s="288" t="s">
        <v>749</v>
      </c>
      <c r="N225" t="s">
        <v>1608</v>
      </c>
      <c r="O225" t="s">
        <v>1101</v>
      </c>
      <c r="P225" t="s">
        <v>1097</v>
      </c>
      <c r="Q225" t="s">
        <v>1410</v>
      </c>
      <c r="R225" t="s">
        <v>1104</v>
      </c>
      <c r="S225" s="288" t="s">
        <v>286</v>
      </c>
      <c r="T225" t="s">
        <v>1569</v>
      </c>
      <c r="U225" t="s">
        <v>1484</v>
      </c>
    </row>
    <row r="226" spans="1:21" x14ac:dyDescent="0.25">
      <c r="A226" t="s">
        <v>1839</v>
      </c>
      <c r="B226" t="s">
        <v>1563</v>
      </c>
      <c r="C226" t="s">
        <v>1609</v>
      </c>
      <c r="D226" s="288" t="s">
        <v>963</v>
      </c>
      <c r="E226" t="s">
        <v>1181</v>
      </c>
      <c r="F226" t="s">
        <v>282</v>
      </c>
      <c r="G226" t="s">
        <v>2528</v>
      </c>
      <c r="H226" s="288" t="s">
        <v>1410</v>
      </c>
      <c r="I226" t="s">
        <v>1411</v>
      </c>
      <c r="J226" t="s">
        <v>944</v>
      </c>
      <c r="K226" t="s">
        <v>1099</v>
      </c>
      <c r="L226" t="s">
        <v>1101</v>
      </c>
      <c r="M226" s="288" t="s">
        <v>749</v>
      </c>
      <c r="N226" t="s">
        <v>1610</v>
      </c>
      <c r="O226" t="s">
        <v>1101</v>
      </c>
      <c r="P226" t="s">
        <v>1097</v>
      </c>
      <c r="Q226" t="s">
        <v>1410</v>
      </c>
      <c r="R226" t="s">
        <v>1104</v>
      </c>
      <c r="S226" s="288" t="s">
        <v>286</v>
      </c>
      <c r="T226" t="s">
        <v>1569</v>
      </c>
      <c r="U226" t="s">
        <v>1484</v>
      </c>
    </row>
    <row r="227" spans="1:21" x14ac:dyDescent="0.25">
      <c r="A227" t="s">
        <v>1839</v>
      </c>
      <c r="B227" t="s">
        <v>1563</v>
      </c>
      <c r="C227" t="s">
        <v>1611</v>
      </c>
      <c r="D227" s="288" t="s">
        <v>963</v>
      </c>
      <c r="E227" t="s">
        <v>1181</v>
      </c>
      <c r="F227" t="s">
        <v>282</v>
      </c>
      <c r="G227" t="s">
        <v>2528</v>
      </c>
      <c r="H227" s="288" t="s">
        <v>1410</v>
      </c>
      <c r="I227" t="s">
        <v>1411</v>
      </c>
      <c r="J227" t="s">
        <v>944</v>
      </c>
      <c r="K227" t="s">
        <v>1099</v>
      </c>
      <c r="L227" t="s">
        <v>1101</v>
      </c>
      <c r="M227" s="288" t="s">
        <v>749</v>
      </c>
      <c r="N227" t="s">
        <v>1612</v>
      </c>
      <c r="O227" t="s">
        <v>1101</v>
      </c>
      <c r="P227" t="s">
        <v>1097</v>
      </c>
      <c r="Q227" t="s">
        <v>1410</v>
      </c>
      <c r="R227" t="s">
        <v>1104</v>
      </c>
      <c r="S227" s="288" t="s">
        <v>286</v>
      </c>
      <c r="T227" t="s">
        <v>1569</v>
      </c>
      <c r="U227" t="s">
        <v>1484</v>
      </c>
    </row>
    <row r="228" spans="1:21" x14ac:dyDescent="0.25">
      <c r="A228" t="s">
        <v>1839</v>
      </c>
      <c r="B228" t="s">
        <v>1563</v>
      </c>
      <c r="C228" t="s">
        <v>1613</v>
      </c>
      <c r="D228" s="288" t="s">
        <v>963</v>
      </c>
      <c r="E228" t="s">
        <v>1181</v>
      </c>
      <c r="F228" t="s">
        <v>282</v>
      </c>
      <c r="G228" t="s">
        <v>2528</v>
      </c>
      <c r="H228" s="288" t="s">
        <v>1410</v>
      </c>
      <c r="I228" t="s">
        <v>1411</v>
      </c>
      <c r="J228" t="s">
        <v>944</v>
      </c>
      <c r="K228" t="s">
        <v>1099</v>
      </c>
      <c r="L228" t="s">
        <v>1101</v>
      </c>
      <c r="M228" s="288" t="s">
        <v>749</v>
      </c>
      <c r="N228" t="s">
        <v>1614</v>
      </c>
      <c r="O228" t="s">
        <v>1101</v>
      </c>
      <c r="P228" t="s">
        <v>1097</v>
      </c>
      <c r="Q228" t="s">
        <v>1410</v>
      </c>
      <c r="R228" t="s">
        <v>1104</v>
      </c>
      <c r="S228" s="288" t="s">
        <v>286</v>
      </c>
      <c r="T228" t="s">
        <v>1569</v>
      </c>
      <c r="U228" t="s">
        <v>1484</v>
      </c>
    </row>
    <row r="229" spans="1:21" x14ac:dyDescent="0.25">
      <c r="A229" t="s">
        <v>1839</v>
      </c>
      <c r="B229" t="s">
        <v>1563</v>
      </c>
      <c r="C229" t="s">
        <v>2591</v>
      </c>
      <c r="D229" s="288" t="s">
        <v>963</v>
      </c>
      <c r="E229" t="s">
        <v>1181</v>
      </c>
      <c r="F229" t="s">
        <v>282</v>
      </c>
      <c r="G229" t="s">
        <v>2528</v>
      </c>
      <c r="H229" s="288" t="s">
        <v>1410</v>
      </c>
      <c r="I229" t="s">
        <v>1411</v>
      </c>
      <c r="J229" t="s">
        <v>944</v>
      </c>
      <c r="K229" t="s">
        <v>1099</v>
      </c>
      <c r="L229" t="s">
        <v>1101</v>
      </c>
      <c r="M229" s="288" t="s">
        <v>749</v>
      </c>
      <c r="N229" t="s">
        <v>2592</v>
      </c>
      <c r="O229" t="s">
        <v>1101</v>
      </c>
      <c r="P229" t="s">
        <v>1097</v>
      </c>
      <c r="Q229" t="s">
        <v>1410</v>
      </c>
      <c r="R229" t="s">
        <v>1104</v>
      </c>
      <c r="S229" s="288" t="s">
        <v>286</v>
      </c>
      <c r="T229" t="s">
        <v>1569</v>
      </c>
      <c r="U229" t="s">
        <v>1484</v>
      </c>
    </row>
    <row r="230" spans="1:21" x14ac:dyDescent="0.25">
      <c r="A230" t="s">
        <v>1839</v>
      </c>
      <c r="B230" t="s">
        <v>1563</v>
      </c>
      <c r="C230" t="s">
        <v>1615</v>
      </c>
      <c r="D230" s="288" t="s">
        <v>963</v>
      </c>
      <c r="E230" t="s">
        <v>1181</v>
      </c>
      <c r="F230" t="s">
        <v>282</v>
      </c>
      <c r="G230" t="s">
        <v>2528</v>
      </c>
      <c r="H230" s="288" t="s">
        <v>1410</v>
      </c>
      <c r="I230" t="s">
        <v>1411</v>
      </c>
      <c r="J230" t="s">
        <v>944</v>
      </c>
      <c r="K230" t="s">
        <v>1099</v>
      </c>
      <c r="L230" t="s">
        <v>1101</v>
      </c>
      <c r="M230" s="288" t="s">
        <v>749</v>
      </c>
      <c r="N230" t="s">
        <v>1616</v>
      </c>
      <c r="O230" t="s">
        <v>1101</v>
      </c>
      <c r="P230" t="s">
        <v>1097</v>
      </c>
      <c r="Q230" t="s">
        <v>1410</v>
      </c>
      <c r="R230" t="s">
        <v>1104</v>
      </c>
      <c r="S230" s="288" t="s">
        <v>286</v>
      </c>
      <c r="T230" t="s">
        <v>1569</v>
      </c>
      <c r="U230" t="s">
        <v>1484</v>
      </c>
    </row>
    <row r="231" spans="1:21" x14ac:dyDescent="0.25">
      <c r="A231" t="s">
        <v>1839</v>
      </c>
      <c r="B231" t="s">
        <v>1563</v>
      </c>
      <c r="C231" t="s">
        <v>1617</v>
      </c>
      <c r="D231" s="288" t="s">
        <v>963</v>
      </c>
      <c r="E231" t="s">
        <v>1181</v>
      </c>
      <c r="F231" t="s">
        <v>282</v>
      </c>
      <c r="G231" t="s">
        <v>2528</v>
      </c>
      <c r="H231" s="288" t="s">
        <v>1410</v>
      </c>
      <c r="I231" t="s">
        <v>1411</v>
      </c>
      <c r="J231" t="s">
        <v>944</v>
      </c>
      <c r="K231" t="s">
        <v>1099</v>
      </c>
      <c r="L231" t="s">
        <v>1101</v>
      </c>
      <c r="M231" s="288" t="s">
        <v>749</v>
      </c>
      <c r="N231" t="s">
        <v>1618</v>
      </c>
      <c r="O231" t="s">
        <v>1101</v>
      </c>
      <c r="P231" t="s">
        <v>1097</v>
      </c>
      <c r="Q231" t="s">
        <v>1410</v>
      </c>
      <c r="R231" t="s">
        <v>1104</v>
      </c>
      <c r="S231" s="288" t="s">
        <v>286</v>
      </c>
      <c r="T231" t="s">
        <v>1569</v>
      </c>
      <c r="U231" t="s">
        <v>1484</v>
      </c>
    </row>
    <row r="232" spans="1:21" x14ac:dyDescent="0.25">
      <c r="A232" t="s">
        <v>1839</v>
      </c>
      <c r="B232" t="s">
        <v>1563</v>
      </c>
      <c r="C232" t="s">
        <v>1619</v>
      </c>
      <c r="D232" s="288" t="s">
        <v>963</v>
      </c>
      <c r="E232" t="s">
        <v>1181</v>
      </c>
      <c r="F232" t="s">
        <v>282</v>
      </c>
      <c r="G232" t="s">
        <v>2528</v>
      </c>
      <c r="H232" s="288" t="s">
        <v>1410</v>
      </c>
      <c r="I232" t="s">
        <v>1411</v>
      </c>
      <c r="J232" t="s">
        <v>944</v>
      </c>
      <c r="K232" t="s">
        <v>1099</v>
      </c>
      <c r="L232" t="s">
        <v>1101</v>
      </c>
      <c r="M232" s="288" t="s">
        <v>749</v>
      </c>
      <c r="N232" t="s">
        <v>1620</v>
      </c>
      <c r="O232" t="s">
        <v>1101</v>
      </c>
      <c r="P232" t="s">
        <v>1097</v>
      </c>
      <c r="Q232" t="s">
        <v>1410</v>
      </c>
      <c r="R232" t="s">
        <v>1104</v>
      </c>
      <c r="S232" s="288" t="s">
        <v>286</v>
      </c>
      <c r="T232" t="s">
        <v>1569</v>
      </c>
      <c r="U232" t="s">
        <v>1484</v>
      </c>
    </row>
    <row r="233" spans="1:21" x14ac:dyDescent="0.25">
      <c r="A233" t="s">
        <v>1839</v>
      </c>
      <c r="B233" t="s">
        <v>1563</v>
      </c>
      <c r="C233" t="s">
        <v>2593</v>
      </c>
      <c r="D233" s="288" t="s">
        <v>963</v>
      </c>
      <c r="E233" t="s">
        <v>1181</v>
      </c>
      <c r="F233" t="s">
        <v>282</v>
      </c>
      <c r="G233" t="s">
        <v>2528</v>
      </c>
      <c r="H233" s="288" t="s">
        <v>1410</v>
      </c>
      <c r="I233" t="s">
        <v>1411</v>
      </c>
      <c r="J233" t="s">
        <v>944</v>
      </c>
      <c r="K233" t="s">
        <v>1099</v>
      </c>
      <c r="L233" t="s">
        <v>1101</v>
      </c>
      <c r="M233" s="288" t="s">
        <v>749</v>
      </c>
      <c r="N233" t="s">
        <v>2594</v>
      </c>
      <c r="O233" t="s">
        <v>1101</v>
      </c>
      <c r="P233" t="s">
        <v>1097</v>
      </c>
      <c r="Q233" t="s">
        <v>1410</v>
      </c>
      <c r="R233" t="s">
        <v>1104</v>
      </c>
      <c r="S233" s="288" t="s">
        <v>286</v>
      </c>
      <c r="T233" t="s">
        <v>1569</v>
      </c>
      <c r="U233" t="s">
        <v>1484</v>
      </c>
    </row>
    <row r="234" spans="1:21" x14ac:dyDescent="0.25">
      <c r="A234" t="s">
        <v>1839</v>
      </c>
      <c r="B234" t="s">
        <v>1563</v>
      </c>
      <c r="C234" t="s">
        <v>1621</v>
      </c>
      <c r="D234" s="288" t="s">
        <v>963</v>
      </c>
      <c r="E234" t="s">
        <v>1181</v>
      </c>
      <c r="F234" t="s">
        <v>282</v>
      </c>
      <c r="G234" t="s">
        <v>2528</v>
      </c>
      <c r="H234" s="288" t="s">
        <v>1410</v>
      </c>
      <c r="I234" t="s">
        <v>1411</v>
      </c>
      <c r="J234" t="s">
        <v>944</v>
      </c>
      <c r="K234" t="s">
        <v>1099</v>
      </c>
      <c r="L234" t="s">
        <v>1101</v>
      </c>
      <c r="M234" s="288" t="s">
        <v>749</v>
      </c>
      <c r="N234" t="s">
        <v>1622</v>
      </c>
      <c r="O234" t="s">
        <v>1101</v>
      </c>
      <c r="P234" t="s">
        <v>1097</v>
      </c>
      <c r="Q234" t="s">
        <v>1410</v>
      </c>
      <c r="R234" t="s">
        <v>1104</v>
      </c>
      <c r="S234" s="288" t="s">
        <v>286</v>
      </c>
      <c r="T234" t="s">
        <v>1569</v>
      </c>
      <c r="U234" t="s">
        <v>1484</v>
      </c>
    </row>
    <row r="235" spans="1:21" x14ac:dyDescent="0.25">
      <c r="A235" t="s">
        <v>1839</v>
      </c>
      <c r="B235" t="s">
        <v>1563</v>
      </c>
      <c r="C235" t="s">
        <v>2595</v>
      </c>
      <c r="D235" s="288" t="s">
        <v>963</v>
      </c>
      <c r="E235" t="s">
        <v>1181</v>
      </c>
      <c r="F235" t="s">
        <v>282</v>
      </c>
      <c r="G235" t="s">
        <v>2528</v>
      </c>
      <c r="H235" s="288" t="s">
        <v>1410</v>
      </c>
      <c r="I235" t="s">
        <v>1411</v>
      </c>
      <c r="J235" t="s">
        <v>944</v>
      </c>
      <c r="K235" t="s">
        <v>1099</v>
      </c>
      <c r="L235" t="s">
        <v>1101</v>
      </c>
      <c r="M235" s="288" t="s">
        <v>749</v>
      </c>
      <c r="N235" t="s">
        <v>2596</v>
      </c>
      <c r="O235" t="s">
        <v>1101</v>
      </c>
      <c r="P235" t="s">
        <v>1097</v>
      </c>
      <c r="Q235" t="s">
        <v>1410</v>
      </c>
      <c r="R235" t="s">
        <v>1104</v>
      </c>
      <c r="S235" s="288" t="s">
        <v>286</v>
      </c>
      <c r="T235" t="s">
        <v>1569</v>
      </c>
      <c r="U235" t="s">
        <v>1484</v>
      </c>
    </row>
    <row r="236" spans="1:21" x14ac:dyDescent="0.25">
      <c r="A236" t="s">
        <v>1839</v>
      </c>
      <c r="B236" t="s">
        <v>1563</v>
      </c>
      <c r="C236" t="s">
        <v>1623</v>
      </c>
      <c r="D236" s="288" t="s">
        <v>963</v>
      </c>
      <c r="E236" t="s">
        <v>1181</v>
      </c>
      <c r="F236" t="s">
        <v>282</v>
      </c>
      <c r="G236" t="s">
        <v>2528</v>
      </c>
      <c r="H236" s="288" t="s">
        <v>1410</v>
      </c>
      <c r="I236" t="s">
        <v>1411</v>
      </c>
      <c r="J236" t="s">
        <v>944</v>
      </c>
      <c r="K236" t="s">
        <v>1099</v>
      </c>
      <c r="L236" t="s">
        <v>1101</v>
      </c>
      <c r="M236" s="288" t="s">
        <v>749</v>
      </c>
      <c r="N236" t="s">
        <v>1624</v>
      </c>
      <c r="O236" t="s">
        <v>1101</v>
      </c>
      <c r="P236" t="s">
        <v>1097</v>
      </c>
      <c r="Q236" t="s">
        <v>1410</v>
      </c>
      <c r="R236" t="s">
        <v>1104</v>
      </c>
      <c r="S236" s="288" t="s">
        <v>286</v>
      </c>
      <c r="T236" t="s">
        <v>1569</v>
      </c>
      <c r="U236" t="s">
        <v>1484</v>
      </c>
    </row>
    <row r="237" spans="1:21" x14ac:dyDescent="0.25">
      <c r="A237" t="s">
        <v>1839</v>
      </c>
      <c r="B237" t="s">
        <v>1563</v>
      </c>
      <c r="C237" t="s">
        <v>1625</v>
      </c>
      <c r="D237" s="288" t="s">
        <v>963</v>
      </c>
      <c r="E237" t="s">
        <v>1181</v>
      </c>
      <c r="F237" t="s">
        <v>282</v>
      </c>
      <c r="G237" t="s">
        <v>2528</v>
      </c>
      <c r="H237" s="288" t="s">
        <v>1410</v>
      </c>
      <c r="I237" t="s">
        <v>1411</v>
      </c>
      <c r="J237" t="s">
        <v>944</v>
      </c>
      <c r="K237" t="s">
        <v>1099</v>
      </c>
      <c r="L237" t="s">
        <v>1101</v>
      </c>
      <c r="M237" s="288" t="s">
        <v>749</v>
      </c>
      <c r="N237" t="s">
        <v>1626</v>
      </c>
      <c r="O237" t="s">
        <v>1101</v>
      </c>
      <c r="P237" t="s">
        <v>1097</v>
      </c>
      <c r="Q237" t="s">
        <v>1410</v>
      </c>
      <c r="R237" t="s">
        <v>1104</v>
      </c>
      <c r="S237" s="288" t="s">
        <v>286</v>
      </c>
      <c r="T237" t="s">
        <v>1569</v>
      </c>
      <c r="U237" t="s">
        <v>1484</v>
      </c>
    </row>
    <row r="238" spans="1:21" x14ac:dyDescent="0.25">
      <c r="A238" t="s">
        <v>1839</v>
      </c>
      <c r="B238" t="s">
        <v>1563</v>
      </c>
      <c r="C238" t="s">
        <v>1627</v>
      </c>
      <c r="D238" s="288" t="s">
        <v>963</v>
      </c>
      <c r="E238" t="s">
        <v>1181</v>
      </c>
      <c r="F238" t="s">
        <v>282</v>
      </c>
      <c r="G238" t="s">
        <v>2528</v>
      </c>
      <c r="H238" s="288" t="s">
        <v>1410</v>
      </c>
      <c r="I238" t="s">
        <v>1411</v>
      </c>
      <c r="J238" t="s">
        <v>944</v>
      </c>
      <c r="K238" t="s">
        <v>1099</v>
      </c>
      <c r="L238" t="s">
        <v>1101</v>
      </c>
      <c r="M238" s="288" t="s">
        <v>749</v>
      </c>
      <c r="N238" t="s">
        <v>1628</v>
      </c>
      <c r="O238" t="s">
        <v>1101</v>
      </c>
      <c r="P238" t="s">
        <v>1097</v>
      </c>
      <c r="Q238" t="s">
        <v>1410</v>
      </c>
      <c r="R238" t="s">
        <v>1104</v>
      </c>
      <c r="S238" s="288" t="s">
        <v>286</v>
      </c>
      <c r="T238" t="s">
        <v>1569</v>
      </c>
      <c r="U238" t="s">
        <v>1484</v>
      </c>
    </row>
    <row r="239" spans="1:21" x14ac:dyDescent="0.25">
      <c r="A239" t="s">
        <v>1839</v>
      </c>
      <c r="B239" t="s">
        <v>1563</v>
      </c>
      <c r="C239" t="s">
        <v>1629</v>
      </c>
      <c r="D239" s="288" t="s">
        <v>963</v>
      </c>
      <c r="E239" t="s">
        <v>1181</v>
      </c>
      <c r="F239" t="s">
        <v>282</v>
      </c>
      <c r="G239" t="s">
        <v>2528</v>
      </c>
      <c r="H239" s="288" t="s">
        <v>1410</v>
      </c>
      <c r="I239" t="s">
        <v>1411</v>
      </c>
      <c r="J239" t="s">
        <v>944</v>
      </c>
      <c r="K239" t="s">
        <v>1099</v>
      </c>
      <c r="L239" t="s">
        <v>1101</v>
      </c>
      <c r="M239" s="288" t="s">
        <v>749</v>
      </c>
      <c r="N239" t="s">
        <v>1630</v>
      </c>
      <c r="O239" t="s">
        <v>1101</v>
      </c>
      <c r="P239" t="s">
        <v>1097</v>
      </c>
      <c r="Q239" t="s">
        <v>1410</v>
      </c>
      <c r="R239" t="s">
        <v>1104</v>
      </c>
      <c r="S239" s="288" t="s">
        <v>286</v>
      </c>
      <c r="T239" t="s">
        <v>1569</v>
      </c>
      <c r="U239" t="s">
        <v>1484</v>
      </c>
    </row>
    <row r="240" spans="1:21" x14ac:dyDescent="0.25">
      <c r="A240" t="s">
        <v>1839</v>
      </c>
      <c r="B240" t="s">
        <v>1563</v>
      </c>
      <c r="C240" t="s">
        <v>2597</v>
      </c>
      <c r="D240" s="288" t="s">
        <v>963</v>
      </c>
      <c r="E240" t="s">
        <v>1181</v>
      </c>
      <c r="F240" t="s">
        <v>282</v>
      </c>
      <c r="G240" t="s">
        <v>2528</v>
      </c>
      <c r="H240" s="288" t="s">
        <v>1410</v>
      </c>
      <c r="I240" t="s">
        <v>1411</v>
      </c>
      <c r="J240" t="s">
        <v>944</v>
      </c>
      <c r="K240" t="s">
        <v>1099</v>
      </c>
      <c r="L240" t="s">
        <v>1101</v>
      </c>
      <c r="M240" s="288" t="s">
        <v>749</v>
      </c>
      <c r="N240" t="s">
        <v>2598</v>
      </c>
      <c r="O240" t="s">
        <v>1101</v>
      </c>
      <c r="P240" t="s">
        <v>1097</v>
      </c>
      <c r="Q240" t="s">
        <v>1410</v>
      </c>
      <c r="R240" t="s">
        <v>1104</v>
      </c>
      <c r="S240" s="288" t="s">
        <v>286</v>
      </c>
      <c r="T240" t="s">
        <v>1569</v>
      </c>
      <c r="U240" t="s">
        <v>1484</v>
      </c>
    </row>
    <row r="241" spans="1:21" x14ac:dyDescent="0.25">
      <c r="A241" t="s">
        <v>1839</v>
      </c>
      <c r="B241" t="s">
        <v>1563</v>
      </c>
      <c r="C241" t="s">
        <v>1631</v>
      </c>
      <c r="D241" s="288" t="s">
        <v>963</v>
      </c>
      <c r="E241" t="s">
        <v>1181</v>
      </c>
      <c r="F241" t="s">
        <v>282</v>
      </c>
      <c r="G241" t="s">
        <v>2528</v>
      </c>
      <c r="H241" s="288" t="s">
        <v>1410</v>
      </c>
      <c r="I241" t="s">
        <v>1411</v>
      </c>
      <c r="J241" t="s">
        <v>944</v>
      </c>
      <c r="K241" t="s">
        <v>1099</v>
      </c>
      <c r="L241" t="s">
        <v>1101</v>
      </c>
      <c r="M241" s="288" t="s">
        <v>749</v>
      </c>
      <c r="N241" t="s">
        <v>1632</v>
      </c>
      <c r="O241" t="s">
        <v>1101</v>
      </c>
      <c r="P241" t="s">
        <v>1097</v>
      </c>
      <c r="Q241" t="s">
        <v>1410</v>
      </c>
      <c r="R241" t="s">
        <v>1104</v>
      </c>
      <c r="S241" s="288" t="s">
        <v>286</v>
      </c>
      <c r="T241" t="s">
        <v>1569</v>
      </c>
      <c r="U241" t="s">
        <v>1484</v>
      </c>
    </row>
    <row r="242" spans="1:21" x14ac:dyDescent="0.25">
      <c r="A242" t="s">
        <v>1839</v>
      </c>
      <c r="B242" t="s">
        <v>1563</v>
      </c>
      <c r="C242" t="s">
        <v>1633</v>
      </c>
      <c r="D242" s="288" t="s">
        <v>963</v>
      </c>
      <c r="E242" t="s">
        <v>1181</v>
      </c>
      <c r="F242" t="s">
        <v>282</v>
      </c>
      <c r="G242" t="s">
        <v>2528</v>
      </c>
      <c r="H242" s="288" t="s">
        <v>1410</v>
      </c>
      <c r="I242" t="s">
        <v>1411</v>
      </c>
      <c r="J242" t="s">
        <v>944</v>
      </c>
      <c r="K242" t="s">
        <v>1099</v>
      </c>
      <c r="L242" t="s">
        <v>1101</v>
      </c>
      <c r="M242" s="288" t="s">
        <v>749</v>
      </c>
      <c r="N242" t="s">
        <v>1634</v>
      </c>
      <c r="O242" t="s">
        <v>1101</v>
      </c>
      <c r="P242" t="s">
        <v>1097</v>
      </c>
      <c r="Q242" t="s">
        <v>1410</v>
      </c>
      <c r="R242" t="s">
        <v>1104</v>
      </c>
      <c r="S242" s="288" t="s">
        <v>286</v>
      </c>
      <c r="T242" t="s">
        <v>1569</v>
      </c>
      <c r="U242" t="s">
        <v>1484</v>
      </c>
    </row>
    <row r="243" spans="1:21" x14ac:dyDescent="0.25">
      <c r="A243" t="s">
        <v>1839</v>
      </c>
      <c r="B243" t="s">
        <v>1563</v>
      </c>
      <c r="C243" t="s">
        <v>1635</v>
      </c>
      <c r="D243" s="288" t="s">
        <v>963</v>
      </c>
      <c r="E243" t="s">
        <v>1181</v>
      </c>
      <c r="F243" t="s">
        <v>282</v>
      </c>
      <c r="G243" t="s">
        <v>2528</v>
      </c>
      <c r="H243" s="288" t="s">
        <v>1410</v>
      </c>
      <c r="I243" t="s">
        <v>1411</v>
      </c>
      <c r="J243" t="s">
        <v>944</v>
      </c>
      <c r="K243" t="s">
        <v>1099</v>
      </c>
      <c r="L243" t="s">
        <v>1101</v>
      </c>
      <c r="M243" s="288" t="s">
        <v>749</v>
      </c>
      <c r="N243" t="s">
        <v>1636</v>
      </c>
      <c r="O243" t="s">
        <v>1101</v>
      </c>
      <c r="P243" t="s">
        <v>1097</v>
      </c>
      <c r="Q243" t="s">
        <v>1410</v>
      </c>
      <c r="R243" t="s">
        <v>1104</v>
      </c>
      <c r="S243" s="288" t="s">
        <v>286</v>
      </c>
      <c r="T243" t="s">
        <v>1569</v>
      </c>
      <c r="U243" t="s">
        <v>1484</v>
      </c>
    </row>
    <row r="244" spans="1:21" x14ac:dyDescent="0.25">
      <c r="A244" t="s">
        <v>1839</v>
      </c>
      <c r="B244" t="s">
        <v>1563</v>
      </c>
      <c r="C244" t="s">
        <v>1637</v>
      </c>
      <c r="D244" s="288" t="s">
        <v>963</v>
      </c>
      <c r="E244" t="s">
        <v>1181</v>
      </c>
      <c r="F244" t="s">
        <v>282</v>
      </c>
      <c r="G244" t="s">
        <v>2528</v>
      </c>
      <c r="H244" s="288" t="s">
        <v>1410</v>
      </c>
      <c r="I244" t="s">
        <v>1411</v>
      </c>
      <c r="J244" t="s">
        <v>944</v>
      </c>
      <c r="K244" t="s">
        <v>1099</v>
      </c>
      <c r="L244" t="s">
        <v>1101</v>
      </c>
      <c r="M244" s="288" t="s">
        <v>749</v>
      </c>
      <c r="N244" t="s">
        <v>1638</v>
      </c>
      <c r="O244" t="s">
        <v>1101</v>
      </c>
      <c r="P244" t="s">
        <v>1097</v>
      </c>
      <c r="Q244" t="s">
        <v>1410</v>
      </c>
      <c r="R244" t="s">
        <v>1104</v>
      </c>
      <c r="S244" s="288" t="s">
        <v>286</v>
      </c>
      <c r="T244" t="s">
        <v>1569</v>
      </c>
      <c r="U244" t="s">
        <v>1484</v>
      </c>
    </row>
    <row r="245" spans="1:21" x14ac:dyDescent="0.25">
      <c r="A245" t="s">
        <v>1839</v>
      </c>
      <c r="B245" t="s">
        <v>1563</v>
      </c>
      <c r="C245" t="s">
        <v>2599</v>
      </c>
      <c r="D245" s="288" t="s">
        <v>963</v>
      </c>
      <c r="E245" t="s">
        <v>1181</v>
      </c>
      <c r="F245" t="s">
        <v>282</v>
      </c>
      <c r="G245" t="s">
        <v>2528</v>
      </c>
      <c r="H245" s="288" t="s">
        <v>1410</v>
      </c>
      <c r="I245" t="s">
        <v>1411</v>
      </c>
      <c r="J245" t="s">
        <v>944</v>
      </c>
      <c r="K245" t="s">
        <v>1099</v>
      </c>
      <c r="L245" t="s">
        <v>1101</v>
      </c>
      <c r="M245" s="288" t="s">
        <v>749</v>
      </c>
      <c r="N245" t="s">
        <v>2600</v>
      </c>
      <c r="O245" t="s">
        <v>1101</v>
      </c>
      <c r="P245" t="s">
        <v>1097</v>
      </c>
      <c r="Q245" t="s">
        <v>1410</v>
      </c>
      <c r="R245" t="s">
        <v>1104</v>
      </c>
      <c r="S245" s="288" t="s">
        <v>286</v>
      </c>
      <c r="T245" t="s">
        <v>1569</v>
      </c>
      <c r="U245" t="s">
        <v>1484</v>
      </c>
    </row>
    <row r="246" spans="1:21" x14ac:dyDescent="0.25">
      <c r="A246" t="s">
        <v>1839</v>
      </c>
      <c r="B246" t="s">
        <v>1563</v>
      </c>
      <c r="C246" t="s">
        <v>1639</v>
      </c>
      <c r="D246" s="288" t="s">
        <v>963</v>
      </c>
      <c r="E246" t="s">
        <v>1181</v>
      </c>
      <c r="F246" t="s">
        <v>282</v>
      </c>
      <c r="G246" t="s">
        <v>2528</v>
      </c>
      <c r="H246" s="288" t="s">
        <v>1410</v>
      </c>
      <c r="I246" t="s">
        <v>1411</v>
      </c>
      <c r="J246" t="s">
        <v>944</v>
      </c>
      <c r="K246" t="s">
        <v>1099</v>
      </c>
      <c r="L246" t="s">
        <v>1101</v>
      </c>
      <c r="M246" s="288" t="s">
        <v>749</v>
      </c>
      <c r="N246" t="s">
        <v>1640</v>
      </c>
      <c r="O246" t="s">
        <v>1101</v>
      </c>
      <c r="P246" t="s">
        <v>1097</v>
      </c>
      <c r="Q246" t="s">
        <v>1410</v>
      </c>
      <c r="R246" t="s">
        <v>1104</v>
      </c>
      <c r="S246" s="288" t="s">
        <v>286</v>
      </c>
      <c r="T246" t="s">
        <v>1569</v>
      </c>
      <c r="U246" t="s">
        <v>1484</v>
      </c>
    </row>
    <row r="247" spans="1:21" x14ac:dyDescent="0.25">
      <c r="A247" t="s">
        <v>1839</v>
      </c>
      <c r="B247" t="s">
        <v>1563</v>
      </c>
      <c r="C247" t="s">
        <v>2601</v>
      </c>
      <c r="D247" s="288" t="s">
        <v>963</v>
      </c>
      <c r="E247" t="s">
        <v>1181</v>
      </c>
      <c r="F247" t="s">
        <v>282</v>
      </c>
      <c r="G247" t="s">
        <v>2528</v>
      </c>
      <c r="H247" s="288" t="s">
        <v>1410</v>
      </c>
      <c r="I247" t="s">
        <v>1411</v>
      </c>
      <c r="J247" t="s">
        <v>944</v>
      </c>
      <c r="K247" t="s">
        <v>1099</v>
      </c>
      <c r="L247" t="s">
        <v>1101</v>
      </c>
      <c r="M247" s="288" t="s">
        <v>749</v>
      </c>
      <c r="N247" t="s">
        <v>2602</v>
      </c>
      <c r="O247" t="s">
        <v>1101</v>
      </c>
      <c r="P247" t="s">
        <v>1097</v>
      </c>
      <c r="Q247" t="s">
        <v>1410</v>
      </c>
      <c r="R247" t="s">
        <v>1104</v>
      </c>
      <c r="S247" s="288" t="s">
        <v>286</v>
      </c>
      <c r="T247" t="s">
        <v>1569</v>
      </c>
      <c r="U247" t="s">
        <v>1484</v>
      </c>
    </row>
    <row r="248" spans="1:21" x14ac:dyDescent="0.25">
      <c r="A248" t="s">
        <v>1839</v>
      </c>
      <c r="B248" t="s">
        <v>1563</v>
      </c>
      <c r="C248" t="s">
        <v>1641</v>
      </c>
      <c r="D248" s="288" t="s">
        <v>963</v>
      </c>
      <c r="E248" t="s">
        <v>1181</v>
      </c>
      <c r="F248" t="s">
        <v>282</v>
      </c>
      <c r="G248" t="s">
        <v>2528</v>
      </c>
      <c r="H248" s="288" t="s">
        <v>1410</v>
      </c>
      <c r="I248" t="s">
        <v>1411</v>
      </c>
      <c r="J248" t="s">
        <v>944</v>
      </c>
      <c r="K248" t="s">
        <v>1099</v>
      </c>
      <c r="L248" t="s">
        <v>1101</v>
      </c>
      <c r="M248" s="288" t="s">
        <v>749</v>
      </c>
      <c r="N248" t="s">
        <v>1642</v>
      </c>
      <c r="O248" t="s">
        <v>1101</v>
      </c>
      <c r="P248" t="s">
        <v>1097</v>
      </c>
      <c r="Q248" t="s">
        <v>1410</v>
      </c>
      <c r="R248" t="s">
        <v>1104</v>
      </c>
      <c r="S248" s="288" t="s">
        <v>286</v>
      </c>
      <c r="T248" t="s">
        <v>1569</v>
      </c>
      <c r="U248" t="s">
        <v>1484</v>
      </c>
    </row>
    <row r="249" spans="1:21" x14ac:dyDescent="0.25">
      <c r="A249" t="s">
        <v>1839</v>
      </c>
      <c r="B249" t="s">
        <v>1563</v>
      </c>
      <c r="C249" t="s">
        <v>1643</v>
      </c>
      <c r="D249" s="288" t="s">
        <v>963</v>
      </c>
      <c r="E249" t="s">
        <v>1181</v>
      </c>
      <c r="F249" t="s">
        <v>282</v>
      </c>
      <c r="G249" t="s">
        <v>2528</v>
      </c>
      <c r="H249" s="288" t="s">
        <v>1410</v>
      </c>
      <c r="I249" t="s">
        <v>1411</v>
      </c>
      <c r="J249" t="s">
        <v>944</v>
      </c>
      <c r="K249" t="s">
        <v>1099</v>
      </c>
      <c r="L249" t="s">
        <v>1101</v>
      </c>
      <c r="M249" s="288" t="s">
        <v>749</v>
      </c>
      <c r="N249" t="s">
        <v>1644</v>
      </c>
      <c r="O249" t="s">
        <v>1101</v>
      </c>
      <c r="P249" t="s">
        <v>1097</v>
      </c>
      <c r="Q249" t="s">
        <v>1410</v>
      </c>
      <c r="R249" t="s">
        <v>1104</v>
      </c>
      <c r="S249" s="288" t="s">
        <v>286</v>
      </c>
      <c r="T249" t="s">
        <v>1569</v>
      </c>
      <c r="U249" t="s">
        <v>1484</v>
      </c>
    </row>
    <row r="250" spans="1:21" x14ac:dyDescent="0.25">
      <c r="A250" t="s">
        <v>1839</v>
      </c>
      <c r="B250" t="s">
        <v>1563</v>
      </c>
      <c r="C250" t="s">
        <v>2603</v>
      </c>
      <c r="D250" s="288" t="s">
        <v>963</v>
      </c>
      <c r="E250" t="s">
        <v>1181</v>
      </c>
      <c r="F250" t="s">
        <v>282</v>
      </c>
      <c r="G250" t="s">
        <v>2528</v>
      </c>
      <c r="H250" s="288" t="s">
        <v>1410</v>
      </c>
      <c r="I250" t="s">
        <v>1411</v>
      </c>
      <c r="J250" t="s">
        <v>944</v>
      </c>
      <c r="K250" t="s">
        <v>1099</v>
      </c>
      <c r="L250" t="s">
        <v>1101</v>
      </c>
      <c r="M250" s="288" t="s">
        <v>749</v>
      </c>
      <c r="N250" t="s">
        <v>2604</v>
      </c>
      <c r="O250" t="s">
        <v>1101</v>
      </c>
      <c r="P250" t="s">
        <v>1097</v>
      </c>
      <c r="Q250" t="s">
        <v>1410</v>
      </c>
      <c r="R250" t="s">
        <v>1104</v>
      </c>
      <c r="S250" s="288" t="s">
        <v>286</v>
      </c>
      <c r="T250" t="s">
        <v>1569</v>
      </c>
      <c r="U250" t="s">
        <v>1484</v>
      </c>
    </row>
    <row r="251" spans="1:21" x14ac:dyDescent="0.25">
      <c r="A251" t="s">
        <v>1839</v>
      </c>
      <c r="B251" t="s">
        <v>1563</v>
      </c>
      <c r="C251" t="s">
        <v>1645</v>
      </c>
      <c r="D251" s="288" t="s">
        <v>963</v>
      </c>
      <c r="E251" t="s">
        <v>1181</v>
      </c>
      <c r="F251" t="s">
        <v>282</v>
      </c>
      <c r="G251" t="s">
        <v>2528</v>
      </c>
      <c r="H251" s="288" t="s">
        <v>1410</v>
      </c>
      <c r="I251" t="s">
        <v>1411</v>
      </c>
      <c r="J251" t="s">
        <v>944</v>
      </c>
      <c r="K251" t="s">
        <v>1099</v>
      </c>
      <c r="L251" t="s">
        <v>1101</v>
      </c>
      <c r="M251" s="288" t="s">
        <v>749</v>
      </c>
      <c r="N251" t="s">
        <v>1646</v>
      </c>
      <c r="O251" t="s">
        <v>1101</v>
      </c>
      <c r="P251" t="s">
        <v>1097</v>
      </c>
      <c r="Q251" t="s">
        <v>1410</v>
      </c>
      <c r="R251" t="s">
        <v>1104</v>
      </c>
      <c r="S251" s="288" t="s">
        <v>286</v>
      </c>
      <c r="T251" t="s">
        <v>1569</v>
      </c>
      <c r="U251" t="s">
        <v>1484</v>
      </c>
    </row>
    <row r="252" spans="1:21" x14ac:dyDescent="0.25">
      <c r="A252" t="s">
        <v>1839</v>
      </c>
      <c r="B252" t="s">
        <v>1563</v>
      </c>
      <c r="C252" t="s">
        <v>1817</v>
      </c>
      <c r="D252" s="288" t="s">
        <v>963</v>
      </c>
      <c r="E252" t="s">
        <v>1181</v>
      </c>
      <c r="F252" t="s">
        <v>282</v>
      </c>
      <c r="G252" t="s">
        <v>2528</v>
      </c>
      <c r="H252" s="288" t="s">
        <v>1410</v>
      </c>
      <c r="I252" t="s">
        <v>1411</v>
      </c>
      <c r="J252" t="s">
        <v>944</v>
      </c>
      <c r="K252" t="s">
        <v>1099</v>
      </c>
      <c r="L252" t="s">
        <v>1101</v>
      </c>
      <c r="M252" s="288" t="s">
        <v>749</v>
      </c>
      <c r="N252" t="s">
        <v>1818</v>
      </c>
      <c r="O252" t="s">
        <v>1101</v>
      </c>
      <c r="P252" t="s">
        <v>1097</v>
      </c>
      <c r="Q252" t="s">
        <v>1410</v>
      </c>
      <c r="R252" t="s">
        <v>1104</v>
      </c>
      <c r="S252" s="288" t="s">
        <v>286</v>
      </c>
      <c r="T252" t="s">
        <v>1569</v>
      </c>
      <c r="U252" t="s">
        <v>1484</v>
      </c>
    </row>
    <row r="253" spans="1:21" x14ac:dyDescent="0.25">
      <c r="A253" t="s">
        <v>1839</v>
      </c>
      <c r="B253" t="s">
        <v>1563</v>
      </c>
      <c r="C253" t="s">
        <v>1412</v>
      </c>
      <c r="D253" s="288" t="s">
        <v>963</v>
      </c>
      <c r="E253" t="s">
        <v>1181</v>
      </c>
      <c r="F253" t="s">
        <v>282</v>
      </c>
      <c r="G253" t="s">
        <v>2528</v>
      </c>
      <c r="H253" s="288" t="s">
        <v>1410</v>
      </c>
      <c r="I253" t="s">
        <v>1411</v>
      </c>
      <c r="J253" t="s">
        <v>944</v>
      </c>
      <c r="K253" t="s">
        <v>1099</v>
      </c>
      <c r="L253" t="s">
        <v>1101</v>
      </c>
      <c r="M253" s="288" t="s">
        <v>749</v>
      </c>
      <c r="N253" t="s">
        <v>562</v>
      </c>
      <c r="O253" t="s">
        <v>1101</v>
      </c>
      <c r="P253" t="s">
        <v>1097</v>
      </c>
      <c r="Q253" t="s">
        <v>1410</v>
      </c>
      <c r="R253" t="s">
        <v>1104</v>
      </c>
      <c r="S253" s="288" t="s">
        <v>286</v>
      </c>
      <c r="T253" t="s">
        <v>1569</v>
      </c>
      <c r="U253" t="s">
        <v>1484</v>
      </c>
    </row>
    <row r="254" spans="1:21" x14ac:dyDescent="0.25">
      <c r="A254" t="s">
        <v>1839</v>
      </c>
      <c r="B254" t="s">
        <v>966</v>
      </c>
      <c r="C254" t="s">
        <v>1412</v>
      </c>
      <c r="D254" s="288" t="s">
        <v>970</v>
      </c>
      <c r="E254" t="s">
        <v>1181</v>
      </c>
      <c r="F254" t="s">
        <v>282</v>
      </c>
      <c r="G254" t="s">
        <v>2528</v>
      </c>
      <c r="H254" s="288" t="s">
        <v>1442</v>
      </c>
      <c r="I254" t="s">
        <v>961</v>
      </c>
      <c r="J254" t="s">
        <v>516</v>
      </c>
      <c r="K254" t="s">
        <v>1099</v>
      </c>
      <c r="L254" t="s">
        <v>1101</v>
      </c>
      <c r="M254" s="288" t="s">
        <v>971</v>
      </c>
      <c r="N254" t="s">
        <v>562</v>
      </c>
      <c r="O254" t="s">
        <v>1101</v>
      </c>
      <c r="P254" t="s">
        <v>1097</v>
      </c>
      <c r="Q254" t="s">
        <v>1442</v>
      </c>
      <c r="R254" t="s">
        <v>1104</v>
      </c>
      <c r="S254" s="288" t="s">
        <v>286</v>
      </c>
      <c r="T254" t="s">
        <v>2605</v>
      </c>
      <c r="U254" t="s">
        <v>1647</v>
      </c>
    </row>
    <row r="255" spans="1:21" x14ac:dyDescent="0.25">
      <c r="A255" t="s">
        <v>1839</v>
      </c>
      <c r="B255" t="s">
        <v>966</v>
      </c>
      <c r="C255" t="s">
        <v>1412</v>
      </c>
      <c r="D255" s="288" t="s">
        <v>2606</v>
      </c>
      <c r="E255" t="s">
        <v>1181</v>
      </c>
      <c r="F255" t="s">
        <v>282</v>
      </c>
      <c r="G255" t="s">
        <v>2528</v>
      </c>
      <c r="H255" s="288" t="s">
        <v>1442</v>
      </c>
      <c r="I255" t="s">
        <v>961</v>
      </c>
      <c r="J255" t="s">
        <v>516</v>
      </c>
      <c r="K255" t="s">
        <v>1099</v>
      </c>
      <c r="L255" t="s">
        <v>1101</v>
      </c>
      <c r="M255" s="288" t="s">
        <v>2607</v>
      </c>
      <c r="N255" t="s">
        <v>562</v>
      </c>
      <c r="O255" t="s">
        <v>1101</v>
      </c>
      <c r="P255" t="s">
        <v>1097</v>
      </c>
      <c r="Q255" t="s">
        <v>1442</v>
      </c>
      <c r="R255" t="s">
        <v>1104</v>
      </c>
      <c r="S255" s="288" t="s">
        <v>286</v>
      </c>
      <c r="T255" t="s">
        <v>2608</v>
      </c>
      <c r="U255" t="s">
        <v>2609</v>
      </c>
    </row>
    <row r="256" spans="1:21" x14ac:dyDescent="0.25">
      <c r="A256" t="s">
        <v>1839</v>
      </c>
      <c r="B256" t="s">
        <v>966</v>
      </c>
      <c r="C256" t="s">
        <v>1412</v>
      </c>
      <c r="D256" s="288" t="s">
        <v>2610</v>
      </c>
      <c r="E256" t="s">
        <v>1181</v>
      </c>
      <c r="F256" t="s">
        <v>282</v>
      </c>
      <c r="G256" t="s">
        <v>2528</v>
      </c>
      <c r="H256" s="288" t="s">
        <v>1442</v>
      </c>
      <c r="I256" t="s">
        <v>961</v>
      </c>
      <c r="J256" t="s">
        <v>516</v>
      </c>
      <c r="K256" t="s">
        <v>1099</v>
      </c>
      <c r="L256" t="s">
        <v>1101</v>
      </c>
      <c r="M256" s="288" t="s">
        <v>2611</v>
      </c>
      <c r="N256" t="s">
        <v>562</v>
      </c>
      <c r="O256" t="s">
        <v>1101</v>
      </c>
      <c r="P256" t="s">
        <v>1097</v>
      </c>
      <c r="Q256" t="s">
        <v>1442</v>
      </c>
      <c r="R256" t="s">
        <v>1104</v>
      </c>
      <c r="S256" s="288" t="s">
        <v>286</v>
      </c>
      <c r="T256" t="s">
        <v>2612</v>
      </c>
      <c r="U256" t="s">
        <v>2613</v>
      </c>
    </row>
    <row r="257" spans="1:21" x14ac:dyDescent="0.25">
      <c r="A257" t="s">
        <v>1839</v>
      </c>
      <c r="B257" t="s">
        <v>966</v>
      </c>
      <c r="C257" t="s">
        <v>1412</v>
      </c>
      <c r="D257" s="288" t="s">
        <v>1648</v>
      </c>
      <c r="E257" t="s">
        <v>1181</v>
      </c>
      <c r="F257" t="s">
        <v>282</v>
      </c>
      <c r="G257" t="s">
        <v>2528</v>
      </c>
      <c r="H257" s="288" t="s">
        <v>1410</v>
      </c>
      <c r="I257" t="s">
        <v>1411</v>
      </c>
      <c r="J257" t="s">
        <v>516</v>
      </c>
      <c r="K257" t="s">
        <v>1099</v>
      </c>
      <c r="L257" t="s">
        <v>1101</v>
      </c>
      <c r="M257" s="288" t="s">
        <v>1649</v>
      </c>
      <c r="N257" t="s">
        <v>562</v>
      </c>
      <c r="O257" t="s">
        <v>1101</v>
      </c>
      <c r="P257" t="s">
        <v>1097</v>
      </c>
      <c r="Q257" t="s">
        <v>1410</v>
      </c>
      <c r="R257" t="s">
        <v>1104</v>
      </c>
      <c r="S257" s="288" t="s">
        <v>286</v>
      </c>
      <c r="T257" t="s">
        <v>1650</v>
      </c>
      <c r="U257" t="s">
        <v>1651</v>
      </c>
    </row>
    <row r="258" spans="1:21" x14ac:dyDescent="0.25">
      <c r="A258" t="s">
        <v>1839</v>
      </c>
      <c r="B258" t="s">
        <v>966</v>
      </c>
      <c r="C258" t="s">
        <v>1412</v>
      </c>
      <c r="D258" s="288" t="s">
        <v>972</v>
      </c>
      <c r="E258" t="s">
        <v>1181</v>
      </c>
      <c r="F258" t="s">
        <v>282</v>
      </c>
      <c r="G258" t="s">
        <v>2528</v>
      </c>
      <c r="H258" s="288" t="s">
        <v>1442</v>
      </c>
      <c r="I258" t="s">
        <v>961</v>
      </c>
      <c r="J258" t="s">
        <v>516</v>
      </c>
      <c r="K258" t="s">
        <v>1099</v>
      </c>
      <c r="L258" t="s">
        <v>1101</v>
      </c>
      <c r="M258" s="288" t="s">
        <v>973</v>
      </c>
      <c r="N258" t="s">
        <v>562</v>
      </c>
      <c r="O258" t="s">
        <v>1101</v>
      </c>
      <c r="P258" t="s">
        <v>1097</v>
      </c>
      <c r="Q258" t="s">
        <v>1442</v>
      </c>
      <c r="R258" t="s">
        <v>1104</v>
      </c>
      <c r="S258" s="288" t="s">
        <v>286</v>
      </c>
      <c r="T258" t="s">
        <v>1045</v>
      </c>
      <c r="U258" t="s">
        <v>1652</v>
      </c>
    </row>
    <row r="259" spans="1:21" x14ac:dyDescent="0.25">
      <c r="A259" t="s">
        <v>1839</v>
      </c>
      <c r="B259" t="s">
        <v>966</v>
      </c>
      <c r="C259" t="s">
        <v>1412</v>
      </c>
      <c r="D259" s="288" t="s">
        <v>1653</v>
      </c>
      <c r="E259" t="s">
        <v>1181</v>
      </c>
      <c r="F259" t="s">
        <v>282</v>
      </c>
      <c r="G259" t="s">
        <v>2528</v>
      </c>
      <c r="H259" s="288" t="s">
        <v>1410</v>
      </c>
      <c r="I259" t="s">
        <v>1411</v>
      </c>
      <c r="J259" t="s">
        <v>516</v>
      </c>
      <c r="K259" t="s">
        <v>1099</v>
      </c>
      <c r="L259" t="s">
        <v>1101</v>
      </c>
      <c r="M259" s="288" t="s">
        <v>1654</v>
      </c>
      <c r="N259" t="s">
        <v>562</v>
      </c>
      <c r="O259" t="s">
        <v>1101</v>
      </c>
      <c r="P259" t="s">
        <v>1097</v>
      </c>
      <c r="Q259" t="s">
        <v>1410</v>
      </c>
      <c r="R259" t="s">
        <v>1104</v>
      </c>
      <c r="S259" s="288" t="s">
        <v>286</v>
      </c>
      <c r="T259" t="s">
        <v>1655</v>
      </c>
      <c r="U259" t="s">
        <v>1656</v>
      </c>
    </row>
    <row r="260" spans="1:21" x14ac:dyDescent="0.25">
      <c r="A260" t="s">
        <v>1839</v>
      </c>
      <c r="B260" t="s">
        <v>966</v>
      </c>
      <c r="C260" t="s">
        <v>1412</v>
      </c>
      <c r="D260" s="288" t="s">
        <v>1657</v>
      </c>
      <c r="E260" t="s">
        <v>1181</v>
      </c>
      <c r="F260" t="s">
        <v>282</v>
      </c>
      <c r="G260" t="s">
        <v>2528</v>
      </c>
      <c r="H260" s="288" t="s">
        <v>1410</v>
      </c>
      <c r="I260" t="s">
        <v>1411</v>
      </c>
      <c r="J260" t="s">
        <v>516</v>
      </c>
      <c r="K260" t="s">
        <v>1099</v>
      </c>
      <c r="L260" t="s">
        <v>1101</v>
      </c>
      <c r="M260" s="288" t="s">
        <v>765</v>
      </c>
      <c r="N260" t="s">
        <v>562</v>
      </c>
      <c r="O260" t="s">
        <v>1101</v>
      </c>
      <c r="P260" t="s">
        <v>1097</v>
      </c>
      <c r="Q260" t="s">
        <v>1410</v>
      </c>
      <c r="R260" t="s">
        <v>1104</v>
      </c>
      <c r="S260" s="288" t="s">
        <v>286</v>
      </c>
      <c r="T260" t="s">
        <v>1658</v>
      </c>
      <c r="U260" t="s">
        <v>1659</v>
      </c>
    </row>
    <row r="261" spans="1:21" x14ac:dyDescent="0.25">
      <c r="A261" t="s">
        <v>1839</v>
      </c>
      <c r="B261" t="s">
        <v>966</v>
      </c>
      <c r="C261" t="s">
        <v>1412</v>
      </c>
      <c r="D261" s="288" t="s">
        <v>1660</v>
      </c>
      <c r="E261" t="s">
        <v>1181</v>
      </c>
      <c r="F261" t="s">
        <v>282</v>
      </c>
      <c r="G261" t="s">
        <v>2528</v>
      </c>
      <c r="H261" s="288" t="s">
        <v>1410</v>
      </c>
      <c r="I261" t="s">
        <v>1411</v>
      </c>
      <c r="J261" t="s">
        <v>516</v>
      </c>
      <c r="K261" t="s">
        <v>1099</v>
      </c>
      <c r="L261" t="s">
        <v>1101</v>
      </c>
      <c r="M261" s="288" t="s">
        <v>1661</v>
      </c>
      <c r="N261" t="s">
        <v>562</v>
      </c>
      <c r="O261" t="s">
        <v>1101</v>
      </c>
      <c r="P261" t="s">
        <v>1097</v>
      </c>
      <c r="Q261" t="s">
        <v>1410</v>
      </c>
      <c r="R261" t="s">
        <v>1104</v>
      </c>
      <c r="S261" s="288" t="s">
        <v>286</v>
      </c>
      <c r="T261" t="s">
        <v>1662</v>
      </c>
      <c r="U261" t="s">
        <v>1663</v>
      </c>
    </row>
    <row r="262" spans="1:21" x14ac:dyDescent="0.25">
      <c r="A262" t="s">
        <v>1839</v>
      </c>
      <c r="B262" t="s">
        <v>966</v>
      </c>
      <c r="C262" t="s">
        <v>1412</v>
      </c>
      <c r="D262" s="288" t="s">
        <v>1421</v>
      </c>
      <c r="E262" t="s">
        <v>1181</v>
      </c>
      <c r="F262" t="s">
        <v>282</v>
      </c>
      <c r="G262" t="s">
        <v>2528</v>
      </c>
      <c r="H262" s="288" t="s">
        <v>1410</v>
      </c>
      <c r="I262" t="s">
        <v>1411</v>
      </c>
      <c r="J262" t="s">
        <v>516</v>
      </c>
      <c r="K262" t="s">
        <v>1099</v>
      </c>
      <c r="L262" t="s">
        <v>1101</v>
      </c>
      <c r="M262" s="288" t="s">
        <v>743</v>
      </c>
      <c r="N262" t="s">
        <v>562</v>
      </c>
      <c r="O262" t="s">
        <v>1101</v>
      </c>
      <c r="P262" t="s">
        <v>1097</v>
      </c>
      <c r="Q262" t="s">
        <v>1410</v>
      </c>
      <c r="R262" t="s">
        <v>1104</v>
      </c>
      <c r="S262" s="288" t="s">
        <v>286</v>
      </c>
      <c r="T262" t="s">
        <v>1664</v>
      </c>
      <c r="U262" t="s">
        <v>1460</v>
      </c>
    </row>
    <row r="263" spans="1:21" x14ac:dyDescent="0.25">
      <c r="A263" t="s">
        <v>1839</v>
      </c>
      <c r="B263" t="s">
        <v>966</v>
      </c>
      <c r="C263" t="s">
        <v>1412</v>
      </c>
      <c r="D263" s="288" t="s">
        <v>1461</v>
      </c>
      <c r="E263" t="s">
        <v>1181</v>
      </c>
      <c r="F263" t="s">
        <v>282</v>
      </c>
      <c r="G263" t="s">
        <v>2528</v>
      </c>
      <c r="H263" s="288" t="s">
        <v>1410</v>
      </c>
      <c r="I263" t="s">
        <v>1411</v>
      </c>
      <c r="J263" t="s">
        <v>516</v>
      </c>
      <c r="K263" t="s">
        <v>1099</v>
      </c>
      <c r="L263" t="s">
        <v>1101</v>
      </c>
      <c r="M263" s="288" t="s">
        <v>744</v>
      </c>
      <c r="N263" t="s">
        <v>562</v>
      </c>
      <c r="O263" t="s">
        <v>1101</v>
      </c>
      <c r="P263" t="s">
        <v>1097</v>
      </c>
      <c r="Q263" t="s">
        <v>1410</v>
      </c>
      <c r="R263" t="s">
        <v>1104</v>
      </c>
      <c r="S263" s="288" t="s">
        <v>286</v>
      </c>
      <c r="T263" t="s">
        <v>1665</v>
      </c>
      <c r="U263" t="s">
        <v>1463</v>
      </c>
    </row>
    <row r="264" spans="1:21" x14ac:dyDescent="0.25">
      <c r="A264" t="s">
        <v>1839</v>
      </c>
      <c r="B264" t="s">
        <v>966</v>
      </c>
      <c r="C264" t="s">
        <v>1412</v>
      </c>
      <c r="D264" s="288" t="s">
        <v>1666</v>
      </c>
      <c r="E264" t="s">
        <v>1181</v>
      </c>
      <c r="F264" t="s">
        <v>282</v>
      </c>
      <c r="G264" t="s">
        <v>2528</v>
      </c>
      <c r="H264" s="288" t="s">
        <v>1410</v>
      </c>
      <c r="I264" t="s">
        <v>1411</v>
      </c>
      <c r="J264" t="s">
        <v>516</v>
      </c>
      <c r="K264" t="s">
        <v>1099</v>
      </c>
      <c r="L264" t="s">
        <v>1101</v>
      </c>
      <c r="M264" s="288" t="s">
        <v>781</v>
      </c>
      <c r="N264" t="s">
        <v>562</v>
      </c>
      <c r="O264" t="s">
        <v>1101</v>
      </c>
      <c r="P264" t="s">
        <v>1097</v>
      </c>
      <c r="Q264" t="s">
        <v>1410</v>
      </c>
      <c r="R264" t="s">
        <v>1104</v>
      </c>
      <c r="S264" s="288" t="s">
        <v>286</v>
      </c>
      <c r="T264" t="s">
        <v>1667</v>
      </c>
      <c r="U264" t="s">
        <v>1668</v>
      </c>
    </row>
    <row r="265" spans="1:21" x14ac:dyDescent="0.25">
      <c r="A265" t="s">
        <v>1839</v>
      </c>
      <c r="B265" t="s">
        <v>966</v>
      </c>
      <c r="C265" t="s">
        <v>1412</v>
      </c>
      <c r="D265" s="288" t="s">
        <v>1669</v>
      </c>
      <c r="E265" t="s">
        <v>1181</v>
      </c>
      <c r="F265" t="s">
        <v>282</v>
      </c>
      <c r="G265" t="s">
        <v>2528</v>
      </c>
      <c r="H265" s="288" t="s">
        <v>1410</v>
      </c>
      <c r="I265" t="s">
        <v>1411</v>
      </c>
      <c r="J265" t="s">
        <v>516</v>
      </c>
      <c r="K265" t="s">
        <v>1099</v>
      </c>
      <c r="L265" t="s">
        <v>1101</v>
      </c>
      <c r="M265" s="288" t="s">
        <v>763</v>
      </c>
      <c r="N265" t="s">
        <v>562</v>
      </c>
      <c r="O265" t="s">
        <v>1101</v>
      </c>
      <c r="P265" t="s">
        <v>1097</v>
      </c>
      <c r="Q265" t="s">
        <v>1410</v>
      </c>
      <c r="R265" t="s">
        <v>1104</v>
      </c>
      <c r="S265" s="288" t="s">
        <v>286</v>
      </c>
      <c r="T265" t="s">
        <v>1670</v>
      </c>
      <c r="U265" t="s">
        <v>1671</v>
      </c>
    </row>
    <row r="266" spans="1:21" x14ac:dyDescent="0.25">
      <c r="A266" t="s">
        <v>1839</v>
      </c>
      <c r="B266" t="s">
        <v>966</v>
      </c>
      <c r="C266" t="s">
        <v>1412</v>
      </c>
      <c r="D266" s="288" t="s">
        <v>1430</v>
      </c>
      <c r="E266" t="s">
        <v>1181</v>
      </c>
      <c r="F266" t="s">
        <v>282</v>
      </c>
      <c r="G266" t="s">
        <v>2528</v>
      </c>
      <c r="H266" s="288" t="s">
        <v>1410</v>
      </c>
      <c r="I266" t="s">
        <v>1411</v>
      </c>
      <c r="J266" t="s">
        <v>516</v>
      </c>
      <c r="K266" t="s">
        <v>1099</v>
      </c>
      <c r="L266" t="s">
        <v>1101</v>
      </c>
      <c r="M266" s="288" t="s">
        <v>764</v>
      </c>
      <c r="N266" t="s">
        <v>562</v>
      </c>
      <c r="O266" t="s">
        <v>1101</v>
      </c>
      <c r="P266" t="s">
        <v>1097</v>
      </c>
      <c r="Q266" t="s">
        <v>1410</v>
      </c>
      <c r="R266" t="s">
        <v>1104</v>
      </c>
      <c r="S266" s="288" t="s">
        <v>286</v>
      </c>
      <c r="T266" t="s">
        <v>1672</v>
      </c>
      <c r="U266" t="s">
        <v>1673</v>
      </c>
    </row>
    <row r="267" spans="1:21" x14ac:dyDescent="0.25">
      <c r="A267" t="s">
        <v>1839</v>
      </c>
      <c r="B267" t="s">
        <v>966</v>
      </c>
      <c r="C267" t="s">
        <v>1412</v>
      </c>
      <c r="D267" s="288" t="s">
        <v>1436</v>
      </c>
      <c r="E267" t="s">
        <v>1181</v>
      </c>
      <c r="F267" t="s">
        <v>282</v>
      </c>
      <c r="G267" t="s">
        <v>2528</v>
      </c>
      <c r="H267" s="288" t="s">
        <v>1410</v>
      </c>
      <c r="I267" t="s">
        <v>1411</v>
      </c>
      <c r="J267" t="s">
        <v>516</v>
      </c>
      <c r="K267" t="s">
        <v>1099</v>
      </c>
      <c r="L267" t="s">
        <v>1101</v>
      </c>
      <c r="M267" s="288" t="s">
        <v>746</v>
      </c>
      <c r="N267" t="s">
        <v>562</v>
      </c>
      <c r="O267" t="s">
        <v>1101</v>
      </c>
      <c r="P267" t="s">
        <v>1097</v>
      </c>
      <c r="Q267" t="s">
        <v>1410</v>
      </c>
      <c r="R267" t="s">
        <v>1104</v>
      </c>
      <c r="S267" s="288" t="s">
        <v>286</v>
      </c>
      <c r="T267" t="s">
        <v>1674</v>
      </c>
      <c r="U267" t="s">
        <v>1467</v>
      </c>
    </row>
    <row r="268" spans="1:21" x14ac:dyDescent="0.25">
      <c r="A268" t="s">
        <v>1839</v>
      </c>
      <c r="B268" t="s">
        <v>966</v>
      </c>
      <c r="C268" t="s">
        <v>1412</v>
      </c>
      <c r="D268" s="288" t="s">
        <v>2614</v>
      </c>
      <c r="E268" t="s">
        <v>1181</v>
      </c>
      <c r="F268" t="s">
        <v>282</v>
      </c>
      <c r="G268" t="s">
        <v>2528</v>
      </c>
      <c r="H268" s="288" t="s">
        <v>1442</v>
      </c>
      <c r="I268" t="s">
        <v>961</v>
      </c>
      <c r="J268" t="s">
        <v>516</v>
      </c>
      <c r="K268" t="s">
        <v>1099</v>
      </c>
      <c r="L268" t="s">
        <v>1101</v>
      </c>
      <c r="M268" s="288" t="s">
        <v>2615</v>
      </c>
      <c r="N268" t="s">
        <v>562</v>
      </c>
      <c r="O268" t="s">
        <v>1101</v>
      </c>
      <c r="P268" t="s">
        <v>1097</v>
      </c>
      <c r="Q268" t="s">
        <v>1442</v>
      </c>
      <c r="R268" t="s">
        <v>1104</v>
      </c>
      <c r="S268" s="288" t="s">
        <v>286</v>
      </c>
      <c r="T268" t="s">
        <v>2616</v>
      </c>
      <c r="U268" t="s">
        <v>2617</v>
      </c>
    </row>
    <row r="269" spans="1:21" x14ac:dyDescent="0.25">
      <c r="A269" t="s">
        <v>1839</v>
      </c>
      <c r="B269" t="s">
        <v>966</v>
      </c>
      <c r="C269" t="s">
        <v>1412</v>
      </c>
      <c r="D269" s="288" t="s">
        <v>974</v>
      </c>
      <c r="E269" t="s">
        <v>1181</v>
      </c>
      <c r="F269" t="s">
        <v>282</v>
      </c>
      <c r="G269" t="s">
        <v>2528</v>
      </c>
      <c r="H269" s="288" t="s">
        <v>1442</v>
      </c>
      <c r="I269" t="s">
        <v>961</v>
      </c>
      <c r="J269" t="s">
        <v>516</v>
      </c>
      <c r="K269" t="s">
        <v>1099</v>
      </c>
      <c r="L269" t="s">
        <v>1101</v>
      </c>
      <c r="M269" s="288" t="s">
        <v>975</v>
      </c>
      <c r="N269" t="s">
        <v>562</v>
      </c>
      <c r="O269" t="s">
        <v>1101</v>
      </c>
      <c r="P269" t="s">
        <v>1097</v>
      </c>
      <c r="Q269" t="s">
        <v>1442</v>
      </c>
      <c r="R269" t="s">
        <v>1104</v>
      </c>
      <c r="S269" s="288" t="s">
        <v>286</v>
      </c>
      <c r="T269" t="s">
        <v>1046</v>
      </c>
      <c r="U269" t="s">
        <v>1675</v>
      </c>
    </row>
    <row r="270" spans="1:21" x14ac:dyDescent="0.25">
      <c r="A270" t="s">
        <v>1839</v>
      </c>
      <c r="B270" t="s">
        <v>966</v>
      </c>
      <c r="C270" t="s">
        <v>1412</v>
      </c>
      <c r="D270" s="288" t="s">
        <v>976</v>
      </c>
      <c r="E270" t="s">
        <v>1181</v>
      </c>
      <c r="F270" t="s">
        <v>282</v>
      </c>
      <c r="G270" t="s">
        <v>2528</v>
      </c>
      <c r="H270" s="288" t="s">
        <v>1442</v>
      </c>
      <c r="I270" t="s">
        <v>961</v>
      </c>
      <c r="J270" t="s">
        <v>516</v>
      </c>
      <c r="K270" t="s">
        <v>1099</v>
      </c>
      <c r="L270" t="s">
        <v>1101</v>
      </c>
      <c r="M270" s="288" t="s">
        <v>977</v>
      </c>
      <c r="N270" t="s">
        <v>562</v>
      </c>
      <c r="O270" t="s">
        <v>1101</v>
      </c>
      <c r="P270" t="s">
        <v>1097</v>
      </c>
      <c r="Q270" t="s">
        <v>1442</v>
      </c>
      <c r="R270" t="s">
        <v>1104</v>
      </c>
      <c r="S270" s="288" t="s">
        <v>286</v>
      </c>
      <c r="T270" t="s">
        <v>1047</v>
      </c>
      <c r="U270" t="s">
        <v>1676</v>
      </c>
    </row>
    <row r="271" spans="1:21" x14ac:dyDescent="0.25">
      <c r="A271" t="s">
        <v>1839</v>
      </c>
      <c r="B271" t="s">
        <v>966</v>
      </c>
      <c r="C271" t="s">
        <v>1412</v>
      </c>
      <c r="D271" s="288" t="s">
        <v>1677</v>
      </c>
      <c r="E271" t="s">
        <v>1181</v>
      </c>
      <c r="F271" t="s">
        <v>282</v>
      </c>
      <c r="G271" t="s">
        <v>2528</v>
      </c>
      <c r="H271" s="288" t="s">
        <v>1410</v>
      </c>
      <c r="I271" t="s">
        <v>1411</v>
      </c>
      <c r="J271" t="s">
        <v>516</v>
      </c>
      <c r="K271" t="s">
        <v>1099</v>
      </c>
      <c r="L271" t="s">
        <v>1101</v>
      </c>
      <c r="M271" s="288" t="s">
        <v>1678</v>
      </c>
      <c r="N271" t="s">
        <v>562</v>
      </c>
      <c r="O271" t="s">
        <v>1101</v>
      </c>
      <c r="P271" t="s">
        <v>1097</v>
      </c>
      <c r="Q271" t="s">
        <v>1410</v>
      </c>
      <c r="R271" t="s">
        <v>1104</v>
      </c>
      <c r="S271" s="288" t="s">
        <v>286</v>
      </c>
      <c r="T271" t="s">
        <v>1679</v>
      </c>
      <c r="U271" t="s">
        <v>1680</v>
      </c>
    </row>
    <row r="272" spans="1:21" x14ac:dyDescent="0.25">
      <c r="A272" t="s">
        <v>1839</v>
      </c>
      <c r="B272" t="s">
        <v>966</v>
      </c>
      <c r="C272" t="s">
        <v>1412</v>
      </c>
      <c r="D272" s="288" t="s">
        <v>1681</v>
      </c>
      <c r="E272" t="s">
        <v>1181</v>
      </c>
      <c r="F272" t="s">
        <v>282</v>
      </c>
      <c r="G272" t="s">
        <v>2528</v>
      </c>
      <c r="H272" s="288" t="s">
        <v>1410</v>
      </c>
      <c r="I272" t="s">
        <v>1411</v>
      </c>
      <c r="J272" t="s">
        <v>516</v>
      </c>
      <c r="K272" t="s">
        <v>1099</v>
      </c>
      <c r="L272" t="s">
        <v>1101</v>
      </c>
      <c r="M272" s="288" t="s">
        <v>1682</v>
      </c>
      <c r="N272" t="s">
        <v>562</v>
      </c>
      <c r="O272" t="s">
        <v>1101</v>
      </c>
      <c r="P272" t="s">
        <v>1097</v>
      </c>
      <c r="Q272" t="s">
        <v>1410</v>
      </c>
      <c r="R272" t="s">
        <v>1104</v>
      </c>
      <c r="S272" s="288" t="s">
        <v>286</v>
      </c>
      <c r="T272" t="s">
        <v>1683</v>
      </c>
      <c r="U272" t="s">
        <v>1684</v>
      </c>
    </row>
    <row r="273" spans="1:21" x14ac:dyDescent="0.25">
      <c r="A273" t="s">
        <v>1839</v>
      </c>
      <c r="B273" t="s">
        <v>966</v>
      </c>
      <c r="C273" t="s">
        <v>1412</v>
      </c>
      <c r="D273" s="288" t="s">
        <v>1685</v>
      </c>
      <c r="E273" t="s">
        <v>1181</v>
      </c>
      <c r="F273" t="s">
        <v>282</v>
      </c>
      <c r="G273" t="s">
        <v>2528</v>
      </c>
      <c r="H273" s="288" t="s">
        <v>1410</v>
      </c>
      <c r="I273" t="s">
        <v>1411</v>
      </c>
      <c r="J273" t="s">
        <v>516</v>
      </c>
      <c r="K273" t="s">
        <v>1099</v>
      </c>
      <c r="L273" t="s">
        <v>1101</v>
      </c>
      <c r="M273" s="288" t="s">
        <v>1686</v>
      </c>
      <c r="N273" t="s">
        <v>562</v>
      </c>
      <c r="O273" t="s">
        <v>1101</v>
      </c>
      <c r="P273" t="s">
        <v>1097</v>
      </c>
      <c r="Q273" t="s">
        <v>1410</v>
      </c>
      <c r="R273" t="s">
        <v>1104</v>
      </c>
      <c r="S273" s="288" t="s">
        <v>286</v>
      </c>
      <c r="T273" t="s">
        <v>1687</v>
      </c>
      <c r="U273" t="s">
        <v>1688</v>
      </c>
    </row>
    <row r="274" spans="1:21" x14ac:dyDescent="0.25">
      <c r="A274" t="s">
        <v>1839</v>
      </c>
      <c r="B274" t="s">
        <v>966</v>
      </c>
      <c r="C274" t="s">
        <v>1412</v>
      </c>
      <c r="D274" s="288" t="s">
        <v>1689</v>
      </c>
      <c r="E274" t="s">
        <v>1181</v>
      </c>
      <c r="F274" t="s">
        <v>282</v>
      </c>
      <c r="G274" t="s">
        <v>2528</v>
      </c>
      <c r="H274" s="288" t="s">
        <v>1410</v>
      </c>
      <c r="I274" t="s">
        <v>1411</v>
      </c>
      <c r="J274" t="s">
        <v>516</v>
      </c>
      <c r="K274" t="s">
        <v>1099</v>
      </c>
      <c r="L274" t="s">
        <v>1101</v>
      </c>
      <c r="M274" s="288" t="s">
        <v>935</v>
      </c>
      <c r="N274" t="s">
        <v>562</v>
      </c>
      <c r="O274" t="s">
        <v>1101</v>
      </c>
      <c r="P274" t="s">
        <v>1097</v>
      </c>
      <c r="Q274" t="s">
        <v>1410</v>
      </c>
      <c r="R274" t="s">
        <v>1104</v>
      </c>
      <c r="S274" s="288" t="s">
        <v>286</v>
      </c>
      <c r="T274" t="s">
        <v>1690</v>
      </c>
      <c r="U274" t="s">
        <v>1691</v>
      </c>
    </row>
    <row r="275" spans="1:21" x14ac:dyDescent="0.25">
      <c r="A275" t="s">
        <v>1839</v>
      </c>
      <c r="B275" t="s">
        <v>966</v>
      </c>
      <c r="C275" t="s">
        <v>1412</v>
      </c>
      <c r="D275" s="288" t="s">
        <v>2618</v>
      </c>
      <c r="E275" t="s">
        <v>1181</v>
      </c>
      <c r="F275" t="s">
        <v>282</v>
      </c>
      <c r="G275" t="s">
        <v>2528</v>
      </c>
      <c r="H275" s="288" t="s">
        <v>1410</v>
      </c>
      <c r="I275" t="s">
        <v>1411</v>
      </c>
      <c r="J275" t="s">
        <v>516</v>
      </c>
      <c r="K275" t="s">
        <v>1099</v>
      </c>
      <c r="L275" t="s">
        <v>1101</v>
      </c>
      <c r="M275" s="288" t="s">
        <v>936</v>
      </c>
      <c r="N275" t="s">
        <v>562</v>
      </c>
      <c r="O275" t="s">
        <v>1101</v>
      </c>
      <c r="P275" t="s">
        <v>1097</v>
      </c>
      <c r="Q275" t="s">
        <v>1410</v>
      </c>
      <c r="R275" t="s">
        <v>1104</v>
      </c>
      <c r="S275" s="288" t="s">
        <v>286</v>
      </c>
      <c r="T275" t="s">
        <v>2619</v>
      </c>
      <c r="U275" t="s">
        <v>2620</v>
      </c>
    </row>
    <row r="276" spans="1:21" x14ac:dyDescent="0.25">
      <c r="A276" t="s">
        <v>1839</v>
      </c>
      <c r="B276" t="s">
        <v>966</v>
      </c>
      <c r="C276" t="s">
        <v>1412</v>
      </c>
      <c r="D276" s="288" t="s">
        <v>1231</v>
      </c>
      <c r="E276" t="s">
        <v>1181</v>
      </c>
      <c r="F276" t="s">
        <v>282</v>
      </c>
      <c r="G276" t="s">
        <v>2528</v>
      </c>
      <c r="H276" s="288" t="s">
        <v>1410</v>
      </c>
      <c r="I276" t="s">
        <v>1411</v>
      </c>
      <c r="J276" t="s">
        <v>516</v>
      </c>
      <c r="K276" t="s">
        <v>1099</v>
      </c>
      <c r="L276" t="s">
        <v>1101</v>
      </c>
      <c r="M276" s="288" t="s">
        <v>350</v>
      </c>
      <c r="N276" t="s">
        <v>562</v>
      </c>
      <c r="O276" t="s">
        <v>1101</v>
      </c>
      <c r="P276" t="s">
        <v>1097</v>
      </c>
      <c r="Q276" t="s">
        <v>1410</v>
      </c>
      <c r="R276" t="s">
        <v>1104</v>
      </c>
      <c r="S276" s="288" t="s">
        <v>286</v>
      </c>
      <c r="T276" t="s">
        <v>1233</v>
      </c>
      <c r="U276" t="s">
        <v>1234</v>
      </c>
    </row>
    <row r="277" spans="1:21" x14ac:dyDescent="0.25">
      <c r="A277" t="s">
        <v>1839</v>
      </c>
      <c r="B277" t="s">
        <v>966</v>
      </c>
      <c r="C277" t="s">
        <v>1412</v>
      </c>
      <c r="D277" s="288" t="s">
        <v>1692</v>
      </c>
      <c r="E277" t="s">
        <v>1181</v>
      </c>
      <c r="F277" t="s">
        <v>282</v>
      </c>
      <c r="G277" t="s">
        <v>2528</v>
      </c>
      <c r="H277" s="288" t="s">
        <v>1442</v>
      </c>
      <c r="I277" t="s">
        <v>961</v>
      </c>
      <c r="J277" t="s">
        <v>516</v>
      </c>
      <c r="K277" t="s">
        <v>1099</v>
      </c>
      <c r="L277" t="s">
        <v>1101</v>
      </c>
      <c r="M277" s="288" t="s">
        <v>1693</v>
      </c>
      <c r="N277" t="s">
        <v>562</v>
      </c>
      <c r="O277" t="s">
        <v>1101</v>
      </c>
      <c r="P277" t="s">
        <v>1097</v>
      </c>
      <c r="Q277" t="s">
        <v>1442</v>
      </c>
      <c r="R277" t="s">
        <v>1104</v>
      </c>
      <c r="S277" s="288" t="s">
        <v>286</v>
      </c>
      <c r="T277" t="s">
        <v>1694</v>
      </c>
      <c r="U277" t="s">
        <v>1695</v>
      </c>
    </row>
    <row r="278" spans="1:21" x14ac:dyDescent="0.25">
      <c r="A278" t="s">
        <v>1839</v>
      </c>
      <c r="B278" t="s">
        <v>966</v>
      </c>
      <c r="C278" t="s">
        <v>1412</v>
      </c>
      <c r="D278" s="288" t="s">
        <v>963</v>
      </c>
      <c r="E278" t="s">
        <v>1181</v>
      </c>
      <c r="F278" t="s">
        <v>282</v>
      </c>
      <c r="G278" t="s">
        <v>2528</v>
      </c>
      <c r="H278" s="288" t="s">
        <v>1442</v>
      </c>
      <c r="I278" t="s">
        <v>961</v>
      </c>
      <c r="J278" t="s">
        <v>516</v>
      </c>
      <c r="K278" t="s">
        <v>1099</v>
      </c>
      <c r="L278" t="s">
        <v>1101</v>
      </c>
      <c r="M278" s="288" t="s">
        <v>749</v>
      </c>
      <c r="N278" t="s">
        <v>562</v>
      </c>
      <c r="O278" t="s">
        <v>1101</v>
      </c>
      <c r="P278" t="s">
        <v>1097</v>
      </c>
      <c r="Q278" t="s">
        <v>1442</v>
      </c>
      <c r="R278" t="s">
        <v>1104</v>
      </c>
      <c r="S278" s="288" t="s">
        <v>286</v>
      </c>
      <c r="T278" t="s">
        <v>1048</v>
      </c>
      <c r="U278" t="s">
        <v>1484</v>
      </c>
    </row>
    <row r="279" spans="1:21" x14ac:dyDescent="0.25">
      <c r="A279" t="s">
        <v>1839</v>
      </c>
      <c r="B279" t="s">
        <v>966</v>
      </c>
      <c r="C279" t="s">
        <v>1412</v>
      </c>
      <c r="D279" s="288" t="s">
        <v>963</v>
      </c>
      <c r="E279" t="s">
        <v>1181</v>
      </c>
      <c r="F279" t="s">
        <v>282</v>
      </c>
      <c r="G279" t="s">
        <v>2528</v>
      </c>
      <c r="H279" s="288" t="s">
        <v>1410</v>
      </c>
      <c r="I279" t="s">
        <v>1411</v>
      </c>
      <c r="J279" t="s">
        <v>516</v>
      </c>
      <c r="K279" t="s">
        <v>1099</v>
      </c>
      <c r="L279" t="s">
        <v>1101</v>
      </c>
      <c r="M279" s="288" t="s">
        <v>749</v>
      </c>
      <c r="N279" t="s">
        <v>562</v>
      </c>
      <c r="O279" t="s">
        <v>1101</v>
      </c>
      <c r="P279" t="s">
        <v>1097</v>
      </c>
      <c r="Q279" t="s">
        <v>1410</v>
      </c>
      <c r="R279" t="s">
        <v>1104</v>
      </c>
      <c r="S279" s="288" t="s">
        <v>286</v>
      </c>
      <c r="T279" t="s">
        <v>1048</v>
      </c>
      <c r="U279" t="s">
        <v>1484</v>
      </c>
    </row>
    <row r="280" spans="1:21" x14ac:dyDescent="0.25">
      <c r="A280" t="s">
        <v>1839</v>
      </c>
      <c r="B280" t="s">
        <v>978</v>
      </c>
      <c r="C280" t="s">
        <v>1412</v>
      </c>
      <c r="D280" s="288" t="s">
        <v>970</v>
      </c>
      <c r="E280" t="s">
        <v>1181</v>
      </c>
      <c r="F280" t="s">
        <v>282</v>
      </c>
      <c r="G280" t="s">
        <v>2528</v>
      </c>
      <c r="H280" s="288" t="s">
        <v>1442</v>
      </c>
      <c r="I280" t="s">
        <v>961</v>
      </c>
      <c r="J280" t="s">
        <v>945</v>
      </c>
      <c r="K280" t="s">
        <v>1099</v>
      </c>
      <c r="L280" t="s">
        <v>1101</v>
      </c>
      <c r="M280" s="288" t="s">
        <v>971</v>
      </c>
      <c r="N280" t="s">
        <v>562</v>
      </c>
      <c r="O280" t="s">
        <v>1101</v>
      </c>
      <c r="P280" t="s">
        <v>1097</v>
      </c>
      <c r="Q280" t="s">
        <v>1442</v>
      </c>
      <c r="R280" t="s">
        <v>1104</v>
      </c>
      <c r="S280" s="288" t="s">
        <v>286</v>
      </c>
      <c r="T280" t="s">
        <v>1057</v>
      </c>
      <c r="U280" t="s">
        <v>1647</v>
      </c>
    </row>
    <row r="281" spans="1:21" x14ac:dyDescent="0.25">
      <c r="A281" t="s">
        <v>1839</v>
      </c>
      <c r="B281" t="s">
        <v>978</v>
      </c>
      <c r="C281" t="s">
        <v>1412</v>
      </c>
      <c r="D281" s="288" t="s">
        <v>1421</v>
      </c>
      <c r="E281" t="s">
        <v>1181</v>
      </c>
      <c r="F281" t="s">
        <v>282</v>
      </c>
      <c r="G281" t="s">
        <v>2528</v>
      </c>
      <c r="H281" s="288" t="s">
        <v>1410</v>
      </c>
      <c r="I281" t="s">
        <v>1411</v>
      </c>
      <c r="J281" t="s">
        <v>945</v>
      </c>
      <c r="K281" t="s">
        <v>1099</v>
      </c>
      <c r="L281" t="s">
        <v>1101</v>
      </c>
      <c r="M281" s="288" t="s">
        <v>743</v>
      </c>
      <c r="N281" t="s">
        <v>562</v>
      </c>
      <c r="O281" t="s">
        <v>1101</v>
      </c>
      <c r="P281" t="s">
        <v>1097</v>
      </c>
      <c r="Q281" t="s">
        <v>1410</v>
      </c>
      <c r="R281" t="s">
        <v>1104</v>
      </c>
      <c r="S281" s="288" t="s">
        <v>286</v>
      </c>
      <c r="T281" t="s">
        <v>1696</v>
      </c>
      <c r="U281" t="s">
        <v>1460</v>
      </c>
    </row>
    <row r="282" spans="1:21" x14ac:dyDescent="0.25">
      <c r="A282" t="s">
        <v>1839</v>
      </c>
      <c r="B282" t="s">
        <v>978</v>
      </c>
      <c r="C282" t="s">
        <v>1412</v>
      </c>
      <c r="D282" s="288" t="s">
        <v>1461</v>
      </c>
      <c r="E282" t="s">
        <v>1181</v>
      </c>
      <c r="F282" t="s">
        <v>282</v>
      </c>
      <c r="G282" t="s">
        <v>2528</v>
      </c>
      <c r="H282" s="288" t="s">
        <v>1410</v>
      </c>
      <c r="I282" t="s">
        <v>1411</v>
      </c>
      <c r="J282" t="s">
        <v>945</v>
      </c>
      <c r="K282" t="s">
        <v>1099</v>
      </c>
      <c r="L282" t="s">
        <v>1101</v>
      </c>
      <c r="M282" s="288" t="s">
        <v>744</v>
      </c>
      <c r="N282" t="s">
        <v>562</v>
      </c>
      <c r="O282" t="s">
        <v>1101</v>
      </c>
      <c r="P282" t="s">
        <v>1097</v>
      </c>
      <c r="Q282" t="s">
        <v>1410</v>
      </c>
      <c r="R282" t="s">
        <v>1104</v>
      </c>
      <c r="S282" s="288" t="s">
        <v>286</v>
      </c>
      <c r="T282" t="s">
        <v>1697</v>
      </c>
      <c r="U282" t="s">
        <v>1463</v>
      </c>
    </row>
    <row r="283" spans="1:21" x14ac:dyDescent="0.25">
      <c r="A283" t="s">
        <v>1839</v>
      </c>
      <c r="B283" t="s">
        <v>978</v>
      </c>
      <c r="C283" t="s">
        <v>1412</v>
      </c>
      <c r="D283" s="288" t="s">
        <v>1669</v>
      </c>
      <c r="E283" t="s">
        <v>1181</v>
      </c>
      <c r="F283" t="s">
        <v>282</v>
      </c>
      <c r="G283" t="s">
        <v>2528</v>
      </c>
      <c r="H283" s="288" t="s">
        <v>1410</v>
      </c>
      <c r="I283" t="s">
        <v>1411</v>
      </c>
      <c r="J283" t="s">
        <v>945</v>
      </c>
      <c r="K283" t="s">
        <v>1099</v>
      </c>
      <c r="L283" t="s">
        <v>1101</v>
      </c>
      <c r="M283" s="288" t="s">
        <v>763</v>
      </c>
      <c r="N283" t="s">
        <v>562</v>
      </c>
      <c r="O283" t="s">
        <v>1101</v>
      </c>
      <c r="P283" t="s">
        <v>1097</v>
      </c>
      <c r="Q283" t="s">
        <v>1410</v>
      </c>
      <c r="R283" t="s">
        <v>1104</v>
      </c>
      <c r="S283" s="288" t="s">
        <v>286</v>
      </c>
      <c r="T283" t="s">
        <v>1698</v>
      </c>
      <c r="U283" t="s">
        <v>1671</v>
      </c>
    </row>
    <row r="284" spans="1:21" x14ac:dyDescent="0.25">
      <c r="A284" t="s">
        <v>1839</v>
      </c>
      <c r="B284" t="s">
        <v>978</v>
      </c>
      <c r="C284" t="s">
        <v>1412</v>
      </c>
      <c r="D284" s="288" t="s">
        <v>1424</v>
      </c>
      <c r="E284" t="s">
        <v>1181</v>
      </c>
      <c r="F284" t="s">
        <v>282</v>
      </c>
      <c r="G284" t="s">
        <v>2528</v>
      </c>
      <c r="H284" s="288" t="s">
        <v>1410</v>
      </c>
      <c r="I284" t="s">
        <v>1411</v>
      </c>
      <c r="J284" t="s">
        <v>945</v>
      </c>
      <c r="K284" t="s">
        <v>1099</v>
      </c>
      <c r="L284" t="s">
        <v>1101</v>
      </c>
      <c r="M284" s="288" t="s">
        <v>745</v>
      </c>
      <c r="N284" t="s">
        <v>562</v>
      </c>
      <c r="O284" t="s">
        <v>1101</v>
      </c>
      <c r="P284" t="s">
        <v>1097</v>
      </c>
      <c r="Q284" t="s">
        <v>1410</v>
      </c>
      <c r="R284" t="s">
        <v>1104</v>
      </c>
      <c r="S284" s="288" t="s">
        <v>286</v>
      </c>
      <c r="T284" t="s">
        <v>1699</v>
      </c>
      <c r="U284" t="s">
        <v>1465</v>
      </c>
    </row>
    <row r="285" spans="1:21" x14ac:dyDescent="0.25">
      <c r="A285" t="s">
        <v>1839</v>
      </c>
      <c r="B285" t="s">
        <v>978</v>
      </c>
      <c r="C285" t="s">
        <v>1412</v>
      </c>
      <c r="D285" s="288" t="s">
        <v>1430</v>
      </c>
      <c r="E285" t="s">
        <v>1181</v>
      </c>
      <c r="F285" t="s">
        <v>282</v>
      </c>
      <c r="G285" t="s">
        <v>2528</v>
      </c>
      <c r="H285" s="288" t="s">
        <v>1410</v>
      </c>
      <c r="I285" t="s">
        <v>1411</v>
      </c>
      <c r="J285" t="s">
        <v>945</v>
      </c>
      <c r="K285" t="s">
        <v>1099</v>
      </c>
      <c r="L285" t="s">
        <v>1101</v>
      </c>
      <c r="M285" s="288" t="s">
        <v>764</v>
      </c>
      <c r="N285" t="s">
        <v>562</v>
      </c>
      <c r="O285" t="s">
        <v>1101</v>
      </c>
      <c r="P285" t="s">
        <v>1097</v>
      </c>
      <c r="Q285" t="s">
        <v>1410</v>
      </c>
      <c r="R285" t="s">
        <v>1104</v>
      </c>
      <c r="S285" s="288" t="s">
        <v>286</v>
      </c>
      <c r="T285" t="s">
        <v>1700</v>
      </c>
      <c r="U285" t="s">
        <v>1673</v>
      </c>
    </row>
    <row r="286" spans="1:21" x14ac:dyDescent="0.25">
      <c r="A286" t="s">
        <v>1839</v>
      </c>
      <c r="B286" t="s">
        <v>978</v>
      </c>
      <c r="C286" t="s">
        <v>1412</v>
      </c>
      <c r="D286" s="288" t="s">
        <v>1436</v>
      </c>
      <c r="E286" t="s">
        <v>1181</v>
      </c>
      <c r="F286" t="s">
        <v>282</v>
      </c>
      <c r="G286" t="s">
        <v>2528</v>
      </c>
      <c r="H286" s="288" t="s">
        <v>1410</v>
      </c>
      <c r="I286" t="s">
        <v>1411</v>
      </c>
      <c r="J286" t="s">
        <v>945</v>
      </c>
      <c r="K286" t="s">
        <v>1099</v>
      </c>
      <c r="L286" t="s">
        <v>1101</v>
      </c>
      <c r="M286" s="288" t="s">
        <v>746</v>
      </c>
      <c r="N286" t="s">
        <v>562</v>
      </c>
      <c r="O286" t="s">
        <v>1101</v>
      </c>
      <c r="P286" t="s">
        <v>1097</v>
      </c>
      <c r="Q286" t="s">
        <v>1410</v>
      </c>
      <c r="R286" t="s">
        <v>1104</v>
      </c>
      <c r="S286" s="288" t="s">
        <v>286</v>
      </c>
      <c r="T286" t="s">
        <v>1701</v>
      </c>
      <c r="U286" t="s">
        <v>1467</v>
      </c>
    </row>
    <row r="287" spans="1:21" x14ac:dyDescent="0.25">
      <c r="A287" t="s">
        <v>1839</v>
      </c>
      <c r="B287" t="s">
        <v>978</v>
      </c>
      <c r="C287" t="s">
        <v>1412</v>
      </c>
      <c r="D287" s="288" t="s">
        <v>976</v>
      </c>
      <c r="E287" t="s">
        <v>1181</v>
      </c>
      <c r="F287" t="s">
        <v>282</v>
      </c>
      <c r="G287" t="s">
        <v>2528</v>
      </c>
      <c r="H287" s="288" t="s">
        <v>1442</v>
      </c>
      <c r="I287" t="s">
        <v>961</v>
      </c>
      <c r="J287" t="s">
        <v>945</v>
      </c>
      <c r="K287" t="s">
        <v>1099</v>
      </c>
      <c r="L287" t="s">
        <v>1101</v>
      </c>
      <c r="M287" s="288" t="s">
        <v>977</v>
      </c>
      <c r="N287" t="s">
        <v>562</v>
      </c>
      <c r="O287" t="s">
        <v>1101</v>
      </c>
      <c r="P287" t="s">
        <v>1097</v>
      </c>
      <c r="Q287" t="s">
        <v>1442</v>
      </c>
      <c r="R287" t="s">
        <v>1104</v>
      </c>
      <c r="S287" s="288" t="s">
        <v>286</v>
      </c>
      <c r="T287" t="s">
        <v>1058</v>
      </c>
      <c r="U287" t="s">
        <v>1676</v>
      </c>
    </row>
    <row r="288" spans="1:21" x14ac:dyDescent="0.25">
      <c r="A288" t="s">
        <v>1839</v>
      </c>
      <c r="B288" t="s">
        <v>978</v>
      </c>
      <c r="C288" t="s">
        <v>1412</v>
      </c>
      <c r="D288" s="288" t="s">
        <v>1702</v>
      </c>
      <c r="E288" t="s">
        <v>1181</v>
      </c>
      <c r="F288" t="s">
        <v>282</v>
      </c>
      <c r="G288" t="s">
        <v>2528</v>
      </c>
      <c r="H288" s="288" t="s">
        <v>1410</v>
      </c>
      <c r="I288" t="s">
        <v>1411</v>
      </c>
      <c r="J288" t="s">
        <v>945</v>
      </c>
      <c r="K288" t="s">
        <v>1099</v>
      </c>
      <c r="L288" t="s">
        <v>1101</v>
      </c>
      <c r="M288" s="288" t="s">
        <v>1703</v>
      </c>
      <c r="N288" t="s">
        <v>562</v>
      </c>
      <c r="O288" t="s">
        <v>1101</v>
      </c>
      <c r="P288" t="s">
        <v>1097</v>
      </c>
      <c r="Q288" t="s">
        <v>1410</v>
      </c>
      <c r="R288" t="s">
        <v>1104</v>
      </c>
      <c r="S288" s="288" t="s">
        <v>286</v>
      </c>
      <c r="T288" t="s">
        <v>1704</v>
      </c>
      <c r="U288" t="s">
        <v>1705</v>
      </c>
    </row>
    <row r="289" spans="1:21" x14ac:dyDescent="0.25">
      <c r="A289" t="s">
        <v>1839</v>
      </c>
      <c r="B289" t="s">
        <v>978</v>
      </c>
      <c r="C289" t="s">
        <v>1412</v>
      </c>
      <c r="D289" s="288" t="s">
        <v>1706</v>
      </c>
      <c r="E289" t="s">
        <v>1181</v>
      </c>
      <c r="F289" t="s">
        <v>282</v>
      </c>
      <c r="G289" t="s">
        <v>2528</v>
      </c>
      <c r="H289" s="288" t="s">
        <v>1410</v>
      </c>
      <c r="I289" t="s">
        <v>1411</v>
      </c>
      <c r="J289" t="s">
        <v>945</v>
      </c>
      <c r="K289" t="s">
        <v>1099</v>
      </c>
      <c r="L289" t="s">
        <v>1101</v>
      </c>
      <c r="M289" s="288" t="s">
        <v>1707</v>
      </c>
      <c r="N289" t="s">
        <v>562</v>
      </c>
      <c r="O289" t="s">
        <v>1101</v>
      </c>
      <c r="P289" t="s">
        <v>1097</v>
      </c>
      <c r="Q289" t="s">
        <v>1410</v>
      </c>
      <c r="R289" t="s">
        <v>1104</v>
      </c>
      <c r="S289" s="288" t="s">
        <v>286</v>
      </c>
      <c r="T289" t="s">
        <v>1708</v>
      </c>
      <c r="U289" t="s">
        <v>1709</v>
      </c>
    </row>
    <row r="290" spans="1:21" x14ac:dyDescent="0.25">
      <c r="A290" t="s">
        <v>1839</v>
      </c>
      <c r="B290" t="s">
        <v>978</v>
      </c>
      <c r="C290" t="s">
        <v>1412</v>
      </c>
      <c r="D290" s="288" t="s">
        <v>1710</v>
      </c>
      <c r="E290" t="s">
        <v>1181</v>
      </c>
      <c r="F290" t="s">
        <v>282</v>
      </c>
      <c r="G290" t="s">
        <v>2528</v>
      </c>
      <c r="H290" s="288" t="s">
        <v>1410</v>
      </c>
      <c r="I290" t="s">
        <v>1411</v>
      </c>
      <c r="J290" t="s">
        <v>945</v>
      </c>
      <c r="K290" t="s">
        <v>1099</v>
      </c>
      <c r="L290" t="s">
        <v>1101</v>
      </c>
      <c r="M290" s="288" t="s">
        <v>1711</v>
      </c>
      <c r="N290" t="s">
        <v>562</v>
      </c>
      <c r="O290" t="s">
        <v>1101</v>
      </c>
      <c r="P290" t="s">
        <v>1097</v>
      </c>
      <c r="Q290" t="s">
        <v>1410</v>
      </c>
      <c r="R290" t="s">
        <v>1104</v>
      </c>
      <c r="S290" s="288" t="s">
        <v>286</v>
      </c>
      <c r="T290" t="s">
        <v>1712</v>
      </c>
      <c r="U290" t="s">
        <v>1713</v>
      </c>
    </row>
    <row r="291" spans="1:21" x14ac:dyDescent="0.25">
      <c r="A291" t="s">
        <v>1839</v>
      </c>
      <c r="B291" t="s">
        <v>978</v>
      </c>
      <c r="C291" t="s">
        <v>1412</v>
      </c>
      <c r="D291" s="288" t="s">
        <v>1714</v>
      </c>
      <c r="E291" t="s">
        <v>1181</v>
      </c>
      <c r="F291" t="s">
        <v>282</v>
      </c>
      <c r="G291" t="s">
        <v>2528</v>
      </c>
      <c r="H291" s="288" t="s">
        <v>1410</v>
      </c>
      <c r="I291" t="s">
        <v>1411</v>
      </c>
      <c r="J291" t="s">
        <v>945</v>
      </c>
      <c r="K291" t="s">
        <v>1099</v>
      </c>
      <c r="L291" t="s">
        <v>1101</v>
      </c>
      <c r="M291" s="288" t="s">
        <v>1715</v>
      </c>
      <c r="N291" t="s">
        <v>562</v>
      </c>
      <c r="O291" t="s">
        <v>1101</v>
      </c>
      <c r="P291" t="s">
        <v>1097</v>
      </c>
      <c r="Q291" t="s">
        <v>1410</v>
      </c>
      <c r="R291" t="s">
        <v>1104</v>
      </c>
      <c r="S291" s="288" t="s">
        <v>286</v>
      </c>
      <c r="T291" t="s">
        <v>1716</v>
      </c>
      <c r="U291" t="s">
        <v>1717</v>
      </c>
    </row>
    <row r="292" spans="1:21" x14ac:dyDescent="0.25">
      <c r="A292" t="s">
        <v>1839</v>
      </c>
      <c r="B292" t="s">
        <v>978</v>
      </c>
      <c r="C292" t="s">
        <v>1412</v>
      </c>
      <c r="D292" s="288" t="s">
        <v>1718</v>
      </c>
      <c r="E292" t="s">
        <v>1181</v>
      </c>
      <c r="F292" t="s">
        <v>282</v>
      </c>
      <c r="G292" t="s">
        <v>2528</v>
      </c>
      <c r="H292" s="288" t="s">
        <v>1410</v>
      </c>
      <c r="I292" t="s">
        <v>1411</v>
      </c>
      <c r="J292" t="s">
        <v>945</v>
      </c>
      <c r="K292" t="s">
        <v>1099</v>
      </c>
      <c r="L292" t="s">
        <v>1101</v>
      </c>
      <c r="M292" s="288" t="s">
        <v>355</v>
      </c>
      <c r="N292" t="s">
        <v>562</v>
      </c>
      <c r="O292" t="s">
        <v>1101</v>
      </c>
      <c r="P292" t="s">
        <v>1097</v>
      </c>
      <c r="Q292" t="s">
        <v>1410</v>
      </c>
      <c r="R292" t="s">
        <v>1104</v>
      </c>
      <c r="S292" s="288" t="s">
        <v>286</v>
      </c>
      <c r="T292" t="s">
        <v>1719</v>
      </c>
      <c r="U292" t="s">
        <v>1720</v>
      </c>
    </row>
    <row r="293" spans="1:21" x14ac:dyDescent="0.25">
      <c r="A293" t="s">
        <v>1839</v>
      </c>
      <c r="B293" t="s">
        <v>978</v>
      </c>
      <c r="C293" t="s">
        <v>1412</v>
      </c>
      <c r="D293" s="288" t="s">
        <v>1721</v>
      </c>
      <c r="E293" t="s">
        <v>1181</v>
      </c>
      <c r="F293" t="s">
        <v>282</v>
      </c>
      <c r="G293" t="s">
        <v>2528</v>
      </c>
      <c r="H293" s="288" t="s">
        <v>1410</v>
      </c>
      <c r="I293" t="s">
        <v>1411</v>
      </c>
      <c r="J293" t="s">
        <v>945</v>
      </c>
      <c r="K293" t="s">
        <v>1099</v>
      </c>
      <c r="L293" t="s">
        <v>1101</v>
      </c>
      <c r="M293" s="288" t="s">
        <v>1722</v>
      </c>
      <c r="N293" t="s">
        <v>562</v>
      </c>
      <c r="O293" t="s">
        <v>1101</v>
      </c>
      <c r="P293" t="s">
        <v>1097</v>
      </c>
      <c r="Q293" t="s">
        <v>1410</v>
      </c>
      <c r="R293" t="s">
        <v>1104</v>
      </c>
      <c r="S293" s="288" t="s">
        <v>286</v>
      </c>
      <c r="T293" t="s">
        <v>1723</v>
      </c>
      <c r="U293" t="s">
        <v>1724</v>
      </c>
    </row>
    <row r="294" spans="1:21" x14ac:dyDescent="0.25">
      <c r="A294" t="s">
        <v>1839</v>
      </c>
      <c r="B294" t="s">
        <v>978</v>
      </c>
      <c r="C294" t="s">
        <v>1412</v>
      </c>
      <c r="D294" s="288" t="s">
        <v>1725</v>
      </c>
      <c r="E294" t="s">
        <v>1181</v>
      </c>
      <c r="F294" t="s">
        <v>282</v>
      </c>
      <c r="G294" t="s">
        <v>2528</v>
      </c>
      <c r="H294" s="288" t="s">
        <v>1410</v>
      </c>
      <c r="I294" t="s">
        <v>1411</v>
      </c>
      <c r="J294" t="s">
        <v>945</v>
      </c>
      <c r="K294" t="s">
        <v>1099</v>
      </c>
      <c r="L294" t="s">
        <v>1101</v>
      </c>
      <c r="M294" s="288" t="s">
        <v>1726</v>
      </c>
      <c r="N294" t="s">
        <v>562</v>
      </c>
      <c r="O294" t="s">
        <v>1101</v>
      </c>
      <c r="P294" t="s">
        <v>1097</v>
      </c>
      <c r="Q294" t="s">
        <v>1410</v>
      </c>
      <c r="R294" t="s">
        <v>1104</v>
      </c>
      <c r="S294" s="288" t="s">
        <v>286</v>
      </c>
      <c r="T294" t="s">
        <v>1727</v>
      </c>
      <c r="U294" t="s">
        <v>1728</v>
      </c>
    </row>
    <row r="295" spans="1:21" x14ac:dyDescent="0.25">
      <c r="A295" t="s">
        <v>1839</v>
      </c>
      <c r="B295" t="s">
        <v>978</v>
      </c>
      <c r="C295" t="s">
        <v>1412</v>
      </c>
      <c r="D295" s="288" t="s">
        <v>1729</v>
      </c>
      <c r="E295" t="s">
        <v>1181</v>
      </c>
      <c r="F295" t="s">
        <v>282</v>
      </c>
      <c r="G295" t="s">
        <v>2528</v>
      </c>
      <c r="H295" s="288" t="s">
        <v>1410</v>
      </c>
      <c r="I295" t="s">
        <v>1411</v>
      </c>
      <c r="J295" t="s">
        <v>945</v>
      </c>
      <c r="K295" t="s">
        <v>1099</v>
      </c>
      <c r="L295" t="s">
        <v>1101</v>
      </c>
      <c r="M295" s="288" t="s">
        <v>783</v>
      </c>
      <c r="N295" t="s">
        <v>562</v>
      </c>
      <c r="O295" t="s">
        <v>1101</v>
      </c>
      <c r="P295" t="s">
        <v>1097</v>
      </c>
      <c r="Q295" t="s">
        <v>1410</v>
      </c>
      <c r="R295" t="s">
        <v>1104</v>
      </c>
      <c r="S295" s="288" t="s">
        <v>286</v>
      </c>
      <c r="T295" t="s">
        <v>1730</v>
      </c>
      <c r="U295" t="s">
        <v>1731</v>
      </c>
    </row>
    <row r="296" spans="1:21" x14ac:dyDescent="0.25">
      <c r="A296" t="s">
        <v>1839</v>
      </c>
      <c r="B296" t="s">
        <v>978</v>
      </c>
      <c r="C296" t="s">
        <v>1412</v>
      </c>
      <c r="D296" s="288" t="s">
        <v>979</v>
      </c>
      <c r="E296" t="s">
        <v>1181</v>
      </c>
      <c r="F296" t="s">
        <v>282</v>
      </c>
      <c r="G296" t="s">
        <v>2528</v>
      </c>
      <c r="H296" s="288" t="s">
        <v>1442</v>
      </c>
      <c r="I296" t="s">
        <v>961</v>
      </c>
      <c r="J296" t="s">
        <v>945</v>
      </c>
      <c r="K296" t="s">
        <v>1099</v>
      </c>
      <c r="L296" t="s">
        <v>1101</v>
      </c>
      <c r="M296" s="288" t="s">
        <v>980</v>
      </c>
      <c r="N296" t="s">
        <v>562</v>
      </c>
      <c r="O296" t="s">
        <v>1101</v>
      </c>
      <c r="P296" t="s">
        <v>1097</v>
      </c>
      <c r="Q296" t="s">
        <v>1442</v>
      </c>
      <c r="R296" t="s">
        <v>1104</v>
      </c>
      <c r="S296" s="288" t="s">
        <v>286</v>
      </c>
      <c r="T296" t="s">
        <v>1059</v>
      </c>
      <c r="U296" t="s">
        <v>1732</v>
      </c>
    </row>
    <row r="297" spans="1:21" x14ac:dyDescent="0.25">
      <c r="A297" t="s">
        <v>1839</v>
      </c>
      <c r="B297" t="s">
        <v>978</v>
      </c>
      <c r="C297" t="s">
        <v>1412</v>
      </c>
      <c r="D297" s="288" t="s">
        <v>1677</v>
      </c>
      <c r="E297" t="s">
        <v>1181</v>
      </c>
      <c r="F297" t="s">
        <v>282</v>
      </c>
      <c r="G297" t="s">
        <v>2528</v>
      </c>
      <c r="H297" s="288" t="s">
        <v>1410</v>
      </c>
      <c r="I297" t="s">
        <v>1411</v>
      </c>
      <c r="J297" t="s">
        <v>945</v>
      </c>
      <c r="K297" t="s">
        <v>1099</v>
      </c>
      <c r="L297" t="s">
        <v>1101</v>
      </c>
      <c r="M297" s="288" t="s">
        <v>1678</v>
      </c>
      <c r="N297" t="s">
        <v>562</v>
      </c>
      <c r="O297" t="s">
        <v>1101</v>
      </c>
      <c r="P297" t="s">
        <v>1097</v>
      </c>
      <c r="Q297" t="s">
        <v>1410</v>
      </c>
      <c r="R297" t="s">
        <v>1104</v>
      </c>
      <c r="S297" s="288" t="s">
        <v>286</v>
      </c>
      <c r="T297" t="s">
        <v>1733</v>
      </c>
      <c r="U297" t="s">
        <v>1680</v>
      </c>
    </row>
    <row r="298" spans="1:21" x14ac:dyDescent="0.25">
      <c r="A298" t="s">
        <v>1839</v>
      </c>
      <c r="B298" t="s">
        <v>978</v>
      </c>
      <c r="C298" t="s">
        <v>1412</v>
      </c>
      <c r="D298" s="288" t="s">
        <v>1231</v>
      </c>
      <c r="E298" t="s">
        <v>1181</v>
      </c>
      <c r="F298" t="s">
        <v>282</v>
      </c>
      <c r="G298" t="s">
        <v>2528</v>
      </c>
      <c r="H298" s="288" t="s">
        <v>1410</v>
      </c>
      <c r="I298" t="s">
        <v>1411</v>
      </c>
      <c r="J298" t="s">
        <v>945</v>
      </c>
      <c r="K298" t="s">
        <v>1099</v>
      </c>
      <c r="L298" t="s">
        <v>1101</v>
      </c>
      <c r="M298" s="288" t="s">
        <v>350</v>
      </c>
      <c r="N298" t="s">
        <v>562</v>
      </c>
      <c r="O298" t="s">
        <v>1101</v>
      </c>
      <c r="P298" t="s">
        <v>1097</v>
      </c>
      <c r="Q298" t="s">
        <v>1410</v>
      </c>
      <c r="R298" t="s">
        <v>1104</v>
      </c>
      <c r="S298" s="288" t="s">
        <v>286</v>
      </c>
      <c r="T298" t="s">
        <v>1734</v>
      </c>
      <c r="U298" t="s">
        <v>1234</v>
      </c>
    </row>
    <row r="299" spans="1:21" x14ac:dyDescent="0.25">
      <c r="A299" t="s">
        <v>1839</v>
      </c>
      <c r="B299" t="s">
        <v>978</v>
      </c>
      <c r="C299" t="s">
        <v>1412</v>
      </c>
      <c r="D299" s="288" t="s">
        <v>1735</v>
      </c>
      <c r="E299" t="s">
        <v>1181</v>
      </c>
      <c r="F299" t="s">
        <v>282</v>
      </c>
      <c r="G299" t="s">
        <v>2528</v>
      </c>
      <c r="H299" s="288" t="s">
        <v>1410</v>
      </c>
      <c r="I299" t="s">
        <v>1411</v>
      </c>
      <c r="J299" t="s">
        <v>945</v>
      </c>
      <c r="K299" t="s">
        <v>1099</v>
      </c>
      <c r="L299" t="s">
        <v>1101</v>
      </c>
      <c r="M299" s="288" t="s">
        <v>937</v>
      </c>
      <c r="N299" t="s">
        <v>562</v>
      </c>
      <c r="O299" t="s">
        <v>1101</v>
      </c>
      <c r="P299" t="s">
        <v>1097</v>
      </c>
      <c r="Q299" t="s">
        <v>1410</v>
      </c>
      <c r="R299" t="s">
        <v>1104</v>
      </c>
      <c r="S299" s="288" t="s">
        <v>286</v>
      </c>
      <c r="T299" t="s">
        <v>1736</v>
      </c>
      <c r="U299" t="s">
        <v>1737</v>
      </c>
    </row>
    <row r="300" spans="1:21" x14ac:dyDescent="0.25">
      <c r="A300" t="s">
        <v>1839</v>
      </c>
      <c r="B300" t="s">
        <v>981</v>
      </c>
      <c r="C300" t="s">
        <v>1412</v>
      </c>
      <c r="D300" s="288" t="s">
        <v>1657</v>
      </c>
      <c r="E300" t="s">
        <v>1181</v>
      </c>
      <c r="F300" t="s">
        <v>282</v>
      </c>
      <c r="G300" t="s">
        <v>2528</v>
      </c>
      <c r="H300" s="288" t="s">
        <v>1410</v>
      </c>
      <c r="I300" t="s">
        <v>1411</v>
      </c>
      <c r="J300" t="s">
        <v>946</v>
      </c>
      <c r="K300" t="s">
        <v>1099</v>
      </c>
      <c r="L300" t="s">
        <v>1101</v>
      </c>
      <c r="M300" s="288" t="s">
        <v>765</v>
      </c>
      <c r="N300" t="s">
        <v>562</v>
      </c>
      <c r="O300" t="s">
        <v>1101</v>
      </c>
      <c r="P300" t="s">
        <v>1097</v>
      </c>
      <c r="Q300" t="s">
        <v>1410</v>
      </c>
      <c r="R300" t="s">
        <v>1104</v>
      </c>
      <c r="S300" s="288" t="s">
        <v>286</v>
      </c>
      <c r="T300" t="s">
        <v>1738</v>
      </c>
      <c r="U300" t="s">
        <v>1659</v>
      </c>
    </row>
    <row r="301" spans="1:21" x14ac:dyDescent="0.25">
      <c r="A301" t="s">
        <v>1839</v>
      </c>
      <c r="B301" t="s">
        <v>981</v>
      </c>
      <c r="C301" t="s">
        <v>1412</v>
      </c>
      <c r="D301" s="288" t="s">
        <v>1819</v>
      </c>
      <c r="E301" t="s">
        <v>1181</v>
      </c>
      <c r="F301" t="s">
        <v>282</v>
      </c>
      <c r="G301" t="s">
        <v>2528</v>
      </c>
      <c r="H301" s="288" t="s">
        <v>1442</v>
      </c>
      <c r="I301" t="s">
        <v>961</v>
      </c>
      <c r="J301" t="s">
        <v>946</v>
      </c>
      <c r="K301" t="s">
        <v>1099</v>
      </c>
      <c r="L301" t="s">
        <v>1101</v>
      </c>
      <c r="M301" s="288" t="s">
        <v>1820</v>
      </c>
      <c r="N301" t="s">
        <v>562</v>
      </c>
      <c r="O301" t="s">
        <v>1101</v>
      </c>
      <c r="P301" t="s">
        <v>1097</v>
      </c>
      <c r="Q301" t="s">
        <v>1442</v>
      </c>
      <c r="R301" t="s">
        <v>1104</v>
      </c>
      <c r="S301" s="288" t="s">
        <v>286</v>
      </c>
      <c r="T301" t="s">
        <v>1821</v>
      </c>
      <c r="U301" t="s">
        <v>1822</v>
      </c>
    </row>
    <row r="302" spans="1:21" x14ac:dyDescent="0.25">
      <c r="A302" t="s">
        <v>1839</v>
      </c>
      <c r="B302" t="s">
        <v>981</v>
      </c>
      <c r="C302" t="s">
        <v>1412</v>
      </c>
      <c r="D302" s="288" t="s">
        <v>1421</v>
      </c>
      <c r="E302" t="s">
        <v>1181</v>
      </c>
      <c r="F302" t="s">
        <v>282</v>
      </c>
      <c r="G302" t="s">
        <v>2528</v>
      </c>
      <c r="H302" s="288" t="s">
        <v>1410</v>
      </c>
      <c r="I302" t="s">
        <v>1411</v>
      </c>
      <c r="J302" t="s">
        <v>946</v>
      </c>
      <c r="K302" t="s">
        <v>1099</v>
      </c>
      <c r="L302" t="s">
        <v>1101</v>
      </c>
      <c r="M302" s="288" t="s">
        <v>743</v>
      </c>
      <c r="N302" t="s">
        <v>562</v>
      </c>
      <c r="O302" t="s">
        <v>1101</v>
      </c>
      <c r="P302" t="s">
        <v>1097</v>
      </c>
      <c r="Q302" t="s">
        <v>1410</v>
      </c>
      <c r="R302" t="s">
        <v>1104</v>
      </c>
      <c r="S302" s="288" t="s">
        <v>286</v>
      </c>
      <c r="T302" t="s">
        <v>1739</v>
      </c>
      <c r="U302" t="s">
        <v>1460</v>
      </c>
    </row>
    <row r="303" spans="1:21" x14ac:dyDescent="0.25">
      <c r="A303" t="s">
        <v>1839</v>
      </c>
      <c r="B303" t="s">
        <v>981</v>
      </c>
      <c r="C303" t="s">
        <v>1412</v>
      </c>
      <c r="D303" s="288" t="s">
        <v>1461</v>
      </c>
      <c r="E303" t="s">
        <v>1181</v>
      </c>
      <c r="F303" t="s">
        <v>282</v>
      </c>
      <c r="G303" t="s">
        <v>2528</v>
      </c>
      <c r="H303" s="288" t="s">
        <v>1410</v>
      </c>
      <c r="I303" t="s">
        <v>1411</v>
      </c>
      <c r="J303" t="s">
        <v>946</v>
      </c>
      <c r="K303" t="s">
        <v>1099</v>
      </c>
      <c r="L303" t="s">
        <v>1101</v>
      </c>
      <c r="M303" s="288" t="s">
        <v>744</v>
      </c>
      <c r="N303" t="s">
        <v>562</v>
      </c>
      <c r="O303" t="s">
        <v>1101</v>
      </c>
      <c r="P303" t="s">
        <v>1097</v>
      </c>
      <c r="Q303" t="s">
        <v>1410</v>
      </c>
      <c r="R303" t="s">
        <v>1104</v>
      </c>
      <c r="S303" s="288" t="s">
        <v>286</v>
      </c>
      <c r="T303" t="s">
        <v>1740</v>
      </c>
      <c r="U303" t="s">
        <v>1463</v>
      </c>
    </row>
    <row r="304" spans="1:21" x14ac:dyDescent="0.25">
      <c r="A304" t="s">
        <v>1839</v>
      </c>
      <c r="B304" t="s">
        <v>981</v>
      </c>
      <c r="C304" t="s">
        <v>1412</v>
      </c>
      <c r="D304" s="288" t="s">
        <v>1666</v>
      </c>
      <c r="E304" t="s">
        <v>1181</v>
      </c>
      <c r="F304" t="s">
        <v>282</v>
      </c>
      <c r="G304" t="s">
        <v>2528</v>
      </c>
      <c r="H304" s="288" t="s">
        <v>1410</v>
      </c>
      <c r="I304" t="s">
        <v>1411</v>
      </c>
      <c r="J304" t="s">
        <v>946</v>
      </c>
      <c r="K304" t="s">
        <v>1099</v>
      </c>
      <c r="L304" t="s">
        <v>1101</v>
      </c>
      <c r="M304" s="288" t="s">
        <v>781</v>
      </c>
      <c r="N304" t="s">
        <v>562</v>
      </c>
      <c r="O304" t="s">
        <v>1101</v>
      </c>
      <c r="P304" t="s">
        <v>1097</v>
      </c>
      <c r="Q304" t="s">
        <v>1410</v>
      </c>
      <c r="R304" t="s">
        <v>1104</v>
      </c>
      <c r="S304" s="288" t="s">
        <v>286</v>
      </c>
      <c r="T304" t="s">
        <v>1741</v>
      </c>
      <c r="U304" t="s">
        <v>1668</v>
      </c>
    </row>
    <row r="305" spans="1:21" x14ac:dyDescent="0.25">
      <c r="A305" t="s">
        <v>1839</v>
      </c>
      <c r="B305" t="s">
        <v>981</v>
      </c>
      <c r="C305" t="s">
        <v>1412</v>
      </c>
      <c r="D305" s="288" t="s">
        <v>1669</v>
      </c>
      <c r="E305" t="s">
        <v>1181</v>
      </c>
      <c r="F305" t="s">
        <v>282</v>
      </c>
      <c r="G305" t="s">
        <v>2528</v>
      </c>
      <c r="H305" s="288" t="s">
        <v>1410</v>
      </c>
      <c r="I305" t="s">
        <v>1411</v>
      </c>
      <c r="J305" t="s">
        <v>946</v>
      </c>
      <c r="K305" t="s">
        <v>1099</v>
      </c>
      <c r="L305" t="s">
        <v>1101</v>
      </c>
      <c r="M305" s="288" t="s">
        <v>763</v>
      </c>
      <c r="N305" t="s">
        <v>562</v>
      </c>
      <c r="O305" t="s">
        <v>1101</v>
      </c>
      <c r="P305" t="s">
        <v>1097</v>
      </c>
      <c r="Q305" t="s">
        <v>1410</v>
      </c>
      <c r="R305" t="s">
        <v>1104</v>
      </c>
      <c r="S305" s="288" t="s">
        <v>286</v>
      </c>
      <c r="T305" t="s">
        <v>1742</v>
      </c>
      <c r="U305" t="s">
        <v>1671</v>
      </c>
    </row>
    <row r="306" spans="1:21" x14ac:dyDescent="0.25">
      <c r="A306" t="s">
        <v>1839</v>
      </c>
      <c r="B306" t="s">
        <v>981</v>
      </c>
      <c r="C306" t="s">
        <v>1412</v>
      </c>
      <c r="D306" s="288" t="s">
        <v>1430</v>
      </c>
      <c r="E306" t="s">
        <v>1181</v>
      </c>
      <c r="F306" t="s">
        <v>282</v>
      </c>
      <c r="G306" t="s">
        <v>2528</v>
      </c>
      <c r="H306" s="288" t="s">
        <v>1410</v>
      </c>
      <c r="I306" t="s">
        <v>1411</v>
      </c>
      <c r="J306" t="s">
        <v>946</v>
      </c>
      <c r="K306" t="s">
        <v>1099</v>
      </c>
      <c r="L306" t="s">
        <v>1101</v>
      </c>
      <c r="M306" s="288" t="s">
        <v>764</v>
      </c>
      <c r="N306" t="s">
        <v>562</v>
      </c>
      <c r="O306" t="s">
        <v>1101</v>
      </c>
      <c r="P306" t="s">
        <v>1097</v>
      </c>
      <c r="Q306" t="s">
        <v>1410</v>
      </c>
      <c r="R306" t="s">
        <v>1104</v>
      </c>
      <c r="S306" s="288" t="s">
        <v>286</v>
      </c>
      <c r="T306" t="s">
        <v>1743</v>
      </c>
      <c r="U306" t="s">
        <v>1673</v>
      </c>
    </row>
    <row r="307" spans="1:21" x14ac:dyDescent="0.25">
      <c r="A307" t="s">
        <v>1839</v>
      </c>
      <c r="B307" t="s">
        <v>981</v>
      </c>
      <c r="C307" t="s">
        <v>1412</v>
      </c>
      <c r="D307" s="288" t="s">
        <v>1436</v>
      </c>
      <c r="E307" t="s">
        <v>1181</v>
      </c>
      <c r="F307" t="s">
        <v>282</v>
      </c>
      <c r="G307" t="s">
        <v>2528</v>
      </c>
      <c r="H307" s="288" t="s">
        <v>1410</v>
      </c>
      <c r="I307" t="s">
        <v>1411</v>
      </c>
      <c r="J307" t="s">
        <v>946</v>
      </c>
      <c r="K307" t="s">
        <v>1099</v>
      </c>
      <c r="L307" t="s">
        <v>1101</v>
      </c>
      <c r="M307" s="288" t="s">
        <v>746</v>
      </c>
      <c r="N307" t="s">
        <v>562</v>
      </c>
      <c r="O307" t="s">
        <v>1101</v>
      </c>
      <c r="P307" t="s">
        <v>1097</v>
      </c>
      <c r="Q307" t="s">
        <v>1410</v>
      </c>
      <c r="R307" t="s">
        <v>1104</v>
      </c>
      <c r="S307" s="288" t="s">
        <v>286</v>
      </c>
      <c r="T307" t="s">
        <v>1744</v>
      </c>
      <c r="U307" t="s">
        <v>1467</v>
      </c>
    </row>
    <row r="308" spans="1:21" x14ac:dyDescent="0.25">
      <c r="A308" t="s">
        <v>1839</v>
      </c>
      <c r="B308" t="s">
        <v>981</v>
      </c>
      <c r="C308" t="s">
        <v>1412</v>
      </c>
      <c r="D308" s="288" t="s">
        <v>976</v>
      </c>
      <c r="E308" t="s">
        <v>1181</v>
      </c>
      <c r="F308" t="s">
        <v>282</v>
      </c>
      <c r="G308" t="s">
        <v>2528</v>
      </c>
      <c r="H308" s="288" t="s">
        <v>1442</v>
      </c>
      <c r="I308" t="s">
        <v>961</v>
      </c>
      <c r="J308" t="s">
        <v>946</v>
      </c>
      <c r="K308" t="s">
        <v>1099</v>
      </c>
      <c r="L308" t="s">
        <v>1101</v>
      </c>
      <c r="M308" s="288" t="s">
        <v>977</v>
      </c>
      <c r="N308" t="s">
        <v>562</v>
      </c>
      <c r="O308" t="s">
        <v>1101</v>
      </c>
      <c r="P308" t="s">
        <v>1097</v>
      </c>
      <c r="Q308" t="s">
        <v>1442</v>
      </c>
      <c r="R308" t="s">
        <v>1104</v>
      </c>
      <c r="S308" s="288" t="s">
        <v>286</v>
      </c>
      <c r="T308" t="s">
        <v>1062</v>
      </c>
      <c r="U308" t="s">
        <v>1676</v>
      </c>
    </row>
    <row r="309" spans="1:21" x14ac:dyDescent="0.25">
      <c r="A309" t="s">
        <v>1839</v>
      </c>
      <c r="B309" t="s">
        <v>981</v>
      </c>
      <c r="C309" t="s">
        <v>1412</v>
      </c>
      <c r="D309" s="288" t="s">
        <v>1745</v>
      </c>
      <c r="E309" t="s">
        <v>1181</v>
      </c>
      <c r="F309" t="s">
        <v>282</v>
      </c>
      <c r="G309" t="s">
        <v>2528</v>
      </c>
      <c r="H309" s="288" t="s">
        <v>1410</v>
      </c>
      <c r="I309" t="s">
        <v>1411</v>
      </c>
      <c r="J309" t="s">
        <v>946</v>
      </c>
      <c r="K309" t="s">
        <v>1099</v>
      </c>
      <c r="L309" t="s">
        <v>1101</v>
      </c>
      <c r="M309" s="288" t="s">
        <v>1746</v>
      </c>
      <c r="N309" t="s">
        <v>562</v>
      </c>
      <c r="O309" t="s">
        <v>1101</v>
      </c>
      <c r="P309" t="s">
        <v>1097</v>
      </c>
      <c r="Q309" t="s">
        <v>1410</v>
      </c>
      <c r="R309" t="s">
        <v>1104</v>
      </c>
      <c r="S309" s="288" t="s">
        <v>286</v>
      </c>
      <c r="T309" t="s">
        <v>1747</v>
      </c>
      <c r="U309" t="s">
        <v>1748</v>
      </c>
    </row>
    <row r="310" spans="1:21" x14ac:dyDescent="0.25">
      <c r="A310" t="s">
        <v>1839</v>
      </c>
      <c r="B310" t="s">
        <v>981</v>
      </c>
      <c r="C310" t="s">
        <v>1412</v>
      </c>
      <c r="D310" s="288" t="s">
        <v>1749</v>
      </c>
      <c r="E310" t="s">
        <v>1181</v>
      </c>
      <c r="F310" t="s">
        <v>282</v>
      </c>
      <c r="G310" t="s">
        <v>2528</v>
      </c>
      <c r="H310" s="288" t="s">
        <v>1410</v>
      </c>
      <c r="I310" t="s">
        <v>1411</v>
      </c>
      <c r="J310" t="s">
        <v>946</v>
      </c>
      <c r="K310" t="s">
        <v>1099</v>
      </c>
      <c r="L310" t="s">
        <v>1101</v>
      </c>
      <c r="M310" s="288" t="s">
        <v>1750</v>
      </c>
      <c r="N310" t="s">
        <v>562</v>
      </c>
      <c r="O310" t="s">
        <v>1101</v>
      </c>
      <c r="P310" t="s">
        <v>1097</v>
      </c>
      <c r="Q310" t="s">
        <v>1410</v>
      </c>
      <c r="R310" t="s">
        <v>1104</v>
      </c>
      <c r="S310" s="288" t="s">
        <v>286</v>
      </c>
      <c r="T310" t="s">
        <v>1751</v>
      </c>
      <c r="U310" t="s">
        <v>1752</v>
      </c>
    </row>
    <row r="311" spans="1:21" x14ac:dyDescent="0.25">
      <c r="A311" t="s">
        <v>1839</v>
      </c>
      <c r="B311" t="s">
        <v>981</v>
      </c>
      <c r="C311" t="s">
        <v>1412</v>
      </c>
      <c r="D311" s="288" t="s">
        <v>1753</v>
      </c>
      <c r="E311" t="s">
        <v>1181</v>
      </c>
      <c r="F311" t="s">
        <v>282</v>
      </c>
      <c r="G311" t="s">
        <v>2528</v>
      </c>
      <c r="H311" s="288" t="s">
        <v>1410</v>
      </c>
      <c r="I311" t="s">
        <v>1411</v>
      </c>
      <c r="J311" t="s">
        <v>946</v>
      </c>
      <c r="K311" t="s">
        <v>1099</v>
      </c>
      <c r="L311" t="s">
        <v>1101</v>
      </c>
      <c r="M311" s="288" t="s">
        <v>1754</v>
      </c>
      <c r="N311" t="s">
        <v>562</v>
      </c>
      <c r="O311" t="s">
        <v>1101</v>
      </c>
      <c r="P311" t="s">
        <v>1097</v>
      </c>
      <c r="Q311" t="s">
        <v>1410</v>
      </c>
      <c r="R311" t="s">
        <v>1104</v>
      </c>
      <c r="S311" s="288" t="s">
        <v>286</v>
      </c>
      <c r="T311" t="s">
        <v>1755</v>
      </c>
      <c r="U311" t="s">
        <v>1756</v>
      </c>
    </row>
    <row r="312" spans="1:21" x14ac:dyDescent="0.25">
      <c r="A312" t="s">
        <v>1839</v>
      </c>
      <c r="B312" t="s">
        <v>981</v>
      </c>
      <c r="C312" t="s">
        <v>1412</v>
      </c>
      <c r="D312" s="288" t="s">
        <v>982</v>
      </c>
      <c r="E312" t="s">
        <v>1181</v>
      </c>
      <c r="F312" t="s">
        <v>282</v>
      </c>
      <c r="G312" t="s">
        <v>2528</v>
      </c>
      <c r="H312" s="288" t="s">
        <v>1442</v>
      </c>
      <c r="I312" t="s">
        <v>961</v>
      </c>
      <c r="J312" t="s">
        <v>946</v>
      </c>
      <c r="K312" t="s">
        <v>1099</v>
      </c>
      <c r="L312" t="s">
        <v>1101</v>
      </c>
      <c r="M312" s="288" t="s">
        <v>983</v>
      </c>
      <c r="N312" t="s">
        <v>562</v>
      </c>
      <c r="O312" t="s">
        <v>1101</v>
      </c>
      <c r="P312" t="s">
        <v>1097</v>
      </c>
      <c r="Q312" t="s">
        <v>1442</v>
      </c>
      <c r="R312" t="s">
        <v>1104</v>
      </c>
      <c r="S312" s="288" t="s">
        <v>286</v>
      </c>
      <c r="T312" t="s">
        <v>1063</v>
      </c>
      <c r="U312" t="s">
        <v>1757</v>
      </c>
    </row>
    <row r="313" spans="1:21" x14ac:dyDescent="0.25">
      <c r="A313" t="s">
        <v>1839</v>
      </c>
      <c r="B313" t="s">
        <v>981</v>
      </c>
      <c r="C313" t="s">
        <v>1412</v>
      </c>
      <c r="D313" s="288" t="s">
        <v>2621</v>
      </c>
      <c r="E313" t="s">
        <v>1181</v>
      </c>
      <c r="F313" t="s">
        <v>282</v>
      </c>
      <c r="G313" t="s">
        <v>2528</v>
      </c>
      <c r="H313" s="288" t="s">
        <v>1442</v>
      </c>
      <c r="I313" t="s">
        <v>961</v>
      </c>
      <c r="J313" t="s">
        <v>946</v>
      </c>
      <c r="K313" t="s">
        <v>1099</v>
      </c>
      <c r="L313" t="s">
        <v>1101</v>
      </c>
      <c r="M313" s="288" t="s">
        <v>2622</v>
      </c>
      <c r="N313" t="s">
        <v>562</v>
      </c>
      <c r="O313" t="s">
        <v>1101</v>
      </c>
      <c r="P313" t="s">
        <v>1097</v>
      </c>
      <c r="Q313" t="s">
        <v>1442</v>
      </c>
      <c r="R313" t="s">
        <v>1104</v>
      </c>
      <c r="S313" s="288" t="s">
        <v>286</v>
      </c>
      <c r="T313" t="s">
        <v>2623</v>
      </c>
      <c r="U313" t="s">
        <v>2624</v>
      </c>
    </row>
    <row r="314" spans="1:21" x14ac:dyDescent="0.25">
      <c r="A314" t="s">
        <v>1839</v>
      </c>
      <c r="B314" t="s">
        <v>981</v>
      </c>
      <c r="C314" t="s">
        <v>1412</v>
      </c>
      <c r="D314" s="288" t="s">
        <v>2625</v>
      </c>
      <c r="E314" t="s">
        <v>1181</v>
      </c>
      <c r="F314" t="s">
        <v>282</v>
      </c>
      <c r="G314" t="s">
        <v>2528</v>
      </c>
      <c r="H314" s="288" t="s">
        <v>1442</v>
      </c>
      <c r="I314" t="s">
        <v>961</v>
      </c>
      <c r="J314" t="s">
        <v>946</v>
      </c>
      <c r="K314" t="s">
        <v>1099</v>
      </c>
      <c r="L314" t="s">
        <v>1101</v>
      </c>
      <c r="M314" s="288" t="s">
        <v>2626</v>
      </c>
      <c r="N314" t="s">
        <v>562</v>
      </c>
      <c r="O314" t="s">
        <v>1101</v>
      </c>
      <c r="P314" t="s">
        <v>1097</v>
      </c>
      <c r="Q314" t="s">
        <v>1442</v>
      </c>
      <c r="R314" t="s">
        <v>1104</v>
      </c>
      <c r="S314" s="288" t="s">
        <v>286</v>
      </c>
      <c r="T314" t="s">
        <v>2627</v>
      </c>
      <c r="U314" t="s">
        <v>2628</v>
      </c>
    </row>
    <row r="315" spans="1:21" x14ac:dyDescent="0.25">
      <c r="A315" t="s">
        <v>1839</v>
      </c>
      <c r="B315" t="s">
        <v>981</v>
      </c>
      <c r="C315" t="s">
        <v>1412</v>
      </c>
      <c r="D315" s="288" t="s">
        <v>1758</v>
      </c>
      <c r="E315" t="s">
        <v>1181</v>
      </c>
      <c r="F315" t="s">
        <v>282</v>
      </c>
      <c r="G315" t="s">
        <v>2528</v>
      </c>
      <c r="H315" s="288" t="s">
        <v>1442</v>
      </c>
      <c r="I315" t="s">
        <v>961</v>
      </c>
      <c r="J315" t="s">
        <v>946</v>
      </c>
      <c r="K315" t="s">
        <v>1099</v>
      </c>
      <c r="L315" t="s">
        <v>1101</v>
      </c>
      <c r="M315" s="288" t="s">
        <v>1759</v>
      </c>
      <c r="N315" t="s">
        <v>562</v>
      </c>
      <c r="O315" t="s">
        <v>1101</v>
      </c>
      <c r="P315" t="s">
        <v>1097</v>
      </c>
      <c r="Q315" t="s">
        <v>1442</v>
      </c>
      <c r="R315" t="s">
        <v>1104</v>
      </c>
      <c r="S315" s="288" t="s">
        <v>286</v>
      </c>
      <c r="T315" t="s">
        <v>1760</v>
      </c>
      <c r="U315" t="s">
        <v>1761</v>
      </c>
    </row>
    <row r="316" spans="1:21" x14ac:dyDescent="0.25">
      <c r="A316" t="s">
        <v>1839</v>
      </c>
      <c r="B316" t="s">
        <v>981</v>
      </c>
      <c r="C316" t="s">
        <v>1412</v>
      </c>
      <c r="D316" s="288" t="s">
        <v>1231</v>
      </c>
      <c r="E316" t="s">
        <v>1181</v>
      </c>
      <c r="F316" t="s">
        <v>282</v>
      </c>
      <c r="G316" t="s">
        <v>2528</v>
      </c>
      <c r="H316" s="288" t="s">
        <v>1410</v>
      </c>
      <c r="I316" t="s">
        <v>1411</v>
      </c>
      <c r="J316" t="s">
        <v>946</v>
      </c>
      <c r="K316" t="s">
        <v>1099</v>
      </c>
      <c r="L316" t="s">
        <v>1101</v>
      </c>
      <c r="M316" s="288" t="s">
        <v>350</v>
      </c>
      <c r="N316" t="s">
        <v>562</v>
      </c>
      <c r="O316" t="s">
        <v>1101</v>
      </c>
      <c r="P316" t="s">
        <v>1097</v>
      </c>
      <c r="Q316" t="s">
        <v>1410</v>
      </c>
      <c r="R316" t="s">
        <v>1104</v>
      </c>
      <c r="S316" s="288" t="s">
        <v>286</v>
      </c>
      <c r="T316" t="s">
        <v>1762</v>
      </c>
      <c r="U316" t="s">
        <v>1234</v>
      </c>
    </row>
    <row r="317" spans="1:21" x14ac:dyDescent="0.25">
      <c r="A317" t="s">
        <v>1839</v>
      </c>
      <c r="B317" t="s">
        <v>981</v>
      </c>
      <c r="C317" t="s">
        <v>1412</v>
      </c>
      <c r="D317" s="288" t="s">
        <v>963</v>
      </c>
      <c r="E317" t="s">
        <v>1181</v>
      </c>
      <c r="F317" t="s">
        <v>282</v>
      </c>
      <c r="G317" t="s">
        <v>2528</v>
      </c>
      <c r="H317" s="288" t="s">
        <v>1410</v>
      </c>
      <c r="I317" t="s">
        <v>1411</v>
      </c>
      <c r="J317" t="s">
        <v>946</v>
      </c>
      <c r="K317" t="s">
        <v>1099</v>
      </c>
      <c r="L317" t="s">
        <v>1101</v>
      </c>
      <c r="M317" s="288" t="s">
        <v>749</v>
      </c>
      <c r="N317" t="s">
        <v>562</v>
      </c>
      <c r="O317" t="s">
        <v>1101</v>
      </c>
      <c r="P317" t="s">
        <v>1097</v>
      </c>
      <c r="Q317" t="s">
        <v>1410</v>
      </c>
      <c r="R317" t="s">
        <v>1104</v>
      </c>
      <c r="S317" s="288" t="s">
        <v>286</v>
      </c>
      <c r="T317" t="s">
        <v>2629</v>
      </c>
      <c r="U317" t="s">
        <v>1484</v>
      </c>
    </row>
    <row r="318" spans="1:21" x14ac:dyDescent="0.25">
      <c r="A318" t="s">
        <v>1839</v>
      </c>
      <c r="B318" t="s">
        <v>984</v>
      </c>
      <c r="C318" t="s">
        <v>1412</v>
      </c>
      <c r="D318" s="288" t="s">
        <v>1421</v>
      </c>
      <c r="E318" t="s">
        <v>1181</v>
      </c>
      <c r="F318" t="s">
        <v>282</v>
      </c>
      <c r="G318" t="s">
        <v>2528</v>
      </c>
      <c r="H318" s="288" t="s">
        <v>1410</v>
      </c>
      <c r="I318" t="s">
        <v>1411</v>
      </c>
      <c r="J318" t="s">
        <v>947</v>
      </c>
      <c r="K318" t="s">
        <v>1099</v>
      </c>
      <c r="L318" t="s">
        <v>1101</v>
      </c>
      <c r="M318" s="288" t="s">
        <v>743</v>
      </c>
      <c r="N318" t="s">
        <v>562</v>
      </c>
      <c r="O318" t="s">
        <v>1101</v>
      </c>
      <c r="P318" t="s">
        <v>1097</v>
      </c>
      <c r="Q318" t="s">
        <v>1410</v>
      </c>
      <c r="R318" t="s">
        <v>1104</v>
      </c>
      <c r="S318" s="288" t="s">
        <v>286</v>
      </c>
      <c r="T318" t="s">
        <v>2630</v>
      </c>
      <c r="U318" t="s">
        <v>1460</v>
      </c>
    </row>
    <row r="319" spans="1:21" x14ac:dyDescent="0.25">
      <c r="A319" t="s">
        <v>1839</v>
      </c>
      <c r="B319" t="s">
        <v>984</v>
      </c>
      <c r="C319" t="s">
        <v>1412</v>
      </c>
      <c r="D319" s="288" t="s">
        <v>1461</v>
      </c>
      <c r="E319" t="s">
        <v>1181</v>
      </c>
      <c r="F319" t="s">
        <v>282</v>
      </c>
      <c r="G319" t="s">
        <v>2528</v>
      </c>
      <c r="H319" s="288" t="s">
        <v>1410</v>
      </c>
      <c r="I319" t="s">
        <v>1411</v>
      </c>
      <c r="J319" t="s">
        <v>947</v>
      </c>
      <c r="K319" t="s">
        <v>1099</v>
      </c>
      <c r="L319" t="s">
        <v>1101</v>
      </c>
      <c r="M319" s="288" t="s">
        <v>744</v>
      </c>
      <c r="N319" t="s">
        <v>562</v>
      </c>
      <c r="O319" t="s">
        <v>1101</v>
      </c>
      <c r="P319" t="s">
        <v>1097</v>
      </c>
      <c r="Q319" t="s">
        <v>1410</v>
      </c>
      <c r="R319" t="s">
        <v>1104</v>
      </c>
      <c r="S319" s="288" t="s">
        <v>286</v>
      </c>
      <c r="T319" t="s">
        <v>1763</v>
      </c>
      <c r="U319" t="s">
        <v>1463</v>
      </c>
    </row>
    <row r="320" spans="1:21" x14ac:dyDescent="0.25">
      <c r="A320" t="s">
        <v>1839</v>
      </c>
      <c r="B320" t="s">
        <v>984</v>
      </c>
      <c r="C320" t="s">
        <v>1412</v>
      </c>
      <c r="D320" s="288" t="s">
        <v>1436</v>
      </c>
      <c r="E320" t="s">
        <v>1181</v>
      </c>
      <c r="F320" t="s">
        <v>282</v>
      </c>
      <c r="G320" t="s">
        <v>2528</v>
      </c>
      <c r="H320" s="288" t="s">
        <v>1410</v>
      </c>
      <c r="I320" t="s">
        <v>1411</v>
      </c>
      <c r="J320" t="s">
        <v>947</v>
      </c>
      <c r="K320" t="s">
        <v>1099</v>
      </c>
      <c r="L320" t="s">
        <v>1101</v>
      </c>
      <c r="M320" s="288" t="s">
        <v>746</v>
      </c>
      <c r="N320" t="s">
        <v>562</v>
      </c>
      <c r="O320" t="s">
        <v>1101</v>
      </c>
      <c r="P320" t="s">
        <v>1097</v>
      </c>
      <c r="Q320" t="s">
        <v>1410</v>
      </c>
      <c r="R320" t="s">
        <v>1104</v>
      </c>
      <c r="S320" s="288" t="s">
        <v>286</v>
      </c>
      <c r="T320" t="s">
        <v>1764</v>
      </c>
      <c r="U320" t="s">
        <v>1467</v>
      </c>
    </row>
    <row r="321" spans="1:21" x14ac:dyDescent="0.25">
      <c r="A321" t="s">
        <v>1839</v>
      </c>
      <c r="B321" t="s">
        <v>984</v>
      </c>
      <c r="C321" t="s">
        <v>1412</v>
      </c>
      <c r="D321" s="288" t="s">
        <v>2631</v>
      </c>
      <c r="E321" t="s">
        <v>1181</v>
      </c>
      <c r="F321" t="s">
        <v>282</v>
      </c>
      <c r="G321" t="s">
        <v>2528</v>
      </c>
      <c r="H321" s="288" t="s">
        <v>1442</v>
      </c>
      <c r="I321" t="s">
        <v>961</v>
      </c>
      <c r="J321" t="s">
        <v>947</v>
      </c>
      <c r="K321" t="s">
        <v>1099</v>
      </c>
      <c r="L321" t="s">
        <v>1101</v>
      </c>
      <c r="M321" s="288" t="s">
        <v>2632</v>
      </c>
      <c r="N321" t="s">
        <v>562</v>
      </c>
      <c r="O321" t="s">
        <v>1101</v>
      </c>
      <c r="P321" t="s">
        <v>1097</v>
      </c>
      <c r="Q321" t="s">
        <v>1442</v>
      </c>
      <c r="R321" t="s">
        <v>1104</v>
      </c>
      <c r="S321" s="288" t="s">
        <v>286</v>
      </c>
      <c r="T321" t="s">
        <v>2633</v>
      </c>
      <c r="U321" t="s">
        <v>2634</v>
      </c>
    </row>
    <row r="322" spans="1:21" x14ac:dyDescent="0.25">
      <c r="A322" t="s">
        <v>1839</v>
      </c>
      <c r="B322" t="s">
        <v>984</v>
      </c>
      <c r="C322" t="s">
        <v>1412</v>
      </c>
      <c r="D322" s="288" t="s">
        <v>1765</v>
      </c>
      <c r="E322" t="s">
        <v>1181</v>
      </c>
      <c r="F322" t="s">
        <v>282</v>
      </c>
      <c r="G322" t="s">
        <v>2528</v>
      </c>
      <c r="H322" s="288" t="s">
        <v>1410</v>
      </c>
      <c r="I322" t="s">
        <v>1411</v>
      </c>
      <c r="J322" t="s">
        <v>947</v>
      </c>
      <c r="K322" t="s">
        <v>1099</v>
      </c>
      <c r="L322" t="s">
        <v>1101</v>
      </c>
      <c r="M322" s="288" t="s">
        <v>766</v>
      </c>
      <c r="N322" t="s">
        <v>562</v>
      </c>
      <c r="O322" t="s">
        <v>1101</v>
      </c>
      <c r="P322" t="s">
        <v>1097</v>
      </c>
      <c r="Q322" t="s">
        <v>1410</v>
      </c>
      <c r="R322" t="s">
        <v>1104</v>
      </c>
      <c r="S322" s="288" t="s">
        <v>286</v>
      </c>
      <c r="T322" t="s">
        <v>1766</v>
      </c>
      <c r="U322" t="s">
        <v>1767</v>
      </c>
    </row>
    <row r="323" spans="1:21" x14ac:dyDescent="0.25">
      <c r="A323" t="s">
        <v>1839</v>
      </c>
      <c r="B323" t="s">
        <v>984</v>
      </c>
      <c r="C323" t="s">
        <v>1412</v>
      </c>
      <c r="D323" s="288" t="s">
        <v>1231</v>
      </c>
      <c r="E323" t="s">
        <v>1181</v>
      </c>
      <c r="F323" t="s">
        <v>282</v>
      </c>
      <c r="G323" t="s">
        <v>2528</v>
      </c>
      <c r="H323" s="288" t="s">
        <v>1410</v>
      </c>
      <c r="I323" t="s">
        <v>1411</v>
      </c>
      <c r="J323" t="s">
        <v>947</v>
      </c>
      <c r="K323" t="s">
        <v>1099</v>
      </c>
      <c r="L323" t="s">
        <v>1101</v>
      </c>
      <c r="M323" s="288" t="s">
        <v>350</v>
      </c>
      <c r="N323" t="s">
        <v>562</v>
      </c>
      <c r="O323" t="s">
        <v>1101</v>
      </c>
      <c r="P323" t="s">
        <v>1097</v>
      </c>
      <c r="Q323" t="s">
        <v>1410</v>
      </c>
      <c r="R323" t="s">
        <v>1104</v>
      </c>
      <c r="S323" s="288" t="s">
        <v>286</v>
      </c>
      <c r="T323" t="s">
        <v>1768</v>
      </c>
      <c r="U323" t="s">
        <v>1234</v>
      </c>
    </row>
    <row r="324" spans="1:21" x14ac:dyDescent="0.25">
      <c r="A324" t="s">
        <v>1839</v>
      </c>
      <c r="B324" t="s">
        <v>984</v>
      </c>
      <c r="C324" t="s">
        <v>1542</v>
      </c>
      <c r="D324" s="288" t="s">
        <v>963</v>
      </c>
      <c r="E324" t="s">
        <v>1181</v>
      </c>
      <c r="F324" t="s">
        <v>282</v>
      </c>
      <c r="G324" t="s">
        <v>2528</v>
      </c>
      <c r="H324" s="288" t="s">
        <v>1410</v>
      </c>
      <c r="I324" t="s">
        <v>1411</v>
      </c>
      <c r="J324" t="s">
        <v>947</v>
      </c>
      <c r="K324" t="s">
        <v>1099</v>
      </c>
      <c r="L324" t="s">
        <v>1101</v>
      </c>
      <c r="M324" s="288" t="s">
        <v>749</v>
      </c>
      <c r="N324" t="s">
        <v>678</v>
      </c>
      <c r="O324" t="s">
        <v>1101</v>
      </c>
      <c r="P324" t="s">
        <v>1097</v>
      </c>
      <c r="Q324" t="s">
        <v>1410</v>
      </c>
      <c r="R324" t="s">
        <v>1104</v>
      </c>
      <c r="S324" s="288" t="s">
        <v>286</v>
      </c>
      <c r="T324" t="s">
        <v>1769</v>
      </c>
      <c r="U324" t="s">
        <v>1484</v>
      </c>
    </row>
    <row r="325" spans="1:21" x14ac:dyDescent="0.25">
      <c r="A325" t="s">
        <v>1839</v>
      </c>
      <c r="B325" t="s">
        <v>984</v>
      </c>
      <c r="C325" t="s">
        <v>1412</v>
      </c>
      <c r="D325" s="288" t="s">
        <v>963</v>
      </c>
      <c r="E325" t="s">
        <v>1181</v>
      </c>
      <c r="F325" t="s">
        <v>282</v>
      </c>
      <c r="G325" t="s">
        <v>2528</v>
      </c>
      <c r="H325" s="288" t="s">
        <v>1410</v>
      </c>
      <c r="I325" t="s">
        <v>1411</v>
      </c>
      <c r="J325" t="s">
        <v>947</v>
      </c>
      <c r="K325" t="s">
        <v>1099</v>
      </c>
      <c r="L325" t="s">
        <v>1101</v>
      </c>
      <c r="M325" s="288" t="s">
        <v>749</v>
      </c>
      <c r="N325" t="s">
        <v>562</v>
      </c>
      <c r="O325" t="s">
        <v>1101</v>
      </c>
      <c r="P325" t="s">
        <v>1097</v>
      </c>
      <c r="Q325" t="s">
        <v>1410</v>
      </c>
      <c r="R325" t="s">
        <v>1104</v>
      </c>
      <c r="S325" s="288" t="s">
        <v>286</v>
      </c>
      <c r="T325" t="s">
        <v>1769</v>
      </c>
      <c r="U325" t="s">
        <v>1484</v>
      </c>
    </row>
    <row r="326" spans="1:21" x14ac:dyDescent="0.25">
      <c r="A326" t="s">
        <v>1839</v>
      </c>
      <c r="B326" t="s">
        <v>1770</v>
      </c>
      <c r="C326" t="s">
        <v>1412</v>
      </c>
      <c r="D326" s="288" t="s">
        <v>1461</v>
      </c>
      <c r="E326" t="s">
        <v>1181</v>
      </c>
      <c r="F326" t="s">
        <v>282</v>
      </c>
      <c r="G326" t="s">
        <v>2528</v>
      </c>
      <c r="H326" s="288" t="s">
        <v>1410</v>
      </c>
      <c r="I326" t="s">
        <v>1411</v>
      </c>
      <c r="J326" t="s">
        <v>948</v>
      </c>
      <c r="K326" t="s">
        <v>1099</v>
      </c>
      <c r="L326" t="s">
        <v>1101</v>
      </c>
      <c r="M326" s="288" t="s">
        <v>744</v>
      </c>
      <c r="N326" t="s">
        <v>562</v>
      </c>
      <c r="O326" t="s">
        <v>1101</v>
      </c>
      <c r="P326" t="s">
        <v>1097</v>
      </c>
      <c r="Q326" t="s">
        <v>1410</v>
      </c>
      <c r="R326" t="s">
        <v>1104</v>
      </c>
      <c r="S326" s="288" t="s">
        <v>286</v>
      </c>
      <c r="T326" t="s">
        <v>1771</v>
      </c>
      <c r="U326" t="s">
        <v>1463</v>
      </c>
    </row>
    <row r="327" spans="1:21" x14ac:dyDescent="0.25">
      <c r="A327" t="s">
        <v>1839</v>
      </c>
      <c r="B327" t="s">
        <v>1770</v>
      </c>
      <c r="C327" t="s">
        <v>1412</v>
      </c>
      <c r="D327" s="288" t="s">
        <v>1436</v>
      </c>
      <c r="E327" t="s">
        <v>1181</v>
      </c>
      <c r="F327" t="s">
        <v>282</v>
      </c>
      <c r="G327" t="s">
        <v>2528</v>
      </c>
      <c r="H327" s="288" t="s">
        <v>1410</v>
      </c>
      <c r="I327" t="s">
        <v>1411</v>
      </c>
      <c r="J327" t="s">
        <v>948</v>
      </c>
      <c r="K327" t="s">
        <v>1099</v>
      </c>
      <c r="L327" t="s">
        <v>1101</v>
      </c>
      <c r="M327" s="288" t="s">
        <v>746</v>
      </c>
      <c r="N327" t="s">
        <v>562</v>
      </c>
      <c r="O327" t="s">
        <v>1101</v>
      </c>
      <c r="P327" t="s">
        <v>1097</v>
      </c>
      <c r="Q327" t="s">
        <v>1410</v>
      </c>
      <c r="R327" t="s">
        <v>1104</v>
      </c>
      <c r="S327" s="288" t="s">
        <v>286</v>
      </c>
      <c r="T327" t="s">
        <v>1772</v>
      </c>
      <c r="U327" t="s">
        <v>1467</v>
      </c>
    </row>
    <row r="328" spans="1:21" x14ac:dyDescent="0.25">
      <c r="A328" t="s">
        <v>1839</v>
      </c>
      <c r="B328" t="s">
        <v>1770</v>
      </c>
      <c r="C328" t="s">
        <v>1412</v>
      </c>
      <c r="D328" s="288" t="s">
        <v>1231</v>
      </c>
      <c r="E328" t="s">
        <v>1181</v>
      </c>
      <c r="F328" t="s">
        <v>282</v>
      </c>
      <c r="G328" t="s">
        <v>2528</v>
      </c>
      <c r="H328" s="288" t="s">
        <v>1410</v>
      </c>
      <c r="I328" t="s">
        <v>1411</v>
      </c>
      <c r="J328" t="s">
        <v>948</v>
      </c>
      <c r="K328" t="s">
        <v>1099</v>
      </c>
      <c r="L328" t="s">
        <v>1101</v>
      </c>
      <c r="M328" s="288" t="s">
        <v>350</v>
      </c>
      <c r="N328" t="s">
        <v>562</v>
      </c>
      <c r="O328" t="s">
        <v>1101</v>
      </c>
      <c r="P328" t="s">
        <v>1097</v>
      </c>
      <c r="Q328" t="s">
        <v>1410</v>
      </c>
      <c r="R328" t="s">
        <v>1104</v>
      </c>
      <c r="S328" s="288" t="s">
        <v>286</v>
      </c>
      <c r="T328" t="s">
        <v>1773</v>
      </c>
      <c r="U328" t="s">
        <v>1234</v>
      </c>
    </row>
    <row r="329" spans="1:21" x14ac:dyDescent="0.25">
      <c r="A329" t="s">
        <v>1839</v>
      </c>
      <c r="B329" t="s">
        <v>1770</v>
      </c>
      <c r="C329" t="s">
        <v>1412</v>
      </c>
      <c r="D329" s="288" t="s">
        <v>963</v>
      </c>
      <c r="E329" t="s">
        <v>1181</v>
      </c>
      <c r="F329" t="s">
        <v>282</v>
      </c>
      <c r="G329" t="s">
        <v>2528</v>
      </c>
      <c r="H329" s="288" t="s">
        <v>1410</v>
      </c>
      <c r="I329" t="s">
        <v>1411</v>
      </c>
      <c r="J329" t="s">
        <v>948</v>
      </c>
      <c r="K329" t="s">
        <v>1099</v>
      </c>
      <c r="L329" t="s">
        <v>1101</v>
      </c>
      <c r="M329" s="288" t="s">
        <v>749</v>
      </c>
      <c r="N329" t="s">
        <v>562</v>
      </c>
      <c r="O329" t="s">
        <v>1101</v>
      </c>
      <c r="P329" t="s">
        <v>1097</v>
      </c>
      <c r="Q329" t="s">
        <v>1410</v>
      </c>
      <c r="R329" t="s">
        <v>1104</v>
      </c>
      <c r="S329" s="288" t="s">
        <v>286</v>
      </c>
      <c r="T329" t="s">
        <v>2635</v>
      </c>
      <c r="U329" t="s">
        <v>1484</v>
      </c>
    </row>
    <row r="330" spans="1:21" x14ac:dyDescent="0.25">
      <c r="A330" t="s">
        <v>1839</v>
      </c>
      <c r="B330" t="s">
        <v>985</v>
      </c>
      <c r="C330" t="s">
        <v>1412</v>
      </c>
      <c r="D330" s="288" t="s">
        <v>1461</v>
      </c>
      <c r="E330" t="s">
        <v>1181</v>
      </c>
      <c r="F330" t="s">
        <v>282</v>
      </c>
      <c r="G330" t="s">
        <v>2528</v>
      </c>
      <c r="H330" s="288" t="s">
        <v>1410</v>
      </c>
      <c r="I330" t="s">
        <v>1411</v>
      </c>
      <c r="J330" t="s">
        <v>949</v>
      </c>
      <c r="K330" t="s">
        <v>1099</v>
      </c>
      <c r="L330" t="s">
        <v>1101</v>
      </c>
      <c r="M330" s="288" t="s">
        <v>744</v>
      </c>
      <c r="N330" t="s">
        <v>562</v>
      </c>
      <c r="O330" t="s">
        <v>1101</v>
      </c>
      <c r="P330" t="s">
        <v>1097</v>
      </c>
      <c r="Q330" t="s">
        <v>1410</v>
      </c>
      <c r="R330" t="s">
        <v>1104</v>
      </c>
      <c r="S330" s="288" t="s">
        <v>286</v>
      </c>
      <c r="T330" t="s">
        <v>1774</v>
      </c>
      <c r="U330" t="s">
        <v>1463</v>
      </c>
    </row>
    <row r="331" spans="1:21" x14ac:dyDescent="0.25">
      <c r="A331" t="s">
        <v>1839</v>
      </c>
      <c r="B331" t="s">
        <v>985</v>
      </c>
      <c r="C331" t="s">
        <v>1412</v>
      </c>
      <c r="D331" s="288" t="s">
        <v>1436</v>
      </c>
      <c r="E331" t="s">
        <v>1181</v>
      </c>
      <c r="F331" t="s">
        <v>282</v>
      </c>
      <c r="G331" t="s">
        <v>2528</v>
      </c>
      <c r="H331" s="288" t="s">
        <v>1410</v>
      </c>
      <c r="I331" t="s">
        <v>1411</v>
      </c>
      <c r="J331" t="s">
        <v>949</v>
      </c>
      <c r="K331" t="s">
        <v>1099</v>
      </c>
      <c r="L331" t="s">
        <v>1101</v>
      </c>
      <c r="M331" s="288" t="s">
        <v>746</v>
      </c>
      <c r="N331" t="s">
        <v>562</v>
      </c>
      <c r="O331" t="s">
        <v>1101</v>
      </c>
      <c r="P331" t="s">
        <v>1097</v>
      </c>
      <c r="Q331" t="s">
        <v>1410</v>
      </c>
      <c r="R331" t="s">
        <v>1104</v>
      </c>
      <c r="S331" s="288" t="s">
        <v>286</v>
      </c>
      <c r="T331" t="s">
        <v>1775</v>
      </c>
      <c r="U331" t="s">
        <v>1467</v>
      </c>
    </row>
    <row r="332" spans="1:21" x14ac:dyDescent="0.25">
      <c r="A332" t="s">
        <v>1839</v>
      </c>
      <c r="B332" t="s">
        <v>985</v>
      </c>
      <c r="C332" t="s">
        <v>1412</v>
      </c>
      <c r="D332" s="288" t="s">
        <v>1231</v>
      </c>
      <c r="E332" t="s">
        <v>1181</v>
      </c>
      <c r="F332" t="s">
        <v>282</v>
      </c>
      <c r="G332" t="s">
        <v>2528</v>
      </c>
      <c r="H332" s="288" t="s">
        <v>1410</v>
      </c>
      <c r="I332" t="s">
        <v>1411</v>
      </c>
      <c r="J332" t="s">
        <v>949</v>
      </c>
      <c r="K332" t="s">
        <v>1099</v>
      </c>
      <c r="L332" t="s">
        <v>1101</v>
      </c>
      <c r="M332" s="288" t="s">
        <v>350</v>
      </c>
      <c r="N332" t="s">
        <v>562</v>
      </c>
      <c r="O332" t="s">
        <v>1101</v>
      </c>
      <c r="P332" t="s">
        <v>1097</v>
      </c>
      <c r="Q332" t="s">
        <v>1410</v>
      </c>
      <c r="R332" t="s">
        <v>1104</v>
      </c>
      <c r="S332" s="288" t="s">
        <v>286</v>
      </c>
      <c r="T332" t="s">
        <v>1776</v>
      </c>
      <c r="U332" t="s">
        <v>1234</v>
      </c>
    </row>
    <row r="333" spans="1:21" x14ac:dyDescent="0.25">
      <c r="A333" t="s">
        <v>1839</v>
      </c>
      <c r="B333" t="s">
        <v>985</v>
      </c>
      <c r="C333" t="s">
        <v>1777</v>
      </c>
      <c r="D333" s="288" t="s">
        <v>963</v>
      </c>
      <c r="E333" t="s">
        <v>1181</v>
      </c>
      <c r="F333" t="s">
        <v>282</v>
      </c>
      <c r="G333" t="s">
        <v>2528</v>
      </c>
      <c r="H333" s="288" t="s">
        <v>1410</v>
      </c>
      <c r="I333" t="s">
        <v>1411</v>
      </c>
      <c r="J333" t="s">
        <v>949</v>
      </c>
      <c r="K333" t="s">
        <v>1099</v>
      </c>
      <c r="L333" t="s">
        <v>1101</v>
      </c>
      <c r="M333" s="288" t="s">
        <v>749</v>
      </c>
      <c r="N333" t="s">
        <v>679</v>
      </c>
      <c r="O333" t="s">
        <v>1101</v>
      </c>
      <c r="P333" t="s">
        <v>1097</v>
      </c>
      <c r="Q333" t="s">
        <v>1410</v>
      </c>
      <c r="R333" t="s">
        <v>1104</v>
      </c>
      <c r="S333" s="288" t="s">
        <v>286</v>
      </c>
      <c r="T333" t="s">
        <v>1066</v>
      </c>
      <c r="U333" t="s">
        <v>1484</v>
      </c>
    </row>
    <row r="334" spans="1:21" x14ac:dyDescent="0.25">
      <c r="A334" t="s">
        <v>1839</v>
      </c>
      <c r="B334" t="s">
        <v>985</v>
      </c>
      <c r="C334" t="s">
        <v>1778</v>
      </c>
      <c r="D334" s="288" t="s">
        <v>963</v>
      </c>
      <c r="E334" t="s">
        <v>1181</v>
      </c>
      <c r="F334" t="s">
        <v>282</v>
      </c>
      <c r="G334" t="s">
        <v>2528</v>
      </c>
      <c r="H334" s="288" t="s">
        <v>1410</v>
      </c>
      <c r="I334" t="s">
        <v>1411</v>
      </c>
      <c r="J334" t="s">
        <v>949</v>
      </c>
      <c r="K334" t="s">
        <v>1099</v>
      </c>
      <c r="L334" t="s">
        <v>1101</v>
      </c>
      <c r="M334" s="288" t="s">
        <v>749</v>
      </c>
      <c r="N334" t="s">
        <v>681</v>
      </c>
      <c r="O334" t="s">
        <v>1101</v>
      </c>
      <c r="P334" t="s">
        <v>1097</v>
      </c>
      <c r="Q334" t="s">
        <v>1410</v>
      </c>
      <c r="R334" t="s">
        <v>1104</v>
      </c>
      <c r="S334" s="288" t="s">
        <v>286</v>
      </c>
      <c r="T334" t="s">
        <v>1066</v>
      </c>
      <c r="U334" t="s">
        <v>1484</v>
      </c>
    </row>
    <row r="335" spans="1:21" x14ac:dyDescent="0.25">
      <c r="A335" t="s">
        <v>1839</v>
      </c>
      <c r="B335" t="s">
        <v>985</v>
      </c>
      <c r="C335" t="s">
        <v>1547</v>
      </c>
      <c r="D335" s="288" t="s">
        <v>963</v>
      </c>
      <c r="E335" t="s">
        <v>1181</v>
      </c>
      <c r="F335" t="s">
        <v>282</v>
      </c>
      <c r="G335" t="s">
        <v>2528</v>
      </c>
      <c r="H335" s="288" t="s">
        <v>1410</v>
      </c>
      <c r="I335" t="s">
        <v>1411</v>
      </c>
      <c r="J335" t="s">
        <v>949</v>
      </c>
      <c r="K335" t="s">
        <v>1099</v>
      </c>
      <c r="L335" t="s">
        <v>1101</v>
      </c>
      <c r="M335" s="288" t="s">
        <v>749</v>
      </c>
      <c r="N335" t="s">
        <v>682</v>
      </c>
      <c r="O335" t="s">
        <v>1101</v>
      </c>
      <c r="P335" t="s">
        <v>1097</v>
      </c>
      <c r="Q335" t="s">
        <v>1410</v>
      </c>
      <c r="R335" t="s">
        <v>1104</v>
      </c>
      <c r="S335" s="288" t="s">
        <v>286</v>
      </c>
      <c r="T335" t="s">
        <v>1066</v>
      </c>
      <c r="U335" t="s">
        <v>1484</v>
      </c>
    </row>
    <row r="336" spans="1:21" x14ac:dyDescent="0.25">
      <c r="A336" t="s">
        <v>1839</v>
      </c>
      <c r="B336" t="s">
        <v>985</v>
      </c>
      <c r="C336" t="s">
        <v>1412</v>
      </c>
      <c r="D336" s="288" t="s">
        <v>963</v>
      </c>
      <c r="E336" t="s">
        <v>1181</v>
      </c>
      <c r="F336" t="s">
        <v>282</v>
      </c>
      <c r="G336" t="s">
        <v>2528</v>
      </c>
      <c r="H336" s="288" t="s">
        <v>1410</v>
      </c>
      <c r="I336" t="s">
        <v>1411</v>
      </c>
      <c r="J336" t="s">
        <v>949</v>
      </c>
      <c r="K336" t="s">
        <v>1099</v>
      </c>
      <c r="L336" t="s">
        <v>1101</v>
      </c>
      <c r="M336" s="288" t="s">
        <v>749</v>
      </c>
      <c r="N336" t="s">
        <v>562</v>
      </c>
      <c r="O336" t="s">
        <v>1101</v>
      </c>
      <c r="P336" t="s">
        <v>1097</v>
      </c>
      <c r="Q336" t="s">
        <v>1410</v>
      </c>
      <c r="R336" t="s">
        <v>1104</v>
      </c>
      <c r="S336" s="288" t="s">
        <v>286</v>
      </c>
      <c r="T336" t="s">
        <v>1066</v>
      </c>
      <c r="U336" t="s">
        <v>1484</v>
      </c>
    </row>
    <row r="337" spans="1:21" x14ac:dyDescent="0.25">
      <c r="A337" t="s">
        <v>1840</v>
      </c>
      <c r="B337" t="s">
        <v>986</v>
      </c>
      <c r="C337" t="s">
        <v>1412</v>
      </c>
      <c r="D337" s="288" t="s">
        <v>1794</v>
      </c>
      <c r="E337" t="s">
        <v>1181</v>
      </c>
      <c r="F337" t="s">
        <v>283</v>
      </c>
      <c r="G337" t="s">
        <v>2528</v>
      </c>
      <c r="H337" s="288" t="s">
        <v>1410</v>
      </c>
      <c r="I337" t="s">
        <v>1411</v>
      </c>
      <c r="J337" t="s">
        <v>515</v>
      </c>
      <c r="K337" t="s">
        <v>1099</v>
      </c>
      <c r="L337" t="s">
        <v>1101</v>
      </c>
      <c r="M337" s="288" t="s">
        <v>782</v>
      </c>
      <c r="N337" t="s">
        <v>562</v>
      </c>
      <c r="O337" t="s">
        <v>1101</v>
      </c>
      <c r="P337" t="s">
        <v>1097</v>
      </c>
      <c r="Q337" t="s">
        <v>1410</v>
      </c>
      <c r="R337" t="s">
        <v>1104</v>
      </c>
      <c r="S337" s="288" t="s">
        <v>286</v>
      </c>
      <c r="T337" t="s">
        <v>1795</v>
      </c>
      <c r="U337" t="s">
        <v>1796</v>
      </c>
    </row>
    <row r="338" spans="1:21" x14ac:dyDescent="0.25">
      <c r="A338" t="s">
        <v>1840</v>
      </c>
      <c r="B338" t="s">
        <v>986</v>
      </c>
      <c r="C338" t="s">
        <v>1412</v>
      </c>
      <c r="D338" s="288" t="s">
        <v>1780</v>
      </c>
      <c r="E338" t="s">
        <v>1779</v>
      </c>
      <c r="F338" t="s">
        <v>283</v>
      </c>
      <c r="G338" t="s">
        <v>2528</v>
      </c>
      <c r="H338" s="288" t="s">
        <v>1410</v>
      </c>
      <c r="I338" t="s">
        <v>1411</v>
      </c>
      <c r="J338" t="s">
        <v>515</v>
      </c>
      <c r="K338" t="s">
        <v>1099</v>
      </c>
      <c r="L338" t="s">
        <v>1101</v>
      </c>
      <c r="M338" s="288" t="s">
        <v>775</v>
      </c>
      <c r="N338" t="s">
        <v>562</v>
      </c>
      <c r="O338" t="s">
        <v>1101</v>
      </c>
      <c r="P338" t="s">
        <v>1097</v>
      </c>
      <c r="Q338" t="s">
        <v>1410</v>
      </c>
      <c r="R338" t="s">
        <v>1104</v>
      </c>
      <c r="S338" s="288" t="s">
        <v>286</v>
      </c>
      <c r="T338" t="s">
        <v>1781</v>
      </c>
      <c r="U338" t="s">
        <v>1782</v>
      </c>
    </row>
    <row r="339" spans="1:21" x14ac:dyDescent="0.25">
      <c r="A339" t="s">
        <v>1840</v>
      </c>
      <c r="B339" t="s">
        <v>986</v>
      </c>
      <c r="C339" t="s">
        <v>1412</v>
      </c>
      <c r="D339" s="288" t="s">
        <v>2636</v>
      </c>
      <c r="E339" t="s">
        <v>1779</v>
      </c>
      <c r="F339" t="s">
        <v>283</v>
      </c>
      <c r="G339" t="s">
        <v>2528</v>
      </c>
      <c r="H339" s="288" t="s">
        <v>1410</v>
      </c>
      <c r="I339" t="s">
        <v>1411</v>
      </c>
      <c r="J339" t="s">
        <v>515</v>
      </c>
      <c r="K339" t="s">
        <v>1099</v>
      </c>
      <c r="L339" t="s">
        <v>1101</v>
      </c>
      <c r="M339" s="288" t="s">
        <v>778</v>
      </c>
      <c r="N339" t="s">
        <v>562</v>
      </c>
      <c r="O339" t="s">
        <v>1101</v>
      </c>
      <c r="P339" t="s">
        <v>1097</v>
      </c>
      <c r="Q339" t="s">
        <v>1410</v>
      </c>
      <c r="R339" t="s">
        <v>1104</v>
      </c>
      <c r="S339" s="288" t="s">
        <v>286</v>
      </c>
      <c r="T339" t="s">
        <v>2637</v>
      </c>
      <c r="U339" t="s">
        <v>2638</v>
      </c>
    </row>
    <row r="340" spans="1:21" x14ac:dyDescent="0.25">
      <c r="A340" t="s">
        <v>1840</v>
      </c>
      <c r="B340" t="s">
        <v>986</v>
      </c>
      <c r="C340" t="s">
        <v>1412</v>
      </c>
      <c r="D340" s="288" t="s">
        <v>987</v>
      </c>
      <c r="E340" t="s">
        <v>1779</v>
      </c>
      <c r="F340" t="s">
        <v>283</v>
      </c>
      <c r="G340" t="s">
        <v>2528</v>
      </c>
      <c r="H340" s="288" t="s">
        <v>1442</v>
      </c>
      <c r="I340" t="s">
        <v>961</v>
      </c>
      <c r="J340" t="s">
        <v>515</v>
      </c>
      <c r="K340" t="s">
        <v>1099</v>
      </c>
      <c r="L340" t="s">
        <v>1101</v>
      </c>
      <c r="M340" s="288" t="s">
        <v>289</v>
      </c>
      <c r="N340" t="s">
        <v>562</v>
      </c>
      <c r="O340" t="s">
        <v>1101</v>
      </c>
      <c r="P340" t="s">
        <v>1097</v>
      </c>
      <c r="Q340" t="s">
        <v>1442</v>
      </c>
      <c r="R340" t="s">
        <v>1104</v>
      </c>
      <c r="S340" s="288" t="s">
        <v>286</v>
      </c>
      <c r="T340" t="s">
        <v>1049</v>
      </c>
      <c r="U340" t="s">
        <v>1783</v>
      </c>
    </row>
    <row r="341" spans="1:21" x14ac:dyDescent="0.25">
      <c r="A341" t="s">
        <v>1840</v>
      </c>
      <c r="B341" t="s">
        <v>986</v>
      </c>
      <c r="C341" t="s">
        <v>1412</v>
      </c>
      <c r="D341" s="288" t="s">
        <v>988</v>
      </c>
      <c r="E341" t="s">
        <v>1779</v>
      </c>
      <c r="F341" t="s">
        <v>283</v>
      </c>
      <c r="G341" t="s">
        <v>2528</v>
      </c>
      <c r="H341" s="288" t="s">
        <v>1442</v>
      </c>
      <c r="I341" t="s">
        <v>961</v>
      </c>
      <c r="J341" t="s">
        <v>515</v>
      </c>
      <c r="K341" t="s">
        <v>1099</v>
      </c>
      <c r="L341" t="s">
        <v>1101</v>
      </c>
      <c r="M341" s="288" t="s">
        <v>290</v>
      </c>
      <c r="N341" t="s">
        <v>562</v>
      </c>
      <c r="O341" t="s">
        <v>1101</v>
      </c>
      <c r="P341" t="s">
        <v>1097</v>
      </c>
      <c r="Q341" t="s">
        <v>1442</v>
      </c>
      <c r="R341" t="s">
        <v>1104</v>
      </c>
      <c r="S341" s="288" t="s">
        <v>286</v>
      </c>
      <c r="T341" t="s">
        <v>1050</v>
      </c>
      <c r="U341" t="s">
        <v>1784</v>
      </c>
    </row>
    <row r="342" spans="1:21" x14ac:dyDescent="0.25">
      <c r="A342" t="s">
        <v>1840</v>
      </c>
      <c r="B342" t="s">
        <v>986</v>
      </c>
      <c r="C342" t="s">
        <v>1412</v>
      </c>
      <c r="D342" s="288" t="s">
        <v>989</v>
      </c>
      <c r="E342" t="s">
        <v>1779</v>
      </c>
      <c r="F342" t="s">
        <v>283</v>
      </c>
      <c r="G342" t="s">
        <v>2528</v>
      </c>
      <c r="H342" s="288" t="s">
        <v>1442</v>
      </c>
      <c r="I342" t="s">
        <v>961</v>
      </c>
      <c r="J342" t="s">
        <v>515</v>
      </c>
      <c r="K342" t="s">
        <v>1099</v>
      </c>
      <c r="L342" t="s">
        <v>1101</v>
      </c>
      <c r="M342" s="288" t="s">
        <v>291</v>
      </c>
      <c r="N342" t="s">
        <v>562</v>
      </c>
      <c r="O342" t="s">
        <v>1101</v>
      </c>
      <c r="P342" t="s">
        <v>1097</v>
      </c>
      <c r="Q342" t="s">
        <v>1442</v>
      </c>
      <c r="R342" t="s">
        <v>1104</v>
      </c>
      <c r="S342" s="288" t="s">
        <v>286</v>
      </c>
      <c r="T342" t="s">
        <v>1051</v>
      </c>
      <c r="U342" t="s">
        <v>1785</v>
      </c>
    </row>
    <row r="343" spans="1:21" x14ac:dyDescent="0.25">
      <c r="A343" t="s">
        <v>1840</v>
      </c>
      <c r="B343" t="s">
        <v>986</v>
      </c>
      <c r="C343" t="s">
        <v>1412</v>
      </c>
      <c r="D343" s="288" t="s">
        <v>1421</v>
      </c>
      <c r="E343" t="s">
        <v>1779</v>
      </c>
      <c r="F343" t="s">
        <v>283</v>
      </c>
      <c r="G343" t="s">
        <v>2528</v>
      </c>
      <c r="H343" s="288" t="s">
        <v>1410</v>
      </c>
      <c r="I343" t="s">
        <v>1411</v>
      </c>
      <c r="J343" t="s">
        <v>515</v>
      </c>
      <c r="K343" t="s">
        <v>1099</v>
      </c>
      <c r="L343" t="s">
        <v>1101</v>
      </c>
      <c r="M343" s="288" t="s">
        <v>743</v>
      </c>
      <c r="N343" t="s">
        <v>562</v>
      </c>
      <c r="O343" t="s">
        <v>1101</v>
      </c>
      <c r="P343" t="s">
        <v>1097</v>
      </c>
      <c r="Q343" t="s">
        <v>1410</v>
      </c>
      <c r="R343" t="s">
        <v>1104</v>
      </c>
      <c r="S343" s="288" t="s">
        <v>286</v>
      </c>
      <c r="T343" t="s">
        <v>1786</v>
      </c>
      <c r="U343" t="s">
        <v>1460</v>
      </c>
    </row>
    <row r="344" spans="1:21" x14ac:dyDescent="0.25">
      <c r="A344" t="s">
        <v>1840</v>
      </c>
      <c r="B344" t="s">
        <v>986</v>
      </c>
      <c r="C344" t="s">
        <v>1412</v>
      </c>
      <c r="D344" s="288" t="s">
        <v>1461</v>
      </c>
      <c r="E344" t="s">
        <v>1779</v>
      </c>
      <c r="F344" t="s">
        <v>283</v>
      </c>
      <c r="G344" t="s">
        <v>2528</v>
      </c>
      <c r="H344" s="288" t="s">
        <v>1410</v>
      </c>
      <c r="I344" t="s">
        <v>1411</v>
      </c>
      <c r="J344" t="s">
        <v>515</v>
      </c>
      <c r="K344" t="s">
        <v>1099</v>
      </c>
      <c r="L344" t="s">
        <v>1101</v>
      </c>
      <c r="M344" s="288" t="s">
        <v>744</v>
      </c>
      <c r="N344" t="s">
        <v>562</v>
      </c>
      <c r="O344" t="s">
        <v>1101</v>
      </c>
      <c r="P344" t="s">
        <v>1097</v>
      </c>
      <c r="Q344" t="s">
        <v>1410</v>
      </c>
      <c r="R344" t="s">
        <v>1104</v>
      </c>
      <c r="S344" s="288" t="s">
        <v>286</v>
      </c>
      <c r="T344" t="s">
        <v>1787</v>
      </c>
      <c r="U344" t="s">
        <v>1463</v>
      </c>
    </row>
    <row r="345" spans="1:21" x14ac:dyDescent="0.25">
      <c r="A345" t="s">
        <v>1840</v>
      </c>
      <c r="B345" t="s">
        <v>986</v>
      </c>
      <c r="C345" t="s">
        <v>1412</v>
      </c>
      <c r="D345" s="288" t="s">
        <v>1788</v>
      </c>
      <c r="E345" t="s">
        <v>1779</v>
      </c>
      <c r="F345" t="s">
        <v>283</v>
      </c>
      <c r="G345" t="s">
        <v>2528</v>
      </c>
      <c r="H345" s="288" t="s">
        <v>1410</v>
      </c>
      <c r="I345" t="s">
        <v>1411</v>
      </c>
      <c r="J345" t="s">
        <v>515</v>
      </c>
      <c r="K345" t="s">
        <v>1099</v>
      </c>
      <c r="L345" t="s">
        <v>1101</v>
      </c>
      <c r="M345" s="288" t="s">
        <v>779</v>
      </c>
      <c r="N345" t="s">
        <v>562</v>
      </c>
      <c r="O345" t="s">
        <v>1101</v>
      </c>
      <c r="P345" t="s">
        <v>1097</v>
      </c>
      <c r="Q345" t="s">
        <v>1410</v>
      </c>
      <c r="R345" t="s">
        <v>1104</v>
      </c>
      <c r="S345" s="288" t="s">
        <v>286</v>
      </c>
      <c r="T345" t="s">
        <v>1789</v>
      </c>
      <c r="U345" t="s">
        <v>1790</v>
      </c>
    </row>
    <row r="346" spans="1:21" x14ac:dyDescent="0.25">
      <c r="A346" t="s">
        <v>1840</v>
      </c>
      <c r="B346" t="s">
        <v>986</v>
      </c>
      <c r="C346" t="s">
        <v>1412</v>
      </c>
      <c r="D346" s="288" t="s">
        <v>1791</v>
      </c>
      <c r="E346" t="s">
        <v>1779</v>
      </c>
      <c r="F346" t="s">
        <v>283</v>
      </c>
      <c r="G346" t="s">
        <v>2528</v>
      </c>
      <c r="H346" s="288" t="s">
        <v>1410</v>
      </c>
      <c r="I346" t="s">
        <v>1411</v>
      </c>
      <c r="J346" t="s">
        <v>515</v>
      </c>
      <c r="K346" t="s">
        <v>1099</v>
      </c>
      <c r="L346" t="s">
        <v>1101</v>
      </c>
      <c r="M346" s="288" t="s">
        <v>780</v>
      </c>
      <c r="N346" t="s">
        <v>562</v>
      </c>
      <c r="O346" t="s">
        <v>1101</v>
      </c>
      <c r="P346" t="s">
        <v>1097</v>
      </c>
      <c r="Q346" t="s">
        <v>1410</v>
      </c>
      <c r="R346" t="s">
        <v>1104</v>
      </c>
      <c r="S346" s="288" t="s">
        <v>286</v>
      </c>
      <c r="T346" t="s">
        <v>1792</v>
      </c>
      <c r="U346" t="s">
        <v>1793</v>
      </c>
    </row>
    <row r="347" spans="1:21" x14ac:dyDescent="0.25">
      <c r="A347" t="s">
        <v>1840</v>
      </c>
      <c r="B347" t="s">
        <v>986</v>
      </c>
      <c r="C347" t="s">
        <v>1412</v>
      </c>
      <c r="D347" s="288" t="s">
        <v>1794</v>
      </c>
      <c r="E347" t="s">
        <v>1779</v>
      </c>
      <c r="F347" t="s">
        <v>283</v>
      </c>
      <c r="G347" t="s">
        <v>2528</v>
      </c>
      <c r="H347" s="288" t="s">
        <v>1410</v>
      </c>
      <c r="I347" t="s">
        <v>1411</v>
      </c>
      <c r="J347" t="s">
        <v>515</v>
      </c>
      <c r="K347" t="s">
        <v>1099</v>
      </c>
      <c r="L347" t="s">
        <v>1101</v>
      </c>
      <c r="M347" s="288" t="s">
        <v>782</v>
      </c>
      <c r="N347" t="s">
        <v>562</v>
      </c>
      <c r="O347" t="s">
        <v>1101</v>
      </c>
      <c r="P347" t="s">
        <v>1097</v>
      </c>
      <c r="Q347" t="s">
        <v>1410</v>
      </c>
      <c r="R347" t="s">
        <v>1104</v>
      </c>
      <c r="S347" s="288" t="s">
        <v>286</v>
      </c>
      <c r="T347" t="s">
        <v>1795</v>
      </c>
      <c r="U347" t="s">
        <v>1796</v>
      </c>
    </row>
    <row r="348" spans="1:21" x14ac:dyDescent="0.25">
      <c r="A348" t="s">
        <v>1840</v>
      </c>
      <c r="B348" t="s">
        <v>986</v>
      </c>
      <c r="C348" t="s">
        <v>1412</v>
      </c>
      <c r="D348" s="288" t="s">
        <v>1424</v>
      </c>
      <c r="E348" t="s">
        <v>1779</v>
      </c>
      <c r="F348" t="s">
        <v>283</v>
      </c>
      <c r="G348" t="s">
        <v>2528</v>
      </c>
      <c r="H348" s="288" t="s">
        <v>1410</v>
      </c>
      <c r="I348" t="s">
        <v>1411</v>
      </c>
      <c r="J348" t="s">
        <v>515</v>
      </c>
      <c r="K348" t="s">
        <v>1099</v>
      </c>
      <c r="L348" t="s">
        <v>1101</v>
      </c>
      <c r="M348" s="288" t="s">
        <v>745</v>
      </c>
      <c r="N348" t="s">
        <v>562</v>
      </c>
      <c r="O348" t="s">
        <v>1101</v>
      </c>
      <c r="P348" t="s">
        <v>1097</v>
      </c>
      <c r="Q348" t="s">
        <v>1410</v>
      </c>
      <c r="R348" t="s">
        <v>1104</v>
      </c>
      <c r="S348" s="288" t="s">
        <v>286</v>
      </c>
      <c r="T348" t="s">
        <v>1797</v>
      </c>
      <c r="U348" t="s">
        <v>1465</v>
      </c>
    </row>
    <row r="349" spans="1:21" x14ac:dyDescent="0.25">
      <c r="A349" t="s">
        <v>1840</v>
      </c>
      <c r="B349" t="s">
        <v>986</v>
      </c>
      <c r="C349" t="s">
        <v>1412</v>
      </c>
      <c r="D349" s="288" t="s">
        <v>1427</v>
      </c>
      <c r="E349" t="s">
        <v>1779</v>
      </c>
      <c r="F349" t="s">
        <v>283</v>
      </c>
      <c r="G349" t="s">
        <v>2528</v>
      </c>
      <c r="H349" s="288" t="s">
        <v>1410</v>
      </c>
      <c r="I349" t="s">
        <v>1411</v>
      </c>
      <c r="J349" t="s">
        <v>515</v>
      </c>
      <c r="K349" t="s">
        <v>1099</v>
      </c>
      <c r="L349" t="s">
        <v>1101</v>
      </c>
      <c r="M349" s="288" t="s">
        <v>783</v>
      </c>
      <c r="N349" t="s">
        <v>562</v>
      </c>
      <c r="O349" t="s">
        <v>1101</v>
      </c>
      <c r="P349" t="s">
        <v>1097</v>
      </c>
      <c r="Q349" t="s">
        <v>1410</v>
      </c>
      <c r="R349" t="s">
        <v>1104</v>
      </c>
      <c r="S349" s="288" t="s">
        <v>286</v>
      </c>
      <c r="T349" t="s">
        <v>1798</v>
      </c>
      <c r="U349" t="s">
        <v>1799</v>
      </c>
    </row>
    <row r="350" spans="1:21" x14ac:dyDescent="0.25">
      <c r="A350" t="s">
        <v>1840</v>
      </c>
      <c r="B350" t="s">
        <v>986</v>
      </c>
      <c r="C350" t="s">
        <v>1412</v>
      </c>
      <c r="D350" s="288" t="s">
        <v>1433</v>
      </c>
      <c r="E350" t="s">
        <v>1779</v>
      </c>
      <c r="F350" t="s">
        <v>283</v>
      </c>
      <c r="G350" t="s">
        <v>2528</v>
      </c>
      <c r="H350" s="288" t="s">
        <v>1410</v>
      </c>
      <c r="I350" t="s">
        <v>1411</v>
      </c>
      <c r="J350" t="s">
        <v>515</v>
      </c>
      <c r="K350" t="s">
        <v>1099</v>
      </c>
      <c r="L350" t="s">
        <v>1101</v>
      </c>
      <c r="M350" s="288" t="s">
        <v>769</v>
      </c>
      <c r="N350" t="s">
        <v>562</v>
      </c>
      <c r="O350" t="s">
        <v>1101</v>
      </c>
      <c r="P350" t="s">
        <v>1097</v>
      </c>
      <c r="Q350" t="s">
        <v>1410</v>
      </c>
      <c r="R350" t="s">
        <v>1104</v>
      </c>
      <c r="S350" s="288" t="s">
        <v>286</v>
      </c>
      <c r="T350" t="s">
        <v>1800</v>
      </c>
      <c r="U350" t="s">
        <v>1801</v>
      </c>
    </row>
    <row r="351" spans="1:21" x14ac:dyDescent="0.25">
      <c r="A351" t="s">
        <v>1840</v>
      </c>
      <c r="B351" t="s">
        <v>986</v>
      </c>
      <c r="C351" t="s">
        <v>1412</v>
      </c>
      <c r="D351" s="288" t="s">
        <v>1436</v>
      </c>
      <c r="E351" t="s">
        <v>1779</v>
      </c>
      <c r="F351" t="s">
        <v>283</v>
      </c>
      <c r="G351" t="s">
        <v>2528</v>
      </c>
      <c r="H351" s="288" t="s">
        <v>1410</v>
      </c>
      <c r="I351" t="s">
        <v>1411</v>
      </c>
      <c r="J351" t="s">
        <v>515</v>
      </c>
      <c r="K351" t="s">
        <v>1099</v>
      </c>
      <c r="L351" t="s">
        <v>1101</v>
      </c>
      <c r="M351" s="288" t="s">
        <v>746</v>
      </c>
      <c r="N351" t="s">
        <v>562</v>
      </c>
      <c r="O351" t="s">
        <v>1101</v>
      </c>
      <c r="P351" t="s">
        <v>1097</v>
      </c>
      <c r="Q351" t="s">
        <v>1410</v>
      </c>
      <c r="R351" t="s">
        <v>1104</v>
      </c>
      <c r="S351" s="288" t="s">
        <v>286</v>
      </c>
      <c r="T351" t="s">
        <v>1802</v>
      </c>
      <c r="U351" t="s">
        <v>1467</v>
      </c>
    </row>
    <row r="352" spans="1:21" x14ac:dyDescent="0.25">
      <c r="A352" t="s">
        <v>1840</v>
      </c>
      <c r="B352" t="s">
        <v>986</v>
      </c>
      <c r="C352" t="s">
        <v>1412</v>
      </c>
      <c r="D352" s="288" t="s">
        <v>1803</v>
      </c>
      <c r="E352" t="s">
        <v>1779</v>
      </c>
      <c r="F352" t="s">
        <v>283</v>
      </c>
      <c r="G352" t="s">
        <v>2528</v>
      </c>
      <c r="H352" s="288" t="s">
        <v>1410</v>
      </c>
      <c r="I352" t="s">
        <v>1411</v>
      </c>
      <c r="J352" t="s">
        <v>515</v>
      </c>
      <c r="K352" t="s">
        <v>1099</v>
      </c>
      <c r="L352" t="s">
        <v>1101</v>
      </c>
      <c r="M352" s="288" t="s">
        <v>784</v>
      </c>
      <c r="N352" t="s">
        <v>562</v>
      </c>
      <c r="O352" t="s">
        <v>1101</v>
      </c>
      <c r="P352" t="s">
        <v>1097</v>
      </c>
      <c r="Q352" t="s">
        <v>1410</v>
      </c>
      <c r="R352" t="s">
        <v>1104</v>
      </c>
      <c r="S352" s="288" t="s">
        <v>286</v>
      </c>
      <c r="T352" t="s">
        <v>1804</v>
      </c>
      <c r="U352" t="s">
        <v>1805</v>
      </c>
    </row>
    <row r="353" spans="1:21" x14ac:dyDescent="0.25">
      <c r="A353" t="s">
        <v>1840</v>
      </c>
      <c r="B353" t="s">
        <v>986</v>
      </c>
      <c r="C353" t="s">
        <v>1412</v>
      </c>
      <c r="D353" s="288" t="s">
        <v>1806</v>
      </c>
      <c r="E353" t="s">
        <v>1779</v>
      </c>
      <c r="F353" t="s">
        <v>283</v>
      </c>
      <c r="G353" t="s">
        <v>2528</v>
      </c>
      <c r="H353" s="288" t="s">
        <v>1410</v>
      </c>
      <c r="I353" t="s">
        <v>1411</v>
      </c>
      <c r="J353" t="s">
        <v>515</v>
      </c>
      <c r="K353" t="s">
        <v>1099</v>
      </c>
      <c r="L353" t="s">
        <v>1101</v>
      </c>
      <c r="M353" s="288" t="s">
        <v>770</v>
      </c>
      <c r="N353" t="s">
        <v>562</v>
      </c>
      <c r="O353" t="s">
        <v>1101</v>
      </c>
      <c r="P353" t="s">
        <v>1097</v>
      </c>
      <c r="Q353" t="s">
        <v>1410</v>
      </c>
      <c r="R353" t="s">
        <v>1104</v>
      </c>
      <c r="S353" s="288" t="s">
        <v>286</v>
      </c>
      <c r="T353" t="s">
        <v>1807</v>
      </c>
      <c r="U353" t="s">
        <v>1808</v>
      </c>
    </row>
    <row r="354" spans="1:21" x14ac:dyDescent="0.25">
      <c r="A354" t="s">
        <v>1840</v>
      </c>
      <c r="B354" t="s">
        <v>986</v>
      </c>
      <c r="C354" t="s">
        <v>1412</v>
      </c>
      <c r="D354" s="288" t="s">
        <v>2639</v>
      </c>
      <c r="E354" t="s">
        <v>1779</v>
      </c>
      <c r="F354" t="s">
        <v>283</v>
      </c>
      <c r="G354" t="s">
        <v>2528</v>
      </c>
      <c r="H354" s="288" t="s">
        <v>1442</v>
      </c>
      <c r="I354" t="s">
        <v>961</v>
      </c>
      <c r="J354" t="s">
        <v>515</v>
      </c>
      <c r="K354" t="s">
        <v>1099</v>
      </c>
      <c r="L354" t="s">
        <v>1101</v>
      </c>
      <c r="M354" s="288" t="s">
        <v>2640</v>
      </c>
      <c r="N354" t="s">
        <v>562</v>
      </c>
      <c r="O354" t="s">
        <v>1101</v>
      </c>
      <c r="P354" t="s">
        <v>1097</v>
      </c>
      <c r="Q354" t="s">
        <v>1442</v>
      </c>
      <c r="R354" t="s">
        <v>1104</v>
      </c>
      <c r="S354" s="288" t="s">
        <v>286</v>
      </c>
      <c r="T354" t="s">
        <v>2641</v>
      </c>
      <c r="U354" t="s">
        <v>2642</v>
      </c>
    </row>
    <row r="355" spans="1:21" x14ac:dyDescent="0.25">
      <c r="A355" t="s">
        <v>1840</v>
      </c>
      <c r="B355" t="s">
        <v>986</v>
      </c>
      <c r="C355" t="s">
        <v>1412</v>
      </c>
      <c r="D355" s="288" t="s">
        <v>990</v>
      </c>
      <c r="E355" t="s">
        <v>1779</v>
      </c>
      <c r="F355" t="s">
        <v>283</v>
      </c>
      <c r="G355" t="s">
        <v>2528</v>
      </c>
      <c r="H355" s="288" t="s">
        <v>1442</v>
      </c>
      <c r="I355" t="s">
        <v>961</v>
      </c>
      <c r="J355" t="s">
        <v>515</v>
      </c>
      <c r="K355" t="s">
        <v>1099</v>
      </c>
      <c r="L355" t="s">
        <v>1101</v>
      </c>
      <c r="M355" s="288" t="s">
        <v>991</v>
      </c>
      <c r="N355" t="s">
        <v>562</v>
      </c>
      <c r="O355" t="s">
        <v>1101</v>
      </c>
      <c r="P355" t="s">
        <v>1097</v>
      </c>
      <c r="Q355" t="s">
        <v>1442</v>
      </c>
      <c r="R355" t="s">
        <v>1104</v>
      </c>
      <c r="S355" s="288" t="s">
        <v>286</v>
      </c>
      <c r="T355" t="s">
        <v>1052</v>
      </c>
      <c r="U355" t="s">
        <v>1809</v>
      </c>
    </row>
    <row r="356" spans="1:21" x14ac:dyDescent="0.25">
      <c r="A356" t="s">
        <v>1840</v>
      </c>
      <c r="B356" t="s">
        <v>986</v>
      </c>
      <c r="C356" t="s">
        <v>1412</v>
      </c>
      <c r="D356" s="288" t="s">
        <v>1810</v>
      </c>
      <c r="E356" t="s">
        <v>1779</v>
      </c>
      <c r="F356" t="s">
        <v>283</v>
      </c>
      <c r="G356" t="s">
        <v>2528</v>
      </c>
      <c r="H356" s="288" t="s">
        <v>1410</v>
      </c>
      <c r="I356" t="s">
        <v>1411</v>
      </c>
      <c r="J356" t="s">
        <v>515</v>
      </c>
      <c r="K356" t="s">
        <v>1099</v>
      </c>
      <c r="L356" t="s">
        <v>1101</v>
      </c>
      <c r="M356" s="288" t="s">
        <v>1811</v>
      </c>
      <c r="N356" t="s">
        <v>562</v>
      </c>
      <c r="O356" t="s">
        <v>1101</v>
      </c>
      <c r="P356" t="s">
        <v>1097</v>
      </c>
      <c r="Q356" t="s">
        <v>1410</v>
      </c>
      <c r="R356" t="s">
        <v>1104</v>
      </c>
      <c r="S356" s="288" t="s">
        <v>286</v>
      </c>
      <c r="T356" t="s">
        <v>1812</v>
      </c>
      <c r="U356" t="s">
        <v>1813</v>
      </c>
    </row>
    <row r="357" spans="1:21" x14ac:dyDescent="0.25">
      <c r="A357" t="s">
        <v>1840</v>
      </c>
      <c r="B357" t="s">
        <v>986</v>
      </c>
      <c r="C357" t="s">
        <v>1412</v>
      </c>
      <c r="D357" s="288" t="s">
        <v>2643</v>
      </c>
      <c r="E357" t="s">
        <v>1779</v>
      </c>
      <c r="F357" t="s">
        <v>283</v>
      </c>
      <c r="G357" t="s">
        <v>2528</v>
      </c>
      <c r="H357" s="288" t="s">
        <v>1410</v>
      </c>
      <c r="I357" t="s">
        <v>1411</v>
      </c>
      <c r="J357" t="s">
        <v>515</v>
      </c>
      <c r="K357" t="s">
        <v>1099</v>
      </c>
      <c r="L357" t="s">
        <v>1101</v>
      </c>
      <c r="M357" s="288" t="s">
        <v>2644</v>
      </c>
      <c r="N357" t="s">
        <v>562</v>
      </c>
      <c r="O357" t="s">
        <v>1101</v>
      </c>
      <c r="P357" t="s">
        <v>1097</v>
      </c>
      <c r="Q357" t="s">
        <v>1410</v>
      </c>
      <c r="R357" t="s">
        <v>1104</v>
      </c>
      <c r="S357" s="288" t="s">
        <v>286</v>
      </c>
      <c r="T357" t="s">
        <v>2645</v>
      </c>
      <c r="U357" t="s">
        <v>2646</v>
      </c>
    </row>
    <row r="358" spans="1:21" x14ac:dyDescent="0.25">
      <c r="A358" t="s">
        <v>1840</v>
      </c>
      <c r="B358" t="s">
        <v>986</v>
      </c>
      <c r="C358" t="s">
        <v>1412</v>
      </c>
      <c r="D358" s="288" t="s">
        <v>1814</v>
      </c>
      <c r="E358" t="s">
        <v>1779</v>
      </c>
      <c r="F358" t="s">
        <v>283</v>
      </c>
      <c r="G358" t="s">
        <v>2528</v>
      </c>
      <c r="H358" s="288" t="s">
        <v>1410</v>
      </c>
      <c r="I358" t="s">
        <v>1411</v>
      </c>
      <c r="J358" t="s">
        <v>515</v>
      </c>
      <c r="K358" t="s">
        <v>1099</v>
      </c>
      <c r="L358" t="s">
        <v>1101</v>
      </c>
      <c r="M358" s="288" t="s">
        <v>765</v>
      </c>
      <c r="N358" t="s">
        <v>562</v>
      </c>
      <c r="O358" t="s">
        <v>1101</v>
      </c>
      <c r="P358" t="s">
        <v>1097</v>
      </c>
      <c r="Q358" t="s">
        <v>1410</v>
      </c>
      <c r="R358" t="s">
        <v>1104</v>
      </c>
      <c r="S358" s="288" t="s">
        <v>286</v>
      </c>
      <c r="T358" t="s">
        <v>1815</v>
      </c>
      <c r="U358" t="s">
        <v>1816</v>
      </c>
    </row>
    <row r="359" spans="1:21" x14ac:dyDescent="0.25">
      <c r="A359" t="s">
        <v>1841</v>
      </c>
      <c r="B359" t="s">
        <v>1108</v>
      </c>
      <c r="C359" t="s">
        <v>1111</v>
      </c>
      <c r="D359" s="288" t="s">
        <v>1034</v>
      </c>
      <c r="E359" t="s">
        <v>1110</v>
      </c>
      <c r="F359" t="s">
        <v>9</v>
      </c>
      <c r="G359" t="s">
        <v>2528</v>
      </c>
      <c r="H359" s="288" t="s">
        <v>1097</v>
      </c>
      <c r="I359" t="s">
        <v>1098</v>
      </c>
      <c r="J359" t="s">
        <v>1109</v>
      </c>
      <c r="K359" t="s">
        <v>1099</v>
      </c>
      <c r="L359" t="s">
        <v>1101</v>
      </c>
      <c r="M359" s="288" t="s">
        <v>154</v>
      </c>
      <c r="N359" t="s">
        <v>575</v>
      </c>
      <c r="O359" t="s">
        <v>1101</v>
      </c>
      <c r="P359" t="s">
        <v>1097</v>
      </c>
      <c r="Q359" t="s">
        <v>1097</v>
      </c>
      <c r="R359" t="s">
        <v>1104</v>
      </c>
      <c r="S359" s="288" t="s">
        <v>173</v>
      </c>
      <c r="T359" t="s">
        <v>1112</v>
      </c>
      <c r="U359" t="s">
        <v>1113</v>
      </c>
    </row>
    <row r="360" spans="1:21" x14ac:dyDescent="0.25">
      <c r="A360" t="s">
        <v>1841</v>
      </c>
      <c r="B360" t="s">
        <v>1108</v>
      </c>
      <c r="C360" t="s">
        <v>1116</v>
      </c>
      <c r="D360" s="288" t="s">
        <v>1114</v>
      </c>
      <c r="E360" t="s">
        <v>1110</v>
      </c>
      <c r="F360" t="s">
        <v>9</v>
      </c>
      <c r="G360" t="s">
        <v>2528</v>
      </c>
      <c r="H360" s="288" t="s">
        <v>1097</v>
      </c>
      <c r="I360" t="s">
        <v>1098</v>
      </c>
      <c r="J360" t="s">
        <v>1109</v>
      </c>
      <c r="K360" t="s">
        <v>1099</v>
      </c>
      <c r="L360" t="s">
        <v>1101</v>
      </c>
      <c r="M360" s="288" t="s">
        <v>1115</v>
      </c>
      <c r="N360" t="s">
        <v>576</v>
      </c>
      <c r="O360" t="s">
        <v>1101</v>
      </c>
      <c r="P360" t="s">
        <v>1097</v>
      </c>
      <c r="Q360" t="s">
        <v>1097</v>
      </c>
      <c r="R360" t="s">
        <v>1104</v>
      </c>
      <c r="S360" s="288" t="s">
        <v>173</v>
      </c>
      <c r="T360" t="s">
        <v>1117</v>
      </c>
      <c r="U360" t="s">
        <v>1118</v>
      </c>
    </row>
    <row r="361" spans="1:21" x14ac:dyDescent="0.25">
      <c r="A361" t="s">
        <v>1841</v>
      </c>
      <c r="B361" t="s">
        <v>1108</v>
      </c>
      <c r="C361" t="s">
        <v>1116</v>
      </c>
      <c r="D361" s="288" t="s">
        <v>1119</v>
      </c>
      <c r="E361" t="s">
        <v>1110</v>
      </c>
      <c r="F361" t="s">
        <v>9</v>
      </c>
      <c r="G361" t="s">
        <v>2528</v>
      </c>
      <c r="H361" s="288" t="s">
        <v>1097</v>
      </c>
      <c r="I361" t="s">
        <v>1098</v>
      </c>
      <c r="J361" t="s">
        <v>1109</v>
      </c>
      <c r="K361" t="s">
        <v>1099</v>
      </c>
      <c r="L361" t="s">
        <v>1101</v>
      </c>
      <c r="M361" s="288" t="s">
        <v>1120</v>
      </c>
      <c r="N361" t="s">
        <v>576</v>
      </c>
      <c r="O361" t="s">
        <v>1101</v>
      </c>
      <c r="P361" t="s">
        <v>1097</v>
      </c>
      <c r="Q361" t="s">
        <v>1097</v>
      </c>
      <c r="R361" t="s">
        <v>1104</v>
      </c>
      <c r="S361" s="288" t="s">
        <v>173</v>
      </c>
      <c r="T361" t="s">
        <v>1121</v>
      </c>
      <c r="U361" t="s">
        <v>1122</v>
      </c>
    </row>
    <row r="362" spans="1:21" x14ac:dyDescent="0.25">
      <c r="A362" t="s">
        <v>1842</v>
      </c>
      <c r="B362" t="s">
        <v>1128</v>
      </c>
      <c r="C362" t="s">
        <v>1130</v>
      </c>
      <c r="D362" s="288" t="s">
        <v>1037</v>
      </c>
      <c r="E362" t="s">
        <v>1110</v>
      </c>
      <c r="F362" t="s">
        <v>9</v>
      </c>
      <c r="G362" t="s">
        <v>2528</v>
      </c>
      <c r="H362" s="288" t="s">
        <v>1097</v>
      </c>
      <c r="I362" t="s">
        <v>1098</v>
      </c>
      <c r="J362" t="s">
        <v>1129</v>
      </c>
      <c r="K362" t="s">
        <v>1099</v>
      </c>
      <c r="L362" t="s">
        <v>1101</v>
      </c>
      <c r="M362" s="288" t="s">
        <v>209</v>
      </c>
      <c r="N362" t="s">
        <v>574</v>
      </c>
      <c r="O362" t="s">
        <v>1101</v>
      </c>
      <c r="P362" t="s">
        <v>1097</v>
      </c>
      <c r="Q362" t="s">
        <v>1097</v>
      </c>
      <c r="R362" t="s">
        <v>1104</v>
      </c>
      <c r="S362" s="288" t="s">
        <v>344</v>
      </c>
      <c r="T362" t="s">
        <v>1131</v>
      </c>
      <c r="U362" t="s">
        <v>1132</v>
      </c>
    </row>
    <row r="363" spans="1:21" x14ac:dyDescent="0.25">
      <c r="A363" t="s">
        <v>1841</v>
      </c>
      <c r="B363" t="s">
        <v>1142</v>
      </c>
      <c r="C363" t="s">
        <v>1111</v>
      </c>
      <c r="D363" s="288" t="s">
        <v>1144</v>
      </c>
      <c r="E363" t="s">
        <v>1110</v>
      </c>
      <c r="F363" t="s">
        <v>9</v>
      </c>
      <c r="G363" t="s">
        <v>2528</v>
      </c>
      <c r="H363" s="288" t="s">
        <v>1097</v>
      </c>
      <c r="I363" t="s">
        <v>1098</v>
      </c>
      <c r="J363" t="s">
        <v>1143</v>
      </c>
      <c r="K363" t="s">
        <v>1099</v>
      </c>
      <c r="L363" t="s">
        <v>1101</v>
      </c>
      <c r="M363" s="288" t="s">
        <v>92</v>
      </c>
      <c r="N363" t="s">
        <v>575</v>
      </c>
      <c r="O363" t="s">
        <v>1101</v>
      </c>
      <c r="P363" t="s">
        <v>1097</v>
      </c>
      <c r="Q363" t="s">
        <v>1097</v>
      </c>
      <c r="R363" t="s">
        <v>1104</v>
      </c>
      <c r="S363" s="288" t="s">
        <v>173</v>
      </c>
      <c r="T363" t="s">
        <v>1145</v>
      </c>
      <c r="U363" t="s">
        <v>1146</v>
      </c>
    </row>
    <row r="364" spans="1:21" x14ac:dyDescent="0.25">
      <c r="A364" t="s">
        <v>1841</v>
      </c>
      <c r="B364" t="s">
        <v>1142</v>
      </c>
      <c r="C364" t="s">
        <v>1111</v>
      </c>
      <c r="D364" s="288" t="s">
        <v>1033</v>
      </c>
      <c r="E364" t="s">
        <v>1110</v>
      </c>
      <c r="F364" t="s">
        <v>9</v>
      </c>
      <c r="G364" t="s">
        <v>2528</v>
      </c>
      <c r="H364" s="288" t="s">
        <v>1097</v>
      </c>
      <c r="I364" t="s">
        <v>1098</v>
      </c>
      <c r="J364" t="s">
        <v>1143</v>
      </c>
      <c r="K364" t="s">
        <v>1099</v>
      </c>
      <c r="L364" t="s">
        <v>1101</v>
      </c>
      <c r="M364" s="288" t="s">
        <v>368</v>
      </c>
      <c r="N364" t="s">
        <v>575</v>
      </c>
      <c r="O364" t="s">
        <v>1101</v>
      </c>
      <c r="P364" t="s">
        <v>1097</v>
      </c>
      <c r="Q364" t="s">
        <v>1097</v>
      </c>
      <c r="R364" t="s">
        <v>1104</v>
      </c>
      <c r="S364" s="288" t="s">
        <v>173</v>
      </c>
      <c r="T364" t="s">
        <v>1823</v>
      </c>
      <c r="U364" t="s">
        <v>1335</v>
      </c>
    </row>
    <row r="365" spans="1:21" x14ac:dyDescent="0.25">
      <c r="A365" t="s">
        <v>1841</v>
      </c>
      <c r="B365" t="s">
        <v>1142</v>
      </c>
      <c r="C365" t="s">
        <v>1111</v>
      </c>
      <c r="D365" s="288" t="s">
        <v>1034</v>
      </c>
      <c r="E365" t="s">
        <v>1110</v>
      </c>
      <c r="F365" t="s">
        <v>9</v>
      </c>
      <c r="G365" t="s">
        <v>2528</v>
      </c>
      <c r="H365" s="288" t="s">
        <v>1097</v>
      </c>
      <c r="I365" t="s">
        <v>1098</v>
      </c>
      <c r="J365" t="s">
        <v>1143</v>
      </c>
      <c r="K365" t="s">
        <v>1099</v>
      </c>
      <c r="L365" t="s">
        <v>1101</v>
      </c>
      <c r="M365" s="288" t="s">
        <v>154</v>
      </c>
      <c r="N365" t="s">
        <v>575</v>
      </c>
      <c r="O365" t="s">
        <v>1101</v>
      </c>
      <c r="P365" t="s">
        <v>1097</v>
      </c>
      <c r="Q365" t="s">
        <v>1097</v>
      </c>
      <c r="R365" t="s">
        <v>1104</v>
      </c>
      <c r="S365" s="288" t="s">
        <v>173</v>
      </c>
      <c r="T365" t="s">
        <v>1147</v>
      </c>
      <c r="U365" t="s">
        <v>1113</v>
      </c>
    </row>
    <row r="366" spans="1:21" x14ac:dyDescent="0.25">
      <c r="A366" t="s">
        <v>1841</v>
      </c>
      <c r="B366" t="s">
        <v>1142</v>
      </c>
      <c r="C366" t="s">
        <v>1116</v>
      </c>
      <c r="D366" s="288" t="s">
        <v>1114</v>
      </c>
      <c r="E366" t="s">
        <v>1110</v>
      </c>
      <c r="F366" t="s">
        <v>9</v>
      </c>
      <c r="G366" t="s">
        <v>2528</v>
      </c>
      <c r="H366" s="288" t="s">
        <v>1097</v>
      </c>
      <c r="I366" t="s">
        <v>1098</v>
      </c>
      <c r="J366" t="s">
        <v>1143</v>
      </c>
      <c r="K366" t="s">
        <v>1099</v>
      </c>
      <c r="L366" t="s">
        <v>1101</v>
      </c>
      <c r="M366" s="288" t="s">
        <v>1115</v>
      </c>
      <c r="N366" t="s">
        <v>576</v>
      </c>
      <c r="O366" t="s">
        <v>1101</v>
      </c>
      <c r="P366" t="s">
        <v>1097</v>
      </c>
      <c r="Q366" t="s">
        <v>1097</v>
      </c>
      <c r="R366" t="s">
        <v>1104</v>
      </c>
      <c r="S366" s="288" t="s">
        <v>173</v>
      </c>
      <c r="T366" t="s">
        <v>1148</v>
      </c>
      <c r="U366" t="s">
        <v>1118</v>
      </c>
    </row>
    <row r="367" spans="1:21" x14ac:dyDescent="0.25">
      <c r="A367" t="s">
        <v>1841</v>
      </c>
      <c r="B367" t="s">
        <v>1142</v>
      </c>
      <c r="C367" t="s">
        <v>1116</v>
      </c>
      <c r="D367" s="288" t="s">
        <v>1149</v>
      </c>
      <c r="E367" t="s">
        <v>1110</v>
      </c>
      <c r="F367" t="s">
        <v>9</v>
      </c>
      <c r="G367" t="s">
        <v>2528</v>
      </c>
      <c r="H367" s="288" t="s">
        <v>1097</v>
      </c>
      <c r="I367" t="s">
        <v>1098</v>
      </c>
      <c r="J367" t="s">
        <v>1143</v>
      </c>
      <c r="K367" t="s">
        <v>1099</v>
      </c>
      <c r="L367" t="s">
        <v>1101</v>
      </c>
      <c r="M367" s="288" t="s">
        <v>1150</v>
      </c>
      <c r="N367" t="s">
        <v>576</v>
      </c>
      <c r="O367" t="s">
        <v>1101</v>
      </c>
      <c r="P367" t="s">
        <v>1097</v>
      </c>
      <c r="Q367" t="s">
        <v>1097</v>
      </c>
      <c r="R367" t="s">
        <v>1104</v>
      </c>
      <c r="S367" s="288" t="s">
        <v>173</v>
      </c>
      <c r="T367" t="s">
        <v>1151</v>
      </c>
      <c r="U367" t="s">
        <v>1152</v>
      </c>
    </row>
    <row r="368" spans="1:21" x14ac:dyDescent="0.25">
      <c r="A368" t="s">
        <v>1842</v>
      </c>
      <c r="B368" t="s">
        <v>1154</v>
      </c>
      <c r="C368" t="s">
        <v>1130</v>
      </c>
      <c r="D368" s="288" t="s">
        <v>1037</v>
      </c>
      <c r="E368" t="s">
        <v>1110</v>
      </c>
      <c r="F368" t="s">
        <v>9</v>
      </c>
      <c r="G368" t="s">
        <v>2528</v>
      </c>
      <c r="H368" s="288" t="s">
        <v>1097</v>
      </c>
      <c r="I368" t="s">
        <v>1098</v>
      </c>
      <c r="J368" t="s">
        <v>1155</v>
      </c>
      <c r="K368" t="s">
        <v>1099</v>
      </c>
      <c r="L368" t="s">
        <v>1101</v>
      </c>
      <c r="M368" s="288" t="s">
        <v>209</v>
      </c>
      <c r="N368" t="s">
        <v>574</v>
      </c>
      <c r="O368" t="s">
        <v>1101</v>
      </c>
      <c r="P368" t="s">
        <v>1097</v>
      </c>
      <c r="Q368" t="s">
        <v>1097</v>
      </c>
      <c r="R368" t="s">
        <v>1104</v>
      </c>
      <c r="S368" s="288" t="s">
        <v>344</v>
      </c>
      <c r="T368" t="s">
        <v>1156</v>
      </c>
      <c r="U368" t="s">
        <v>1132</v>
      </c>
    </row>
    <row r="369" spans="1:21" x14ac:dyDescent="0.25">
      <c r="A369" t="s">
        <v>1842</v>
      </c>
      <c r="B369" t="s">
        <v>1154</v>
      </c>
      <c r="C369" t="s">
        <v>1130</v>
      </c>
      <c r="D369" s="288" t="s">
        <v>1038</v>
      </c>
      <c r="E369" t="s">
        <v>1110</v>
      </c>
      <c r="F369" t="s">
        <v>9</v>
      </c>
      <c r="G369" t="s">
        <v>2528</v>
      </c>
      <c r="H369" s="288" t="s">
        <v>1097</v>
      </c>
      <c r="I369" t="s">
        <v>1098</v>
      </c>
      <c r="J369" t="s">
        <v>1155</v>
      </c>
      <c r="K369" t="s">
        <v>1099</v>
      </c>
      <c r="L369" t="s">
        <v>1101</v>
      </c>
      <c r="M369" s="288" t="s">
        <v>1157</v>
      </c>
      <c r="N369" t="s">
        <v>574</v>
      </c>
      <c r="O369" t="s">
        <v>1101</v>
      </c>
      <c r="P369" t="s">
        <v>1097</v>
      </c>
      <c r="Q369" t="s">
        <v>1097</v>
      </c>
      <c r="R369" t="s">
        <v>1104</v>
      </c>
      <c r="S369" s="288" t="s">
        <v>344</v>
      </c>
      <c r="T369" t="s">
        <v>1158</v>
      </c>
      <c r="U369" t="s">
        <v>1159</v>
      </c>
    </row>
    <row r="370" spans="1:21" x14ac:dyDescent="0.25">
      <c r="A370" t="s">
        <v>1842</v>
      </c>
      <c r="B370" t="s">
        <v>1163</v>
      </c>
      <c r="C370" t="s">
        <v>1130</v>
      </c>
      <c r="D370" s="288" t="s">
        <v>1164</v>
      </c>
      <c r="E370" t="s">
        <v>1110</v>
      </c>
      <c r="F370" t="s">
        <v>9</v>
      </c>
      <c r="G370" t="s">
        <v>2528</v>
      </c>
      <c r="H370" s="288" t="s">
        <v>1097</v>
      </c>
      <c r="I370" t="s">
        <v>1098</v>
      </c>
      <c r="J370" t="s">
        <v>519</v>
      </c>
      <c r="K370" t="s">
        <v>1099</v>
      </c>
      <c r="L370" t="s">
        <v>1101</v>
      </c>
      <c r="M370" s="288" t="s">
        <v>379</v>
      </c>
      <c r="N370" t="s">
        <v>574</v>
      </c>
      <c r="O370" t="s">
        <v>1101</v>
      </c>
      <c r="P370" t="s">
        <v>1097</v>
      </c>
      <c r="Q370" t="s">
        <v>1097</v>
      </c>
      <c r="R370" t="s">
        <v>1104</v>
      </c>
      <c r="S370" s="288" t="s">
        <v>344</v>
      </c>
      <c r="T370" t="s">
        <v>1165</v>
      </c>
      <c r="U370" t="s">
        <v>1166</v>
      </c>
    </row>
    <row r="371" spans="1:21" x14ac:dyDescent="0.25">
      <c r="A371" t="s">
        <v>1842</v>
      </c>
      <c r="B371" t="s">
        <v>1163</v>
      </c>
      <c r="C371" t="s">
        <v>1130</v>
      </c>
      <c r="D371" s="288" t="s">
        <v>1037</v>
      </c>
      <c r="E371" t="s">
        <v>1110</v>
      </c>
      <c r="F371" t="s">
        <v>9</v>
      </c>
      <c r="G371" t="s">
        <v>2528</v>
      </c>
      <c r="H371" s="288" t="s">
        <v>1097</v>
      </c>
      <c r="I371" t="s">
        <v>1098</v>
      </c>
      <c r="J371" t="s">
        <v>519</v>
      </c>
      <c r="K371" t="s">
        <v>1099</v>
      </c>
      <c r="L371" t="s">
        <v>1101</v>
      </c>
      <c r="M371" s="288" t="s">
        <v>209</v>
      </c>
      <c r="N371" t="s">
        <v>574</v>
      </c>
      <c r="O371" t="s">
        <v>1101</v>
      </c>
      <c r="P371" t="s">
        <v>1097</v>
      </c>
      <c r="Q371" t="s">
        <v>1097</v>
      </c>
      <c r="R371" t="s">
        <v>1104</v>
      </c>
      <c r="S371" s="288" t="s">
        <v>344</v>
      </c>
      <c r="T371" t="s">
        <v>1167</v>
      </c>
      <c r="U371" t="s">
        <v>1132</v>
      </c>
    </row>
    <row r="372" spans="1:21" x14ac:dyDescent="0.25">
      <c r="A372" t="s">
        <v>1841</v>
      </c>
      <c r="B372" t="s">
        <v>992</v>
      </c>
      <c r="C372" t="s">
        <v>1111</v>
      </c>
      <c r="D372" s="288" t="s">
        <v>1034</v>
      </c>
      <c r="E372" t="s">
        <v>1110</v>
      </c>
      <c r="F372" t="s">
        <v>9</v>
      </c>
      <c r="G372" t="s">
        <v>2528</v>
      </c>
      <c r="H372" s="288" t="s">
        <v>1097</v>
      </c>
      <c r="I372" t="s">
        <v>1098</v>
      </c>
      <c r="J372" t="s">
        <v>467</v>
      </c>
      <c r="K372" t="s">
        <v>1099</v>
      </c>
      <c r="L372" t="s">
        <v>1101</v>
      </c>
      <c r="M372" s="288" t="s">
        <v>154</v>
      </c>
      <c r="N372" t="s">
        <v>575</v>
      </c>
      <c r="O372" t="s">
        <v>1101</v>
      </c>
      <c r="P372" t="s">
        <v>1097</v>
      </c>
      <c r="Q372" t="s">
        <v>1097</v>
      </c>
      <c r="R372" t="s">
        <v>1104</v>
      </c>
      <c r="S372" s="288" t="s">
        <v>173</v>
      </c>
      <c r="T372" t="s">
        <v>1185</v>
      </c>
      <c r="U372" t="s">
        <v>1113</v>
      </c>
    </row>
    <row r="373" spans="1:21" x14ac:dyDescent="0.25">
      <c r="A373" t="s">
        <v>1841</v>
      </c>
      <c r="B373" t="s">
        <v>992</v>
      </c>
      <c r="C373" t="s">
        <v>1116</v>
      </c>
      <c r="D373" s="288" t="s">
        <v>1114</v>
      </c>
      <c r="E373" t="s">
        <v>1110</v>
      </c>
      <c r="F373" t="s">
        <v>9</v>
      </c>
      <c r="G373" t="s">
        <v>2528</v>
      </c>
      <c r="H373" s="288" t="s">
        <v>1097</v>
      </c>
      <c r="I373" t="s">
        <v>1098</v>
      </c>
      <c r="J373" t="s">
        <v>467</v>
      </c>
      <c r="K373" t="s">
        <v>1099</v>
      </c>
      <c r="L373" t="s">
        <v>1101</v>
      </c>
      <c r="M373" s="288" t="s">
        <v>1115</v>
      </c>
      <c r="N373" t="s">
        <v>576</v>
      </c>
      <c r="O373" t="s">
        <v>1101</v>
      </c>
      <c r="P373" t="s">
        <v>1097</v>
      </c>
      <c r="Q373" t="s">
        <v>1097</v>
      </c>
      <c r="R373" t="s">
        <v>1104</v>
      </c>
      <c r="S373" s="288" t="s">
        <v>173</v>
      </c>
      <c r="T373" t="s">
        <v>1186</v>
      </c>
      <c r="U373" t="s">
        <v>1118</v>
      </c>
    </row>
    <row r="374" spans="1:21" x14ac:dyDescent="0.25">
      <c r="A374" t="s">
        <v>1841</v>
      </c>
      <c r="B374" t="s">
        <v>992</v>
      </c>
      <c r="C374" t="s">
        <v>1116</v>
      </c>
      <c r="D374" s="288" t="s">
        <v>1119</v>
      </c>
      <c r="E374" t="s">
        <v>1110</v>
      </c>
      <c r="F374" t="s">
        <v>9</v>
      </c>
      <c r="G374" t="s">
        <v>2528</v>
      </c>
      <c r="H374" s="288" t="s">
        <v>1097</v>
      </c>
      <c r="I374" t="s">
        <v>1098</v>
      </c>
      <c r="J374" t="s">
        <v>467</v>
      </c>
      <c r="K374" t="s">
        <v>1099</v>
      </c>
      <c r="L374" t="s">
        <v>1101</v>
      </c>
      <c r="M374" s="288" t="s">
        <v>1120</v>
      </c>
      <c r="N374" t="s">
        <v>576</v>
      </c>
      <c r="O374" t="s">
        <v>1101</v>
      </c>
      <c r="P374" t="s">
        <v>1097</v>
      </c>
      <c r="Q374" t="s">
        <v>1097</v>
      </c>
      <c r="R374" t="s">
        <v>1104</v>
      </c>
      <c r="S374" s="288" t="s">
        <v>173</v>
      </c>
      <c r="T374" t="s">
        <v>1187</v>
      </c>
      <c r="U374" t="s">
        <v>1122</v>
      </c>
    </row>
    <row r="375" spans="1:21" x14ac:dyDescent="0.25">
      <c r="A375" t="s">
        <v>1841</v>
      </c>
      <c r="B375" t="s">
        <v>993</v>
      </c>
      <c r="C375" t="s">
        <v>1111</v>
      </c>
      <c r="D375" s="288" t="s">
        <v>1188</v>
      </c>
      <c r="E375" t="s">
        <v>1110</v>
      </c>
      <c r="F375" t="s">
        <v>9</v>
      </c>
      <c r="G375" t="s">
        <v>2528</v>
      </c>
      <c r="H375" s="288" t="s">
        <v>1097</v>
      </c>
      <c r="I375" t="s">
        <v>1098</v>
      </c>
      <c r="J375" t="s">
        <v>523</v>
      </c>
      <c r="K375" t="s">
        <v>1099</v>
      </c>
      <c r="L375" t="s">
        <v>1101</v>
      </c>
      <c r="M375" s="288" t="s">
        <v>360</v>
      </c>
      <c r="N375" t="s">
        <v>575</v>
      </c>
      <c r="O375" t="s">
        <v>1101</v>
      </c>
      <c r="P375" t="s">
        <v>1097</v>
      </c>
      <c r="Q375" t="s">
        <v>1097</v>
      </c>
      <c r="R375" t="s">
        <v>1104</v>
      </c>
      <c r="S375" s="288" t="s">
        <v>173</v>
      </c>
      <c r="T375" t="s">
        <v>1189</v>
      </c>
      <c r="U375" t="s">
        <v>1190</v>
      </c>
    </row>
    <row r="376" spans="1:21" x14ac:dyDescent="0.25">
      <c r="A376" t="s">
        <v>1841</v>
      </c>
      <c r="B376" t="s">
        <v>993</v>
      </c>
      <c r="C376" t="s">
        <v>1111</v>
      </c>
      <c r="D376" s="288" t="s">
        <v>1034</v>
      </c>
      <c r="E376" t="s">
        <v>1110</v>
      </c>
      <c r="F376" t="s">
        <v>9</v>
      </c>
      <c r="G376" t="s">
        <v>2528</v>
      </c>
      <c r="H376" s="288" t="s">
        <v>1097</v>
      </c>
      <c r="I376" t="s">
        <v>1098</v>
      </c>
      <c r="J376" t="s">
        <v>523</v>
      </c>
      <c r="K376" t="s">
        <v>1099</v>
      </c>
      <c r="L376" t="s">
        <v>1101</v>
      </c>
      <c r="M376" s="288" t="s">
        <v>154</v>
      </c>
      <c r="N376" t="s">
        <v>575</v>
      </c>
      <c r="O376" t="s">
        <v>1101</v>
      </c>
      <c r="P376" t="s">
        <v>1097</v>
      </c>
      <c r="Q376" t="s">
        <v>1097</v>
      </c>
      <c r="R376" t="s">
        <v>1104</v>
      </c>
      <c r="S376" s="288" t="s">
        <v>173</v>
      </c>
      <c r="T376" t="s">
        <v>1191</v>
      </c>
      <c r="U376" t="s">
        <v>1113</v>
      </c>
    </row>
    <row r="377" spans="1:21" x14ac:dyDescent="0.25">
      <c r="A377" t="s">
        <v>1841</v>
      </c>
      <c r="B377" t="s">
        <v>993</v>
      </c>
      <c r="C377" t="s">
        <v>1116</v>
      </c>
      <c r="D377" s="288" t="s">
        <v>1114</v>
      </c>
      <c r="E377" t="s">
        <v>1110</v>
      </c>
      <c r="F377" t="s">
        <v>9</v>
      </c>
      <c r="G377" t="s">
        <v>2528</v>
      </c>
      <c r="H377" s="288" t="s">
        <v>1097</v>
      </c>
      <c r="I377" t="s">
        <v>1098</v>
      </c>
      <c r="J377" t="s">
        <v>523</v>
      </c>
      <c r="K377" t="s">
        <v>1099</v>
      </c>
      <c r="L377" t="s">
        <v>1101</v>
      </c>
      <c r="M377" s="288" t="s">
        <v>1115</v>
      </c>
      <c r="N377" t="s">
        <v>576</v>
      </c>
      <c r="O377" t="s">
        <v>1101</v>
      </c>
      <c r="P377" t="s">
        <v>1097</v>
      </c>
      <c r="Q377" t="s">
        <v>1097</v>
      </c>
      <c r="R377" t="s">
        <v>1104</v>
      </c>
      <c r="S377" s="288" t="s">
        <v>173</v>
      </c>
      <c r="T377" t="s">
        <v>1192</v>
      </c>
      <c r="U377" t="s">
        <v>1118</v>
      </c>
    </row>
    <row r="378" spans="1:21" x14ac:dyDescent="0.25">
      <c r="A378" t="s">
        <v>1841</v>
      </c>
      <c r="B378" t="s">
        <v>993</v>
      </c>
      <c r="C378" t="s">
        <v>1116</v>
      </c>
      <c r="D378" s="288" t="s">
        <v>1119</v>
      </c>
      <c r="E378" t="s">
        <v>1110</v>
      </c>
      <c r="F378" t="s">
        <v>9</v>
      </c>
      <c r="G378" t="s">
        <v>2528</v>
      </c>
      <c r="H378" s="288" t="s">
        <v>1097</v>
      </c>
      <c r="I378" t="s">
        <v>1098</v>
      </c>
      <c r="J378" t="s">
        <v>523</v>
      </c>
      <c r="K378" t="s">
        <v>1099</v>
      </c>
      <c r="L378" t="s">
        <v>1101</v>
      </c>
      <c r="M378" s="288" t="s">
        <v>1120</v>
      </c>
      <c r="N378" t="s">
        <v>576</v>
      </c>
      <c r="O378" t="s">
        <v>1101</v>
      </c>
      <c r="P378" t="s">
        <v>1097</v>
      </c>
      <c r="Q378" t="s">
        <v>1097</v>
      </c>
      <c r="R378" t="s">
        <v>1104</v>
      </c>
      <c r="S378" s="288" t="s">
        <v>173</v>
      </c>
      <c r="T378" t="s">
        <v>1193</v>
      </c>
      <c r="U378" t="s">
        <v>1122</v>
      </c>
    </row>
    <row r="379" spans="1:21" x14ac:dyDescent="0.25">
      <c r="A379" t="s">
        <v>1841</v>
      </c>
      <c r="B379" t="s">
        <v>993</v>
      </c>
      <c r="C379" t="s">
        <v>1111</v>
      </c>
      <c r="D379" s="288" t="s">
        <v>1188</v>
      </c>
      <c r="E379" t="s">
        <v>1107</v>
      </c>
      <c r="F379" t="s">
        <v>9</v>
      </c>
      <c r="G379" t="s">
        <v>2528</v>
      </c>
      <c r="H379" s="288" t="s">
        <v>1097</v>
      </c>
      <c r="I379" t="s">
        <v>1098</v>
      </c>
      <c r="J379" t="s">
        <v>523</v>
      </c>
      <c r="K379" t="s">
        <v>1099</v>
      </c>
      <c r="L379" t="s">
        <v>1101</v>
      </c>
      <c r="M379" s="288" t="s">
        <v>360</v>
      </c>
      <c r="N379" t="s">
        <v>575</v>
      </c>
      <c r="O379" t="s">
        <v>1101</v>
      </c>
      <c r="P379" t="s">
        <v>1097</v>
      </c>
      <c r="Q379" t="s">
        <v>1097</v>
      </c>
      <c r="R379" t="s">
        <v>1104</v>
      </c>
      <c r="S379" s="288" t="s">
        <v>173</v>
      </c>
      <c r="T379" t="s">
        <v>1189</v>
      </c>
      <c r="U379" t="s">
        <v>1190</v>
      </c>
    </row>
    <row r="380" spans="1:21" x14ac:dyDescent="0.25">
      <c r="A380" t="s">
        <v>1841</v>
      </c>
      <c r="B380" t="s">
        <v>1198</v>
      </c>
      <c r="C380" t="s">
        <v>1111</v>
      </c>
      <c r="D380" s="288" t="s">
        <v>1034</v>
      </c>
      <c r="E380" t="s">
        <v>1110</v>
      </c>
      <c r="F380" t="s">
        <v>9</v>
      </c>
      <c r="G380" t="s">
        <v>2528</v>
      </c>
      <c r="H380" s="288" t="s">
        <v>1097</v>
      </c>
      <c r="I380" t="s">
        <v>1098</v>
      </c>
      <c r="J380" t="s">
        <v>1199</v>
      </c>
      <c r="K380" t="s">
        <v>1099</v>
      </c>
      <c r="L380" t="s">
        <v>1101</v>
      </c>
      <c r="M380" s="288" t="s">
        <v>154</v>
      </c>
      <c r="N380" t="s">
        <v>575</v>
      </c>
      <c r="O380" t="s">
        <v>1101</v>
      </c>
      <c r="P380" t="s">
        <v>1097</v>
      </c>
      <c r="Q380" t="s">
        <v>1097</v>
      </c>
      <c r="R380" t="s">
        <v>1104</v>
      </c>
      <c r="S380" s="288" t="s">
        <v>173</v>
      </c>
      <c r="T380" t="s">
        <v>1200</v>
      </c>
      <c r="U380" t="s">
        <v>1113</v>
      </c>
    </row>
    <row r="381" spans="1:21" x14ac:dyDescent="0.25">
      <c r="A381" t="s">
        <v>1841</v>
      </c>
      <c r="B381" t="s">
        <v>1198</v>
      </c>
      <c r="C381" t="s">
        <v>1116</v>
      </c>
      <c r="D381" s="288" t="s">
        <v>1114</v>
      </c>
      <c r="E381" t="s">
        <v>1110</v>
      </c>
      <c r="F381" t="s">
        <v>9</v>
      </c>
      <c r="G381" t="s">
        <v>2528</v>
      </c>
      <c r="H381" s="288" t="s">
        <v>1097</v>
      </c>
      <c r="I381" t="s">
        <v>1098</v>
      </c>
      <c r="J381" t="s">
        <v>1199</v>
      </c>
      <c r="K381" t="s">
        <v>1099</v>
      </c>
      <c r="L381" t="s">
        <v>1101</v>
      </c>
      <c r="M381" s="288" t="s">
        <v>1115</v>
      </c>
      <c r="N381" t="s">
        <v>576</v>
      </c>
      <c r="O381" t="s">
        <v>1101</v>
      </c>
      <c r="P381" t="s">
        <v>1097</v>
      </c>
      <c r="Q381" t="s">
        <v>1097</v>
      </c>
      <c r="R381" t="s">
        <v>1104</v>
      </c>
      <c r="S381" s="288" t="s">
        <v>173</v>
      </c>
      <c r="T381" t="s">
        <v>1201</v>
      </c>
      <c r="U381" t="s">
        <v>1118</v>
      </c>
    </row>
    <row r="382" spans="1:21" x14ac:dyDescent="0.25">
      <c r="A382" t="s">
        <v>1841</v>
      </c>
      <c r="B382" t="s">
        <v>1198</v>
      </c>
      <c r="C382" t="s">
        <v>1116</v>
      </c>
      <c r="D382" s="288" t="s">
        <v>1119</v>
      </c>
      <c r="E382" t="s">
        <v>1110</v>
      </c>
      <c r="F382" t="s">
        <v>9</v>
      </c>
      <c r="G382" t="s">
        <v>2528</v>
      </c>
      <c r="H382" s="288" t="s">
        <v>1097</v>
      </c>
      <c r="I382" t="s">
        <v>1098</v>
      </c>
      <c r="J382" t="s">
        <v>1199</v>
      </c>
      <c r="K382" t="s">
        <v>1099</v>
      </c>
      <c r="L382" t="s">
        <v>1101</v>
      </c>
      <c r="M382" s="288" t="s">
        <v>1120</v>
      </c>
      <c r="N382" t="s">
        <v>576</v>
      </c>
      <c r="O382" t="s">
        <v>1101</v>
      </c>
      <c r="P382" t="s">
        <v>1097</v>
      </c>
      <c r="Q382" t="s">
        <v>1097</v>
      </c>
      <c r="R382" t="s">
        <v>1104</v>
      </c>
      <c r="S382" s="288" t="s">
        <v>173</v>
      </c>
      <c r="T382" t="s">
        <v>1202</v>
      </c>
      <c r="U382" t="s">
        <v>1122</v>
      </c>
    </row>
    <row r="383" spans="1:21" x14ac:dyDescent="0.25">
      <c r="A383" t="s">
        <v>1842</v>
      </c>
      <c r="B383" t="s">
        <v>994</v>
      </c>
      <c r="C383" t="s">
        <v>1130</v>
      </c>
      <c r="D383" s="288" t="s">
        <v>995</v>
      </c>
      <c r="E383" t="s">
        <v>1110</v>
      </c>
      <c r="F383" t="s">
        <v>9</v>
      </c>
      <c r="G383" t="s">
        <v>2528</v>
      </c>
      <c r="H383" s="288" t="s">
        <v>1097</v>
      </c>
      <c r="I383" t="s">
        <v>1098</v>
      </c>
      <c r="J383" t="s">
        <v>454</v>
      </c>
      <c r="K383" t="s">
        <v>1099</v>
      </c>
      <c r="L383" t="s">
        <v>1101</v>
      </c>
      <c r="M383" s="288" t="s">
        <v>721</v>
      </c>
      <c r="N383" t="s">
        <v>574</v>
      </c>
      <c r="O383" t="s">
        <v>1101</v>
      </c>
      <c r="P383" t="s">
        <v>1097</v>
      </c>
      <c r="Q383" t="s">
        <v>1097</v>
      </c>
      <c r="R383" t="s">
        <v>1104</v>
      </c>
      <c r="S383" s="288" t="s">
        <v>344</v>
      </c>
      <c r="T383" t="s">
        <v>1053</v>
      </c>
      <c r="U383" t="s">
        <v>1153</v>
      </c>
    </row>
    <row r="384" spans="1:21" x14ac:dyDescent="0.25">
      <c r="A384" t="s">
        <v>1842</v>
      </c>
      <c r="B384" t="s">
        <v>1160</v>
      </c>
      <c r="C384" t="s">
        <v>1130</v>
      </c>
      <c r="D384" s="288" t="s">
        <v>1037</v>
      </c>
      <c r="E384" t="s">
        <v>1110</v>
      </c>
      <c r="F384" t="s">
        <v>9</v>
      </c>
      <c r="G384" t="s">
        <v>2528</v>
      </c>
      <c r="H384" s="288" t="s">
        <v>1097</v>
      </c>
      <c r="I384" t="s">
        <v>1098</v>
      </c>
      <c r="J384" t="s">
        <v>1161</v>
      </c>
      <c r="K384" t="s">
        <v>1099</v>
      </c>
      <c r="L384" t="s">
        <v>1101</v>
      </c>
      <c r="M384" s="288" t="s">
        <v>209</v>
      </c>
      <c r="N384" t="s">
        <v>574</v>
      </c>
      <c r="O384" t="s">
        <v>1101</v>
      </c>
      <c r="P384" t="s">
        <v>1097</v>
      </c>
      <c r="Q384" t="s">
        <v>1097</v>
      </c>
      <c r="R384" t="s">
        <v>1104</v>
      </c>
      <c r="S384" s="288" t="s">
        <v>344</v>
      </c>
      <c r="T384" t="s">
        <v>1162</v>
      </c>
      <c r="U384" t="s">
        <v>1132</v>
      </c>
    </row>
    <row r="385" spans="1:21" x14ac:dyDescent="0.25">
      <c r="A385" t="s">
        <v>1843</v>
      </c>
      <c r="B385" t="s">
        <v>996</v>
      </c>
      <c r="C385" t="s">
        <v>1194</v>
      </c>
      <c r="D385" s="288" t="s">
        <v>997</v>
      </c>
      <c r="E385" t="s">
        <v>1110</v>
      </c>
      <c r="F385" t="s">
        <v>9</v>
      </c>
      <c r="G385" t="s">
        <v>2528</v>
      </c>
      <c r="H385" s="288" t="s">
        <v>1097</v>
      </c>
      <c r="I385" t="s">
        <v>1098</v>
      </c>
      <c r="J385" t="s">
        <v>328</v>
      </c>
      <c r="K385" t="s">
        <v>1099</v>
      </c>
      <c r="L385" t="s">
        <v>1101</v>
      </c>
      <c r="M385" s="288" t="s">
        <v>398</v>
      </c>
      <c r="N385" t="s">
        <v>565</v>
      </c>
      <c r="O385" t="s">
        <v>1101</v>
      </c>
      <c r="P385" t="s">
        <v>1097</v>
      </c>
      <c r="Q385" t="s">
        <v>1097</v>
      </c>
      <c r="R385" t="s">
        <v>1104</v>
      </c>
      <c r="S385" s="288" t="s">
        <v>216</v>
      </c>
      <c r="T385" t="s">
        <v>1064</v>
      </c>
      <c r="U385" t="s">
        <v>1195</v>
      </c>
    </row>
    <row r="386" spans="1:21" x14ac:dyDescent="0.25">
      <c r="A386" t="s">
        <v>1843</v>
      </c>
      <c r="B386" t="s">
        <v>996</v>
      </c>
      <c r="C386" t="s">
        <v>1194</v>
      </c>
      <c r="D386" s="288" t="s">
        <v>997</v>
      </c>
      <c r="E386" t="s">
        <v>1107</v>
      </c>
      <c r="F386" t="s">
        <v>9</v>
      </c>
      <c r="G386" t="s">
        <v>2528</v>
      </c>
      <c r="H386" s="288" t="s">
        <v>1097</v>
      </c>
      <c r="I386" t="s">
        <v>1098</v>
      </c>
      <c r="J386" t="s">
        <v>328</v>
      </c>
      <c r="K386" t="s">
        <v>1099</v>
      </c>
      <c r="L386" t="s">
        <v>1101</v>
      </c>
      <c r="M386" s="288" t="s">
        <v>398</v>
      </c>
      <c r="N386" t="s">
        <v>565</v>
      </c>
      <c r="O386" t="s">
        <v>1101</v>
      </c>
      <c r="P386" t="s">
        <v>1097</v>
      </c>
      <c r="Q386" t="s">
        <v>1097</v>
      </c>
      <c r="R386" t="s">
        <v>1104</v>
      </c>
      <c r="S386" s="288" t="s">
        <v>216</v>
      </c>
      <c r="T386" t="s">
        <v>1064</v>
      </c>
      <c r="U386" t="s">
        <v>1195</v>
      </c>
    </row>
    <row r="387" spans="1:21" x14ac:dyDescent="0.25">
      <c r="A387" t="s">
        <v>1841</v>
      </c>
      <c r="B387" t="s">
        <v>1211</v>
      </c>
      <c r="C387" t="s">
        <v>1111</v>
      </c>
      <c r="D387" s="288" t="s">
        <v>1034</v>
      </c>
      <c r="E387" t="s">
        <v>1110</v>
      </c>
      <c r="F387" t="s">
        <v>9</v>
      </c>
      <c r="G387" t="s">
        <v>2528</v>
      </c>
      <c r="H387" s="288" t="s">
        <v>1097</v>
      </c>
      <c r="I387" t="s">
        <v>1098</v>
      </c>
      <c r="J387" t="s">
        <v>1212</v>
      </c>
      <c r="K387" t="s">
        <v>1099</v>
      </c>
      <c r="L387" t="s">
        <v>1101</v>
      </c>
      <c r="M387" s="288" t="s">
        <v>154</v>
      </c>
      <c r="N387" t="s">
        <v>575</v>
      </c>
      <c r="O387" t="s">
        <v>1101</v>
      </c>
      <c r="P387" t="s">
        <v>1097</v>
      </c>
      <c r="Q387" t="s">
        <v>1097</v>
      </c>
      <c r="R387" t="s">
        <v>1104</v>
      </c>
      <c r="S387" s="288" t="s">
        <v>173</v>
      </c>
      <c r="T387" t="s">
        <v>1213</v>
      </c>
      <c r="U387" t="s">
        <v>1113</v>
      </c>
    </row>
    <row r="388" spans="1:21" x14ac:dyDescent="0.25">
      <c r="A388" t="s">
        <v>1841</v>
      </c>
      <c r="B388" t="s">
        <v>1211</v>
      </c>
      <c r="C388" t="s">
        <v>1116</v>
      </c>
      <c r="D388" s="288" t="s">
        <v>1114</v>
      </c>
      <c r="E388" t="s">
        <v>1110</v>
      </c>
      <c r="F388" t="s">
        <v>9</v>
      </c>
      <c r="G388" t="s">
        <v>2528</v>
      </c>
      <c r="H388" s="288" t="s">
        <v>1097</v>
      </c>
      <c r="I388" t="s">
        <v>1098</v>
      </c>
      <c r="J388" t="s">
        <v>1212</v>
      </c>
      <c r="K388" t="s">
        <v>1099</v>
      </c>
      <c r="L388" t="s">
        <v>1101</v>
      </c>
      <c r="M388" s="288" t="s">
        <v>1115</v>
      </c>
      <c r="N388" t="s">
        <v>576</v>
      </c>
      <c r="O388" t="s">
        <v>1101</v>
      </c>
      <c r="P388" t="s">
        <v>1097</v>
      </c>
      <c r="Q388" t="s">
        <v>1097</v>
      </c>
      <c r="R388" t="s">
        <v>1104</v>
      </c>
      <c r="S388" s="288" t="s">
        <v>173</v>
      </c>
      <c r="T388" t="s">
        <v>1214</v>
      </c>
      <c r="U388" t="s">
        <v>1118</v>
      </c>
    </row>
    <row r="389" spans="1:21" x14ac:dyDescent="0.25">
      <c r="A389" t="s">
        <v>1841</v>
      </c>
      <c r="B389" t="s">
        <v>1211</v>
      </c>
      <c r="C389" t="s">
        <v>1116</v>
      </c>
      <c r="D389" s="288" t="s">
        <v>1119</v>
      </c>
      <c r="E389" t="s">
        <v>1110</v>
      </c>
      <c r="F389" t="s">
        <v>9</v>
      </c>
      <c r="G389" t="s">
        <v>2528</v>
      </c>
      <c r="H389" s="288" t="s">
        <v>1097</v>
      </c>
      <c r="I389" t="s">
        <v>1098</v>
      </c>
      <c r="J389" t="s">
        <v>1212</v>
      </c>
      <c r="K389" t="s">
        <v>1099</v>
      </c>
      <c r="L389" t="s">
        <v>1101</v>
      </c>
      <c r="M389" s="288" t="s">
        <v>1120</v>
      </c>
      <c r="N389" t="s">
        <v>576</v>
      </c>
      <c r="O389" t="s">
        <v>1101</v>
      </c>
      <c r="P389" t="s">
        <v>1097</v>
      </c>
      <c r="Q389" t="s">
        <v>1097</v>
      </c>
      <c r="R389" t="s">
        <v>1104</v>
      </c>
      <c r="S389" s="288" t="s">
        <v>173</v>
      </c>
      <c r="T389" t="s">
        <v>1215</v>
      </c>
      <c r="U389" t="s">
        <v>1122</v>
      </c>
    </row>
    <row r="390" spans="1:21" x14ac:dyDescent="0.25">
      <c r="A390" t="s">
        <v>1841</v>
      </c>
      <c r="B390" t="s">
        <v>1218</v>
      </c>
      <c r="C390" t="s">
        <v>1111</v>
      </c>
      <c r="D390" s="288" t="s">
        <v>1034</v>
      </c>
      <c r="E390" t="s">
        <v>1110</v>
      </c>
      <c r="F390" t="s">
        <v>9</v>
      </c>
      <c r="G390" t="s">
        <v>2528</v>
      </c>
      <c r="H390" s="288" t="s">
        <v>1097</v>
      </c>
      <c r="I390" t="s">
        <v>1098</v>
      </c>
      <c r="J390" t="s">
        <v>1219</v>
      </c>
      <c r="K390" t="s">
        <v>1099</v>
      </c>
      <c r="L390" t="s">
        <v>1101</v>
      </c>
      <c r="M390" s="288" t="s">
        <v>154</v>
      </c>
      <c r="N390" t="s">
        <v>575</v>
      </c>
      <c r="O390" t="s">
        <v>1101</v>
      </c>
      <c r="P390" t="s">
        <v>1097</v>
      </c>
      <c r="Q390" t="s">
        <v>1097</v>
      </c>
      <c r="R390" t="s">
        <v>1104</v>
      </c>
      <c r="S390" s="288" t="s">
        <v>173</v>
      </c>
      <c r="T390" t="s">
        <v>1220</v>
      </c>
      <c r="U390" t="s">
        <v>1113</v>
      </c>
    </row>
    <row r="391" spans="1:21" x14ac:dyDescent="0.25">
      <c r="A391" t="s">
        <v>1841</v>
      </c>
      <c r="B391" t="s">
        <v>1218</v>
      </c>
      <c r="C391" t="s">
        <v>1116</v>
      </c>
      <c r="D391" s="288" t="s">
        <v>1114</v>
      </c>
      <c r="E391" t="s">
        <v>1110</v>
      </c>
      <c r="F391" t="s">
        <v>9</v>
      </c>
      <c r="G391" t="s">
        <v>2528</v>
      </c>
      <c r="H391" s="288" t="s">
        <v>1097</v>
      </c>
      <c r="I391" t="s">
        <v>1098</v>
      </c>
      <c r="J391" t="s">
        <v>1219</v>
      </c>
      <c r="K391" t="s">
        <v>1099</v>
      </c>
      <c r="L391" t="s">
        <v>1101</v>
      </c>
      <c r="M391" s="288" t="s">
        <v>1115</v>
      </c>
      <c r="N391" t="s">
        <v>576</v>
      </c>
      <c r="O391" t="s">
        <v>1101</v>
      </c>
      <c r="P391" t="s">
        <v>1097</v>
      </c>
      <c r="Q391" t="s">
        <v>1097</v>
      </c>
      <c r="R391" t="s">
        <v>1104</v>
      </c>
      <c r="S391" s="288" t="s">
        <v>173</v>
      </c>
      <c r="T391" t="s">
        <v>1221</v>
      </c>
      <c r="U391" t="s">
        <v>1118</v>
      </c>
    </row>
    <row r="392" spans="1:21" x14ac:dyDescent="0.25">
      <c r="A392" t="s">
        <v>1841</v>
      </c>
      <c r="B392" t="s">
        <v>1218</v>
      </c>
      <c r="C392" t="s">
        <v>1116</v>
      </c>
      <c r="D392" s="288" t="s">
        <v>1119</v>
      </c>
      <c r="E392" t="s">
        <v>1110</v>
      </c>
      <c r="F392" t="s">
        <v>9</v>
      </c>
      <c r="G392" t="s">
        <v>2528</v>
      </c>
      <c r="H392" s="288" t="s">
        <v>1097</v>
      </c>
      <c r="I392" t="s">
        <v>1098</v>
      </c>
      <c r="J392" t="s">
        <v>1219</v>
      </c>
      <c r="K392" t="s">
        <v>1099</v>
      </c>
      <c r="L392" t="s">
        <v>1101</v>
      </c>
      <c r="M392" s="288" t="s">
        <v>1120</v>
      </c>
      <c r="N392" t="s">
        <v>576</v>
      </c>
      <c r="O392" t="s">
        <v>1101</v>
      </c>
      <c r="P392" t="s">
        <v>1097</v>
      </c>
      <c r="Q392" t="s">
        <v>1097</v>
      </c>
      <c r="R392" t="s">
        <v>1104</v>
      </c>
      <c r="S392" s="288" t="s">
        <v>173</v>
      </c>
      <c r="T392" t="s">
        <v>1222</v>
      </c>
      <c r="U392" t="s">
        <v>1122</v>
      </c>
    </row>
    <row r="393" spans="1:21" x14ac:dyDescent="0.25">
      <c r="A393" t="s">
        <v>1841</v>
      </c>
      <c r="B393" t="s">
        <v>1238</v>
      </c>
      <c r="C393" t="s">
        <v>1111</v>
      </c>
      <c r="D393" s="288" t="s">
        <v>1033</v>
      </c>
      <c r="E393" t="s">
        <v>1110</v>
      </c>
      <c r="F393" t="s">
        <v>9</v>
      </c>
      <c r="G393" t="s">
        <v>2528</v>
      </c>
      <c r="H393" s="288" t="s">
        <v>1097</v>
      </c>
      <c r="I393" t="s">
        <v>1098</v>
      </c>
      <c r="J393" t="s">
        <v>1239</v>
      </c>
      <c r="K393" t="s">
        <v>1099</v>
      </c>
      <c r="L393" t="s">
        <v>1101</v>
      </c>
      <c r="M393" s="288" t="s">
        <v>368</v>
      </c>
      <c r="N393" t="s">
        <v>575</v>
      </c>
      <c r="O393" t="s">
        <v>1101</v>
      </c>
      <c r="P393" t="s">
        <v>1097</v>
      </c>
      <c r="Q393" t="s">
        <v>1097</v>
      </c>
      <c r="R393" t="s">
        <v>1104</v>
      </c>
      <c r="S393" s="288" t="s">
        <v>173</v>
      </c>
      <c r="T393" t="s">
        <v>1240</v>
      </c>
      <c r="U393" t="s">
        <v>1335</v>
      </c>
    </row>
    <row r="394" spans="1:21" x14ac:dyDescent="0.25">
      <c r="A394" t="s">
        <v>1841</v>
      </c>
      <c r="B394" t="s">
        <v>998</v>
      </c>
      <c r="C394" t="s">
        <v>1111</v>
      </c>
      <c r="D394" s="288" t="s">
        <v>999</v>
      </c>
      <c r="E394" t="s">
        <v>1110</v>
      </c>
      <c r="F394" t="s">
        <v>9</v>
      </c>
      <c r="G394" t="s">
        <v>2528</v>
      </c>
      <c r="H394" s="288" t="s">
        <v>1097</v>
      </c>
      <c r="I394" t="s">
        <v>1098</v>
      </c>
      <c r="J394" t="s">
        <v>525</v>
      </c>
      <c r="K394" t="s">
        <v>1099</v>
      </c>
      <c r="L394" t="s">
        <v>1101</v>
      </c>
      <c r="M394" s="288" t="s">
        <v>365</v>
      </c>
      <c r="N394" t="s">
        <v>575</v>
      </c>
      <c r="O394" t="s">
        <v>1101</v>
      </c>
      <c r="P394" t="s">
        <v>1097</v>
      </c>
      <c r="Q394" t="s">
        <v>1097</v>
      </c>
      <c r="R394" t="s">
        <v>1104</v>
      </c>
      <c r="S394" s="288" t="s">
        <v>173</v>
      </c>
      <c r="T394" t="s">
        <v>1054</v>
      </c>
      <c r="U394" t="s">
        <v>1168</v>
      </c>
    </row>
    <row r="395" spans="1:21" x14ac:dyDescent="0.25">
      <c r="A395" t="s">
        <v>1841</v>
      </c>
      <c r="B395" t="s">
        <v>998</v>
      </c>
      <c r="C395" t="s">
        <v>1111</v>
      </c>
      <c r="D395" s="288" t="s">
        <v>1169</v>
      </c>
      <c r="E395" t="s">
        <v>1110</v>
      </c>
      <c r="F395" t="s">
        <v>9</v>
      </c>
      <c r="G395" t="s">
        <v>2528</v>
      </c>
      <c r="H395" s="288" t="s">
        <v>1097</v>
      </c>
      <c r="I395" t="s">
        <v>1098</v>
      </c>
      <c r="J395" t="s">
        <v>525</v>
      </c>
      <c r="K395" t="s">
        <v>1099</v>
      </c>
      <c r="L395" t="s">
        <v>1101</v>
      </c>
      <c r="M395" s="288" t="s">
        <v>137</v>
      </c>
      <c r="N395" t="s">
        <v>575</v>
      </c>
      <c r="O395" t="s">
        <v>1101</v>
      </c>
      <c r="P395" t="s">
        <v>1097</v>
      </c>
      <c r="Q395" t="s">
        <v>1097</v>
      </c>
      <c r="R395" t="s">
        <v>1104</v>
      </c>
      <c r="S395" s="288" t="s">
        <v>173</v>
      </c>
      <c r="T395" t="s">
        <v>1170</v>
      </c>
      <c r="U395" t="s">
        <v>1171</v>
      </c>
    </row>
    <row r="396" spans="1:21" x14ac:dyDescent="0.25">
      <c r="A396" t="s">
        <v>1841</v>
      </c>
      <c r="B396" t="s">
        <v>998</v>
      </c>
      <c r="C396" t="s">
        <v>1111</v>
      </c>
      <c r="D396" s="288" t="s">
        <v>1000</v>
      </c>
      <c r="E396" t="s">
        <v>1110</v>
      </c>
      <c r="F396" t="s">
        <v>9</v>
      </c>
      <c r="G396" t="s">
        <v>2528</v>
      </c>
      <c r="H396" s="288" t="s">
        <v>1097</v>
      </c>
      <c r="I396" t="s">
        <v>1098</v>
      </c>
      <c r="J396" t="s">
        <v>525</v>
      </c>
      <c r="K396" t="s">
        <v>1099</v>
      </c>
      <c r="L396" t="s">
        <v>1101</v>
      </c>
      <c r="M396" s="288" t="s">
        <v>370</v>
      </c>
      <c r="N396" t="s">
        <v>575</v>
      </c>
      <c r="O396" t="s">
        <v>1101</v>
      </c>
      <c r="P396" t="s">
        <v>1097</v>
      </c>
      <c r="Q396" t="s">
        <v>1097</v>
      </c>
      <c r="R396" t="s">
        <v>1104</v>
      </c>
      <c r="S396" s="288" t="s">
        <v>173</v>
      </c>
      <c r="T396" t="s">
        <v>1055</v>
      </c>
      <c r="U396" t="s">
        <v>1172</v>
      </c>
    </row>
    <row r="397" spans="1:21" x14ac:dyDescent="0.25">
      <c r="A397" t="s">
        <v>1841</v>
      </c>
      <c r="B397" t="s">
        <v>998</v>
      </c>
      <c r="C397" t="s">
        <v>1111</v>
      </c>
      <c r="D397" s="288" t="s">
        <v>1034</v>
      </c>
      <c r="E397" t="s">
        <v>1110</v>
      </c>
      <c r="F397" t="s">
        <v>9</v>
      </c>
      <c r="G397" t="s">
        <v>2528</v>
      </c>
      <c r="H397" s="288" t="s">
        <v>1097</v>
      </c>
      <c r="I397" t="s">
        <v>1098</v>
      </c>
      <c r="J397" t="s">
        <v>525</v>
      </c>
      <c r="K397" t="s">
        <v>1099</v>
      </c>
      <c r="L397" t="s">
        <v>1101</v>
      </c>
      <c r="M397" s="288" t="s">
        <v>154</v>
      </c>
      <c r="N397" t="s">
        <v>575</v>
      </c>
      <c r="O397" t="s">
        <v>1101</v>
      </c>
      <c r="P397" t="s">
        <v>1097</v>
      </c>
      <c r="Q397" t="s">
        <v>1097</v>
      </c>
      <c r="R397" t="s">
        <v>1104</v>
      </c>
      <c r="S397" s="288" t="s">
        <v>173</v>
      </c>
      <c r="T397" t="s">
        <v>1173</v>
      </c>
      <c r="U397" t="s">
        <v>1113</v>
      </c>
    </row>
    <row r="398" spans="1:21" x14ac:dyDescent="0.25">
      <c r="A398" t="s">
        <v>1841</v>
      </c>
      <c r="B398" t="s">
        <v>998</v>
      </c>
      <c r="C398" t="s">
        <v>1111</v>
      </c>
      <c r="D398" s="288" t="s">
        <v>1174</v>
      </c>
      <c r="E398" t="s">
        <v>1110</v>
      </c>
      <c r="F398" t="s">
        <v>9</v>
      </c>
      <c r="G398" t="s">
        <v>2528</v>
      </c>
      <c r="H398" s="288" t="s">
        <v>1097</v>
      </c>
      <c r="I398" t="s">
        <v>1098</v>
      </c>
      <c r="J398" t="s">
        <v>525</v>
      </c>
      <c r="K398" t="s">
        <v>1099</v>
      </c>
      <c r="L398" t="s">
        <v>1101</v>
      </c>
      <c r="M398" s="288" t="s">
        <v>1175</v>
      </c>
      <c r="N398" t="s">
        <v>575</v>
      </c>
      <c r="O398" t="s">
        <v>1101</v>
      </c>
      <c r="P398" t="s">
        <v>1097</v>
      </c>
      <c r="Q398" t="s">
        <v>1097</v>
      </c>
      <c r="R398" t="s">
        <v>1104</v>
      </c>
      <c r="S398" s="288" t="s">
        <v>173</v>
      </c>
      <c r="T398" t="s">
        <v>1176</v>
      </c>
      <c r="U398" t="s">
        <v>1177</v>
      </c>
    </row>
    <row r="399" spans="1:21" x14ac:dyDescent="0.25">
      <c r="A399" t="s">
        <v>1841</v>
      </c>
      <c r="B399" t="s">
        <v>998</v>
      </c>
      <c r="C399" t="s">
        <v>1116</v>
      </c>
      <c r="D399" s="288" t="s">
        <v>1114</v>
      </c>
      <c r="E399" t="s">
        <v>1110</v>
      </c>
      <c r="F399" t="s">
        <v>9</v>
      </c>
      <c r="G399" t="s">
        <v>2528</v>
      </c>
      <c r="H399" s="288" t="s">
        <v>1097</v>
      </c>
      <c r="I399" t="s">
        <v>1098</v>
      </c>
      <c r="J399" t="s">
        <v>525</v>
      </c>
      <c r="K399" t="s">
        <v>1099</v>
      </c>
      <c r="L399" t="s">
        <v>1101</v>
      </c>
      <c r="M399" s="288" t="s">
        <v>1115</v>
      </c>
      <c r="N399" t="s">
        <v>576</v>
      </c>
      <c r="O399" t="s">
        <v>1101</v>
      </c>
      <c r="P399" t="s">
        <v>1097</v>
      </c>
      <c r="Q399" t="s">
        <v>1097</v>
      </c>
      <c r="R399" t="s">
        <v>1104</v>
      </c>
      <c r="S399" s="288" t="s">
        <v>173</v>
      </c>
      <c r="T399" t="s">
        <v>1178</v>
      </c>
      <c r="U399" t="s">
        <v>1118</v>
      </c>
    </row>
    <row r="400" spans="1:21" x14ac:dyDescent="0.25">
      <c r="A400" t="s">
        <v>1841</v>
      </c>
      <c r="B400" t="s">
        <v>998</v>
      </c>
      <c r="C400" t="s">
        <v>1116</v>
      </c>
      <c r="D400" s="288" t="s">
        <v>1119</v>
      </c>
      <c r="E400" t="s">
        <v>1110</v>
      </c>
      <c r="F400" t="s">
        <v>9</v>
      </c>
      <c r="G400" t="s">
        <v>2528</v>
      </c>
      <c r="H400" s="288" t="s">
        <v>1097</v>
      </c>
      <c r="I400" t="s">
        <v>1098</v>
      </c>
      <c r="J400" t="s">
        <v>525</v>
      </c>
      <c r="K400" t="s">
        <v>1099</v>
      </c>
      <c r="L400" t="s">
        <v>1101</v>
      </c>
      <c r="M400" s="288" t="s">
        <v>1120</v>
      </c>
      <c r="N400" t="s">
        <v>576</v>
      </c>
      <c r="O400" t="s">
        <v>1101</v>
      </c>
      <c r="P400" t="s">
        <v>1097</v>
      </c>
      <c r="Q400" t="s">
        <v>1097</v>
      </c>
      <c r="R400" t="s">
        <v>1104</v>
      </c>
      <c r="S400" s="288" t="s">
        <v>173</v>
      </c>
      <c r="T400" t="s">
        <v>1179</v>
      </c>
      <c r="U400" t="s">
        <v>1122</v>
      </c>
    </row>
    <row r="401" spans="1:21" x14ac:dyDescent="0.25">
      <c r="A401" t="s">
        <v>1841</v>
      </c>
      <c r="B401" t="s">
        <v>998</v>
      </c>
      <c r="C401" t="s">
        <v>1116</v>
      </c>
      <c r="D401" s="288" t="s">
        <v>1149</v>
      </c>
      <c r="E401" t="s">
        <v>1110</v>
      </c>
      <c r="F401" t="s">
        <v>9</v>
      </c>
      <c r="G401" t="s">
        <v>2528</v>
      </c>
      <c r="H401" s="288" t="s">
        <v>1097</v>
      </c>
      <c r="I401" t="s">
        <v>1098</v>
      </c>
      <c r="J401" t="s">
        <v>525</v>
      </c>
      <c r="K401" t="s">
        <v>1099</v>
      </c>
      <c r="L401" t="s">
        <v>1101</v>
      </c>
      <c r="M401" s="288" t="s">
        <v>1150</v>
      </c>
      <c r="N401" t="s">
        <v>576</v>
      </c>
      <c r="O401" t="s">
        <v>1101</v>
      </c>
      <c r="P401" t="s">
        <v>1097</v>
      </c>
      <c r="Q401" t="s">
        <v>1097</v>
      </c>
      <c r="R401" t="s">
        <v>1104</v>
      </c>
      <c r="S401" s="288" t="s">
        <v>173</v>
      </c>
      <c r="T401" t="s">
        <v>1180</v>
      </c>
      <c r="U401" t="s">
        <v>1152</v>
      </c>
    </row>
    <row r="402" spans="1:21" x14ac:dyDescent="0.25">
      <c r="A402" t="s">
        <v>1841</v>
      </c>
      <c r="B402" t="s">
        <v>998</v>
      </c>
      <c r="C402" t="s">
        <v>1116</v>
      </c>
      <c r="D402" s="288" t="s">
        <v>1114</v>
      </c>
      <c r="E402" t="s">
        <v>1181</v>
      </c>
      <c r="F402" t="s">
        <v>9</v>
      </c>
      <c r="G402" t="s">
        <v>2528</v>
      </c>
      <c r="H402" s="288" t="s">
        <v>1097</v>
      </c>
      <c r="I402" t="s">
        <v>1098</v>
      </c>
      <c r="J402" t="s">
        <v>525</v>
      </c>
      <c r="K402" t="s">
        <v>1099</v>
      </c>
      <c r="L402" t="s">
        <v>1101</v>
      </c>
      <c r="M402" s="288" t="s">
        <v>1115</v>
      </c>
      <c r="N402" t="s">
        <v>576</v>
      </c>
      <c r="O402" t="s">
        <v>1101</v>
      </c>
      <c r="P402" t="s">
        <v>1097</v>
      </c>
      <c r="Q402" t="s">
        <v>1097</v>
      </c>
      <c r="R402" t="s">
        <v>1104</v>
      </c>
      <c r="S402" s="288" t="s">
        <v>173</v>
      </c>
      <c r="T402" t="s">
        <v>1178</v>
      </c>
      <c r="U402" t="s">
        <v>1118</v>
      </c>
    </row>
    <row r="403" spans="1:21" x14ac:dyDescent="0.25">
      <c r="A403" t="s">
        <v>1844</v>
      </c>
      <c r="B403" t="s">
        <v>964</v>
      </c>
      <c r="C403" t="s">
        <v>1209</v>
      </c>
      <c r="D403" s="288" t="s">
        <v>1001</v>
      </c>
      <c r="E403" t="s">
        <v>1181</v>
      </c>
      <c r="F403" t="s">
        <v>9</v>
      </c>
      <c r="G403" t="s">
        <v>2528</v>
      </c>
      <c r="H403" s="288" t="s">
        <v>1097</v>
      </c>
      <c r="I403" t="s">
        <v>1098</v>
      </c>
      <c r="J403" t="s">
        <v>510</v>
      </c>
      <c r="K403" t="s">
        <v>1099</v>
      </c>
      <c r="L403" t="s">
        <v>1101</v>
      </c>
      <c r="M403" s="288" t="s">
        <v>64</v>
      </c>
      <c r="N403" t="s">
        <v>571</v>
      </c>
      <c r="O403" t="s">
        <v>1101</v>
      </c>
      <c r="P403" t="s">
        <v>1097</v>
      </c>
      <c r="Q403" t="s">
        <v>1097</v>
      </c>
      <c r="R403" t="s">
        <v>1104</v>
      </c>
      <c r="S403" s="288" t="s">
        <v>343</v>
      </c>
      <c r="T403" t="s">
        <v>1068</v>
      </c>
      <c r="U403" t="s">
        <v>1210</v>
      </c>
    </row>
    <row r="404" spans="1:21" x14ac:dyDescent="0.25">
      <c r="A404" t="s">
        <v>1843</v>
      </c>
      <c r="B404" t="s">
        <v>1002</v>
      </c>
      <c r="C404" t="s">
        <v>1196</v>
      </c>
      <c r="D404" s="288" t="s">
        <v>1003</v>
      </c>
      <c r="E404" t="s">
        <v>1110</v>
      </c>
      <c r="F404" t="s">
        <v>9</v>
      </c>
      <c r="G404" t="s">
        <v>2528</v>
      </c>
      <c r="H404" s="288" t="s">
        <v>1097</v>
      </c>
      <c r="I404" t="s">
        <v>1098</v>
      </c>
      <c r="J404" t="s">
        <v>503</v>
      </c>
      <c r="K404" t="s">
        <v>1099</v>
      </c>
      <c r="L404" t="s">
        <v>1101</v>
      </c>
      <c r="M404" s="288" t="s">
        <v>384</v>
      </c>
      <c r="N404" t="s">
        <v>566</v>
      </c>
      <c r="O404" t="s">
        <v>1101</v>
      </c>
      <c r="P404" t="s">
        <v>1097</v>
      </c>
      <c r="Q404" t="s">
        <v>1097</v>
      </c>
      <c r="R404" t="s">
        <v>1104</v>
      </c>
      <c r="S404" s="288" t="s">
        <v>216</v>
      </c>
      <c r="T404" t="s">
        <v>1065</v>
      </c>
      <c r="U404" t="s">
        <v>1197</v>
      </c>
    </row>
    <row r="405" spans="1:21" x14ac:dyDescent="0.25">
      <c r="A405" t="s">
        <v>1841</v>
      </c>
      <c r="B405" t="s">
        <v>1257</v>
      </c>
      <c r="C405" t="s">
        <v>1111</v>
      </c>
      <c r="D405" s="288" t="s">
        <v>1034</v>
      </c>
      <c r="E405" t="s">
        <v>1110</v>
      </c>
      <c r="F405" t="s">
        <v>9</v>
      </c>
      <c r="G405" t="s">
        <v>2528</v>
      </c>
      <c r="H405" s="288" t="s">
        <v>1097</v>
      </c>
      <c r="I405" t="s">
        <v>1098</v>
      </c>
      <c r="J405" t="s">
        <v>1258</v>
      </c>
      <c r="K405" t="s">
        <v>1099</v>
      </c>
      <c r="L405" t="s">
        <v>1101</v>
      </c>
      <c r="M405" s="288" t="s">
        <v>154</v>
      </c>
      <c r="N405" t="s">
        <v>575</v>
      </c>
      <c r="O405" t="s">
        <v>1101</v>
      </c>
      <c r="P405" t="s">
        <v>1097</v>
      </c>
      <c r="Q405" t="s">
        <v>1097</v>
      </c>
      <c r="R405" t="s">
        <v>1104</v>
      </c>
      <c r="S405" s="288" t="s">
        <v>173</v>
      </c>
      <c r="T405" t="s">
        <v>1259</v>
      </c>
      <c r="U405" t="s">
        <v>1113</v>
      </c>
    </row>
    <row r="406" spans="1:21" x14ac:dyDescent="0.25">
      <c r="A406" t="s">
        <v>1841</v>
      </c>
      <c r="B406" t="s">
        <v>1257</v>
      </c>
      <c r="C406" t="s">
        <v>1116</v>
      </c>
      <c r="D406" s="288" t="s">
        <v>1114</v>
      </c>
      <c r="E406" t="s">
        <v>1110</v>
      </c>
      <c r="F406" t="s">
        <v>9</v>
      </c>
      <c r="G406" t="s">
        <v>2528</v>
      </c>
      <c r="H406" s="288" t="s">
        <v>1097</v>
      </c>
      <c r="I406" t="s">
        <v>1098</v>
      </c>
      <c r="J406" t="s">
        <v>1258</v>
      </c>
      <c r="K406" t="s">
        <v>1099</v>
      </c>
      <c r="L406" t="s">
        <v>1101</v>
      </c>
      <c r="M406" s="288" t="s">
        <v>1115</v>
      </c>
      <c r="N406" t="s">
        <v>576</v>
      </c>
      <c r="O406" t="s">
        <v>1101</v>
      </c>
      <c r="P406" t="s">
        <v>1097</v>
      </c>
      <c r="Q406" t="s">
        <v>1097</v>
      </c>
      <c r="R406" t="s">
        <v>1104</v>
      </c>
      <c r="S406" s="288" t="s">
        <v>173</v>
      </c>
      <c r="T406" t="s">
        <v>1260</v>
      </c>
      <c r="U406" t="s">
        <v>1118</v>
      </c>
    </row>
    <row r="407" spans="1:21" x14ac:dyDescent="0.25">
      <c r="A407" t="s">
        <v>1841</v>
      </c>
      <c r="B407" t="s">
        <v>1257</v>
      </c>
      <c r="C407" t="s">
        <v>1116</v>
      </c>
      <c r="D407" s="288" t="s">
        <v>1119</v>
      </c>
      <c r="E407" t="s">
        <v>1110</v>
      </c>
      <c r="F407" t="s">
        <v>9</v>
      </c>
      <c r="G407" t="s">
        <v>2528</v>
      </c>
      <c r="H407" s="288" t="s">
        <v>1097</v>
      </c>
      <c r="I407" t="s">
        <v>1098</v>
      </c>
      <c r="J407" t="s">
        <v>1258</v>
      </c>
      <c r="K407" t="s">
        <v>1099</v>
      </c>
      <c r="L407" t="s">
        <v>1101</v>
      </c>
      <c r="M407" s="288" t="s">
        <v>1120</v>
      </c>
      <c r="N407" t="s">
        <v>576</v>
      </c>
      <c r="O407" t="s">
        <v>1101</v>
      </c>
      <c r="P407" t="s">
        <v>1097</v>
      </c>
      <c r="Q407" t="s">
        <v>1097</v>
      </c>
      <c r="R407" t="s">
        <v>1104</v>
      </c>
      <c r="S407" s="288" t="s">
        <v>173</v>
      </c>
      <c r="T407" t="s">
        <v>1261</v>
      </c>
      <c r="U407" t="s">
        <v>1122</v>
      </c>
    </row>
    <row r="408" spans="1:21" x14ac:dyDescent="0.25">
      <c r="A408" t="s">
        <v>1842</v>
      </c>
      <c r="B408" t="s">
        <v>1004</v>
      </c>
      <c r="C408" t="s">
        <v>1130</v>
      </c>
      <c r="D408" s="288" t="s">
        <v>1005</v>
      </c>
      <c r="E408" t="s">
        <v>1242</v>
      </c>
      <c r="F408" t="s">
        <v>9</v>
      </c>
      <c r="G408" t="s">
        <v>2528</v>
      </c>
      <c r="H408" s="288" t="s">
        <v>1097</v>
      </c>
      <c r="I408" t="s">
        <v>1098</v>
      </c>
      <c r="J408" t="s">
        <v>520</v>
      </c>
      <c r="K408" t="s">
        <v>1099</v>
      </c>
      <c r="L408" t="s">
        <v>1101</v>
      </c>
      <c r="M408" s="288" t="s">
        <v>185</v>
      </c>
      <c r="N408" t="s">
        <v>574</v>
      </c>
      <c r="O408" t="s">
        <v>1101</v>
      </c>
      <c r="P408" t="s">
        <v>1097</v>
      </c>
      <c r="Q408" t="s">
        <v>1097</v>
      </c>
      <c r="R408" t="s">
        <v>1104</v>
      </c>
      <c r="S408" s="288" t="s">
        <v>344</v>
      </c>
      <c r="T408" t="s">
        <v>1074</v>
      </c>
      <c r="U408" t="s">
        <v>1243</v>
      </c>
    </row>
    <row r="409" spans="1:21" x14ac:dyDescent="0.25">
      <c r="A409" t="s">
        <v>1842</v>
      </c>
      <c r="B409" t="s">
        <v>1004</v>
      </c>
      <c r="C409" t="s">
        <v>1130</v>
      </c>
      <c r="D409" s="288" t="s">
        <v>1006</v>
      </c>
      <c r="E409" t="s">
        <v>1242</v>
      </c>
      <c r="F409" t="s">
        <v>9</v>
      </c>
      <c r="G409" t="s">
        <v>2528</v>
      </c>
      <c r="H409" s="288" t="s">
        <v>1097</v>
      </c>
      <c r="I409" t="s">
        <v>1098</v>
      </c>
      <c r="J409" t="s">
        <v>520</v>
      </c>
      <c r="K409" t="s">
        <v>1099</v>
      </c>
      <c r="L409" t="s">
        <v>1101</v>
      </c>
      <c r="M409" s="288" t="s">
        <v>377</v>
      </c>
      <c r="N409" t="s">
        <v>574</v>
      </c>
      <c r="O409" t="s">
        <v>1101</v>
      </c>
      <c r="P409" t="s">
        <v>1097</v>
      </c>
      <c r="Q409" t="s">
        <v>1097</v>
      </c>
      <c r="R409" t="s">
        <v>1104</v>
      </c>
      <c r="S409" s="288" t="s">
        <v>344</v>
      </c>
      <c r="T409" t="s">
        <v>1075</v>
      </c>
      <c r="U409" t="s">
        <v>1244</v>
      </c>
    </row>
    <row r="410" spans="1:21" x14ac:dyDescent="0.25">
      <c r="A410" t="s">
        <v>1842</v>
      </c>
      <c r="B410" t="s">
        <v>1004</v>
      </c>
      <c r="C410" t="s">
        <v>1130</v>
      </c>
      <c r="D410" s="288" t="s">
        <v>1245</v>
      </c>
      <c r="E410" t="s">
        <v>1242</v>
      </c>
      <c r="F410" t="s">
        <v>9</v>
      </c>
      <c r="G410" t="s">
        <v>2528</v>
      </c>
      <c r="H410" s="288" t="s">
        <v>1097</v>
      </c>
      <c r="I410" t="s">
        <v>1098</v>
      </c>
      <c r="J410" t="s">
        <v>520</v>
      </c>
      <c r="K410" t="s">
        <v>1099</v>
      </c>
      <c r="L410" t="s">
        <v>1101</v>
      </c>
      <c r="M410" s="288" t="s">
        <v>383</v>
      </c>
      <c r="N410" t="s">
        <v>574</v>
      </c>
      <c r="O410" t="s">
        <v>1101</v>
      </c>
      <c r="P410" t="s">
        <v>1097</v>
      </c>
      <c r="Q410" t="s">
        <v>1097</v>
      </c>
      <c r="R410" t="s">
        <v>1104</v>
      </c>
      <c r="S410" s="288" t="s">
        <v>344</v>
      </c>
      <c r="T410" t="s">
        <v>1246</v>
      </c>
      <c r="U410" t="s">
        <v>1247</v>
      </c>
    </row>
    <row r="411" spans="1:21" x14ac:dyDescent="0.25">
      <c r="A411" t="s">
        <v>1841</v>
      </c>
      <c r="B411" t="s">
        <v>1277</v>
      </c>
      <c r="C411" t="s">
        <v>1116</v>
      </c>
      <c r="D411" s="288" t="s">
        <v>1114</v>
      </c>
      <c r="E411" t="s">
        <v>1181</v>
      </c>
      <c r="F411" t="s">
        <v>9</v>
      </c>
      <c r="G411" t="s">
        <v>2528</v>
      </c>
      <c r="H411" s="288" t="s">
        <v>1097</v>
      </c>
      <c r="I411" t="s">
        <v>1098</v>
      </c>
      <c r="J411" t="s">
        <v>1278</v>
      </c>
      <c r="K411" t="s">
        <v>1099</v>
      </c>
      <c r="L411" t="s">
        <v>1101</v>
      </c>
      <c r="M411" s="288" t="s">
        <v>1115</v>
      </c>
      <c r="N411" t="s">
        <v>576</v>
      </c>
      <c r="O411" t="s">
        <v>1101</v>
      </c>
      <c r="P411" t="s">
        <v>1097</v>
      </c>
      <c r="Q411" t="s">
        <v>1097</v>
      </c>
      <c r="R411" t="s">
        <v>1104</v>
      </c>
      <c r="S411" s="288" t="s">
        <v>173</v>
      </c>
      <c r="T411" t="s">
        <v>1279</v>
      </c>
      <c r="U411" t="s">
        <v>1118</v>
      </c>
    </row>
    <row r="412" spans="1:21" x14ac:dyDescent="0.25">
      <c r="A412" t="s">
        <v>1841</v>
      </c>
      <c r="B412" t="s">
        <v>1277</v>
      </c>
      <c r="C412" t="s">
        <v>1116</v>
      </c>
      <c r="D412" s="288" t="s">
        <v>1119</v>
      </c>
      <c r="E412" t="s">
        <v>1181</v>
      </c>
      <c r="F412" t="s">
        <v>9</v>
      </c>
      <c r="G412" t="s">
        <v>2528</v>
      </c>
      <c r="H412" s="288" t="s">
        <v>1097</v>
      </c>
      <c r="I412" t="s">
        <v>1098</v>
      </c>
      <c r="J412" t="s">
        <v>1278</v>
      </c>
      <c r="K412" t="s">
        <v>1099</v>
      </c>
      <c r="L412" t="s">
        <v>1101</v>
      </c>
      <c r="M412" s="288" t="s">
        <v>1120</v>
      </c>
      <c r="N412" t="s">
        <v>576</v>
      </c>
      <c r="O412" t="s">
        <v>1101</v>
      </c>
      <c r="P412" t="s">
        <v>1097</v>
      </c>
      <c r="Q412" t="s">
        <v>1097</v>
      </c>
      <c r="R412" t="s">
        <v>1104</v>
      </c>
      <c r="S412" s="288" t="s">
        <v>173</v>
      </c>
      <c r="T412" t="s">
        <v>1280</v>
      </c>
      <c r="U412" t="s">
        <v>1122</v>
      </c>
    </row>
    <row r="413" spans="1:21" x14ac:dyDescent="0.25">
      <c r="A413" t="s">
        <v>1841</v>
      </c>
      <c r="B413" t="s">
        <v>1007</v>
      </c>
      <c r="C413" t="s">
        <v>1111</v>
      </c>
      <c r="D413" s="288" t="s">
        <v>1008</v>
      </c>
      <c r="E413" t="s">
        <v>1110</v>
      </c>
      <c r="F413" t="s">
        <v>9</v>
      </c>
      <c r="G413" t="s">
        <v>2528</v>
      </c>
      <c r="H413" s="288" t="s">
        <v>1097</v>
      </c>
      <c r="I413" t="s">
        <v>1098</v>
      </c>
      <c r="J413" t="s">
        <v>526</v>
      </c>
      <c r="K413" t="s">
        <v>1099</v>
      </c>
      <c r="L413" t="s">
        <v>1101</v>
      </c>
      <c r="M413" s="288" t="s">
        <v>134</v>
      </c>
      <c r="N413" t="s">
        <v>575</v>
      </c>
      <c r="O413" t="s">
        <v>1101</v>
      </c>
      <c r="P413" t="s">
        <v>1097</v>
      </c>
      <c r="Q413" t="s">
        <v>1097</v>
      </c>
      <c r="R413" t="s">
        <v>1104</v>
      </c>
      <c r="S413" s="288" t="s">
        <v>173</v>
      </c>
      <c r="T413" t="s">
        <v>1056</v>
      </c>
      <c r="U413" t="s">
        <v>1182</v>
      </c>
    </row>
    <row r="414" spans="1:21" x14ac:dyDescent="0.25">
      <c r="A414" t="s">
        <v>1841</v>
      </c>
      <c r="B414" t="s">
        <v>1007</v>
      </c>
      <c r="C414" t="s">
        <v>1116</v>
      </c>
      <c r="D414" s="288" t="s">
        <v>1114</v>
      </c>
      <c r="E414" t="s">
        <v>1110</v>
      </c>
      <c r="F414" t="s">
        <v>9</v>
      </c>
      <c r="G414" t="s">
        <v>2528</v>
      </c>
      <c r="H414" s="288" t="s">
        <v>1097</v>
      </c>
      <c r="I414" t="s">
        <v>1098</v>
      </c>
      <c r="J414" t="s">
        <v>526</v>
      </c>
      <c r="K414" t="s">
        <v>1099</v>
      </c>
      <c r="L414" t="s">
        <v>1101</v>
      </c>
      <c r="M414" s="288" t="s">
        <v>1115</v>
      </c>
      <c r="N414" t="s">
        <v>576</v>
      </c>
      <c r="O414" t="s">
        <v>1101</v>
      </c>
      <c r="P414" t="s">
        <v>1097</v>
      </c>
      <c r="Q414" t="s">
        <v>1097</v>
      </c>
      <c r="R414" t="s">
        <v>1104</v>
      </c>
      <c r="S414" s="288" t="s">
        <v>173</v>
      </c>
      <c r="T414" t="s">
        <v>1183</v>
      </c>
      <c r="U414" t="s">
        <v>1118</v>
      </c>
    </row>
    <row r="415" spans="1:21" x14ac:dyDescent="0.25">
      <c r="A415" t="s">
        <v>1841</v>
      </c>
      <c r="B415" t="s">
        <v>1007</v>
      </c>
      <c r="C415" t="s">
        <v>1116</v>
      </c>
      <c r="D415" s="288" t="s">
        <v>1119</v>
      </c>
      <c r="E415" t="s">
        <v>1110</v>
      </c>
      <c r="F415" t="s">
        <v>9</v>
      </c>
      <c r="G415" t="s">
        <v>2528</v>
      </c>
      <c r="H415" s="288" t="s">
        <v>1097</v>
      </c>
      <c r="I415" t="s">
        <v>1098</v>
      </c>
      <c r="J415" t="s">
        <v>526</v>
      </c>
      <c r="K415" t="s">
        <v>1099</v>
      </c>
      <c r="L415" t="s">
        <v>1101</v>
      </c>
      <c r="M415" s="288" t="s">
        <v>1120</v>
      </c>
      <c r="N415" t="s">
        <v>576</v>
      </c>
      <c r="O415" t="s">
        <v>1101</v>
      </c>
      <c r="P415" t="s">
        <v>1097</v>
      </c>
      <c r="Q415" t="s">
        <v>1097</v>
      </c>
      <c r="R415" t="s">
        <v>1104</v>
      </c>
      <c r="S415" s="288" t="s">
        <v>173</v>
      </c>
      <c r="T415" t="s">
        <v>1184</v>
      </c>
      <c r="U415" t="s">
        <v>1122</v>
      </c>
    </row>
    <row r="416" spans="1:21" x14ac:dyDescent="0.25">
      <c r="A416" t="s">
        <v>1841</v>
      </c>
      <c r="B416" t="s">
        <v>1009</v>
      </c>
      <c r="C416" t="s">
        <v>1116</v>
      </c>
      <c r="D416" s="288" t="s">
        <v>1119</v>
      </c>
      <c r="E416" t="s">
        <v>1110</v>
      </c>
      <c r="F416" t="s">
        <v>9</v>
      </c>
      <c r="G416" t="s">
        <v>2528</v>
      </c>
      <c r="H416" s="288" t="s">
        <v>1097</v>
      </c>
      <c r="I416" t="s">
        <v>1098</v>
      </c>
      <c r="J416" t="s">
        <v>527</v>
      </c>
      <c r="K416" t="s">
        <v>1099</v>
      </c>
      <c r="L416" t="s">
        <v>1101</v>
      </c>
      <c r="M416" s="288" t="s">
        <v>1120</v>
      </c>
      <c r="N416" t="s">
        <v>576</v>
      </c>
      <c r="O416" t="s">
        <v>1101</v>
      </c>
      <c r="P416" t="s">
        <v>1097</v>
      </c>
      <c r="Q416" t="s">
        <v>1097</v>
      </c>
      <c r="R416" t="s">
        <v>1104</v>
      </c>
      <c r="S416" s="288" t="s">
        <v>173</v>
      </c>
      <c r="T416" t="s">
        <v>1262</v>
      </c>
      <c r="U416" t="s">
        <v>1122</v>
      </c>
    </row>
    <row r="417" spans="1:21" x14ac:dyDescent="0.25">
      <c r="A417" t="s">
        <v>1841</v>
      </c>
      <c r="B417" t="s">
        <v>1010</v>
      </c>
      <c r="C417" t="s">
        <v>1111</v>
      </c>
      <c r="D417" s="288" t="s">
        <v>1011</v>
      </c>
      <c r="E417" t="s">
        <v>1110</v>
      </c>
      <c r="F417" t="s">
        <v>9</v>
      </c>
      <c r="G417" t="s">
        <v>2528</v>
      </c>
      <c r="H417" s="288" t="s">
        <v>1097</v>
      </c>
      <c r="I417" t="s">
        <v>1098</v>
      </c>
      <c r="J417" t="s">
        <v>528</v>
      </c>
      <c r="K417" t="s">
        <v>1099</v>
      </c>
      <c r="L417" t="s">
        <v>1101</v>
      </c>
      <c r="M417" s="288" t="s">
        <v>119</v>
      </c>
      <c r="N417" t="s">
        <v>575</v>
      </c>
      <c r="O417" t="s">
        <v>1101</v>
      </c>
      <c r="P417" t="s">
        <v>1097</v>
      </c>
      <c r="Q417" t="s">
        <v>1097</v>
      </c>
      <c r="R417" t="s">
        <v>1104</v>
      </c>
      <c r="S417" s="288" t="s">
        <v>173</v>
      </c>
      <c r="T417" t="s">
        <v>1079</v>
      </c>
      <c r="U417" t="s">
        <v>1263</v>
      </c>
    </row>
    <row r="418" spans="1:21" x14ac:dyDescent="0.25">
      <c r="A418" t="s">
        <v>1841</v>
      </c>
      <c r="B418" t="s">
        <v>1010</v>
      </c>
      <c r="C418" t="s">
        <v>1116</v>
      </c>
      <c r="D418" s="288" t="s">
        <v>1114</v>
      </c>
      <c r="E418" t="s">
        <v>1110</v>
      </c>
      <c r="F418" t="s">
        <v>9</v>
      </c>
      <c r="G418" t="s">
        <v>2528</v>
      </c>
      <c r="H418" s="288" t="s">
        <v>1097</v>
      </c>
      <c r="I418" t="s">
        <v>1098</v>
      </c>
      <c r="J418" t="s">
        <v>528</v>
      </c>
      <c r="K418" t="s">
        <v>1099</v>
      </c>
      <c r="L418" t="s">
        <v>1101</v>
      </c>
      <c r="M418" s="288" t="s">
        <v>1115</v>
      </c>
      <c r="N418" t="s">
        <v>576</v>
      </c>
      <c r="O418" t="s">
        <v>1101</v>
      </c>
      <c r="P418" t="s">
        <v>1097</v>
      </c>
      <c r="Q418" t="s">
        <v>1097</v>
      </c>
      <c r="R418" t="s">
        <v>1104</v>
      </c>
      <c r="S418" s="288" t="s">
        <v>173</v>
      </c>
      <c r="T418" t="s">
        <v>1264</v>
      </c>
      <c r="U418" t="s">
        <v>1118</v>
      </c>
    </row>
    <row r="419" spans="1:21" x14ac:dyDescent="0.25">
      <c r="A419" t="s">
        <v>1841</v>
      </c>
      <c r="B419" t="s">
        <v>1010</v>
      </c>
      <c r="C419" t="s">
        <v>1116</v>
      </c>
      <c r="D419" s="288" t="s">
        <v>1119</v>
      </c>
      <c r="E419" t="s">
        <v>1110</v>
      </c>
      <c r="F419" t="s">
        <v>9</v>
      </c>
      <c r="G419" t="s">
        <v>2528</v>
      </c>
      <c r="H419" s="288" t="s">
        <v>1097</v>
      </c>
      <c r="I419" t="s">
        <v>1098</v>
      </c>
      <c r="J419" t="s">
        <v>528</v>
      </c>
      <c r="K419" t="s">
        <v>1099</v>
      </c>
      <c r="L419" t="s">
        <v>1101</v>
      </c>
      <c r="M419" s="288" t="s">
        <v>1120</v>
      </c>
      <c r="N419" t="s">
        <v>576</v>
      </c>
      <c r="O419" t="s">
        <v>1101</v>
      </c>
      <c r="P419" t="s">
        <v>1097</v>
      </c>
      <c r="Q419" t="s">
        <v>1097</v>
      </c>
      <c r="R419" t="s">
        <v>1104</v>
      </c>
      <c r="S419" s="288" t="s">
        <v>173</v>
      </c>
      <c r="T419" t="s">
        <v>1265</v>
      </c>
      <c r="U419" t="s">
        <v>1122</v>
      </c>
    </row>
    <row r="420" spans="1:21" x14ac:dyDescent="0.25">
      <c r="A420" t="s">
        <v>1841</v>
      </c>
      <c r="B420" t="s">
        <v>1012</v>
      </c>
      <c r="C420" t="s">
        <v>1111</v>
      </c>
      <c r="D420" s="288" t="s">
        <v>1013</v>
      </c>
      <c r="E420" t="s">
        <v>1110</v>
      </c>
      <c r="F420" t="s">
        <v>9</v>
      </c>
      <c r="G420" t="s">
        <v>2528</v>
      </c>
      <c r="H420" s="288" t="s">
        <v>1097</v>
      </c>
      <c r="I420" t="s">
        <v>1098</v>
      </c>
      <c r="J420" t="s">
        <v>529</v>
      </c>
      <c r="K420" t="s">
        <v>1099</v>
      </c>
      <c r="L420" t="s">
        <v>1101</v>
      </c>
      <c r="M420" s="288" t="s">
        <v>364</v>
      </c>
      <c r="N420" t="s">
        <v>575</v>
      </c>
      <c r="O420" t="s">
        <v>1101</v>
      </c>
      <c r="P420" t="s">
        <v>1097</v>
      </c>
      <c r="Q420" t="s">
        <v>1097</v>
      </c>
      <c r="R420" t="s">
        <v>1104</v>
      </c>
      <c r="S420" s="288" t="s">
        <v>173</v>
      </c>
      <c r="T420" t="s">
        <v>1080</v>
      </c>
      <c r="U420" t="s">
        <v>1266</v>
      </c>
    </row>
    <row r="421" spans="1:21" x14ac:dyDescent="0.25">
      <c r="A421" t="s">
        <v>1841</v>
      </c>
      <c r="B421" t="s">
        <v>1012</v>
      </c>
      <c r="C421" t="s">
        <v>1111</v>
      </c>
      <c r="D421" s="288" t="s">
        <v>1034</v>
      </c>
      <c r="E421" t="s">
        <v>1110</v>
      </c>
      <c r="F421" t="s">
        <v>9</v>
      </c>
      <c r="G421" t="s">
        <v>2528</v>
      </c>
      <c r="H421" s="288" t="s">
        <v>1097</v>
      </c>
      <c r="I421" t="s">
        <v>1098</v>
      </c>
      <c r="J421" t="s">
        <v>529</v>
      </c>
      <c r="K421" t="s">
        <v>1099</v>
      </c>
      <c r="L421" t="s">
        <v>1101</v>
      </c>
      <c r="M421" s="288" t="s">
        <v>154</v>
      </c>
      <c r="N421" t="s">
        <v>575</v>
      </c>
      <c r="O421" t="s">
        <v>1101</v>
      </c>
      <c r="P421" t="s">
        <v>1097</v>
      </c>
      <c r="Q421" t="s">
        <v>1097</v>
      </c>
      <c r="R421" t="s">
        <v>1104</v>
      </c>
      <c r="S421" s="288" t="s">
        <v>173</v>
      </c>
      <c r="T421" t="s">
        <v>1267</v>
      </c>
      <c r="U421" t="s">
        <v>1113</v>
      </c>
    </row>
    <row r="422" spans="1:21" x14ac:dyDescent="0.25">
      <c r="A422" t="s">
        <v>1841</v>
      </c>
      <c r="B422" t="s">
        <v>1012</v>
      </c>
      <c r="C422" t="s">
        <v>1116</v>
      </c>
      <c r="D422" s="288" t="s">
        <v>1119</v>
      </c>
      <c r="E422" t="s">
        <v>1110</v>
      </c>
      <c r="F422" t="s">
        <v>9</v>
      </c>
      <c r="G422" t="s">
        <v>2528</v>
      </c>
      <c r="H422" s="288" t="s">
        <v>1097</v>
      </c>
      <c r="I422" t="s">
        <v>1098</v>
      </c>
      <c r="J422" t="s">
        <v>529</v>
      </c>
      <c r="K422" t="s">
        <v>1099</v>
      </c>
      <c r="L422" t="s">
        <v>1101</v>
      </c>
      <c r="M422" s="288" t="s">
        <v>1120</v>
      </c>
      <c r="N422" t="s">
        <v>576</v>
      </c>
      <c r="O422" t="s">
        <v>1101</v>
      </c>
      <c r="P422" t="s">
        <v>1097</v>
      </c>
      <c r="Q422" t="s">
        <v>1097</v>
      </c>
      <c r="R422" t="s">
        <v>1104</v>
      </c>
      <c r="S422" s="288" t="s">
        <v>173</v>
      </c>
      <c r="T422" t="s">
        <v>1268</v>
      </c>
      <c r="U422" t="s">
        <v>1122</v>
      </c>
    </row>
    <row r="423" spans="1:21" x14ac:dyDescent="0.25">
      <c r="A423" t="s">
        <v>1842</v>
      </c>
      <c r="B423" t="s">
        <v>1248</v>
      </c>
      <c r="C423" t="s">
        <v>1130</v>
      </c>
      <c r="D423" s="288" t="s">
        <v>1250</v>
      </c>
      <c r="E423" t="s">
        <v>1100</v>
      </c>
      <c r="F423" t="s">
        <v>9</v>
      </c>
      <c r="G423" t="s">
        <v>2528</v>
      </c>
      <c r="H423" s="288" t="s">
        <v>1097</v>
      </c>
      <c r="I423" t="s">
        <v>1098</v>
      </c>
      <c r="J423" t="s">
        <v>1249</v>
      </c>
      <c r="K423" t="s">
        <v>1099</v>
      </c>
      <c r="L423" t="s">
        <v>1101</v>
      </c>
      <c r="M423" s="288" t="s">
        <v>381</v>
      </c>
      <c r="N423" t="s">
        <v>574</v>
      </c>
      <c r="O423" t="s">
        <v>1101</v>
      </c>
      <c r="P423" t="s">
        <v>1097</v>
      </c>
      <c r="Q423" t="s">
        <v>1097</v>
      </c>
      <c r="R423" t="s">
        <v>1104</v>
      </c>
      <c r="S423" s="288" t="s">
        <v>344</v>
      </c>
      <c r="T423" t="s">
        <v>1251</v>
      </c>
      <c r="U423" t="s">
        <v>1252</v>
      </c>
    </row>
    <row r="424" spans="1:21" x14ac:dyDescent="0.25">
      <c r="A424" t="s">
        <v>1841</v>
      </c>
      <c r="B424" t="s">
        <v>1014</v>
      </c>
      <c r="C424" t="s">
        <v>1116</v>
      </c>
      <c r="D424" s="288" t="s">
        <v>1015</v>
      </c>
      <c r="E424" t="s">
        <v>1110</v>
      </c>
      <c r="F424" t="s">
        <v>9</v>
      </c>
      <c r="G424" t="s">
        <v>2528</v>
      </c>
      <c r="H424" s="288" t="s">
        <v>1097</v>
      </c>
      <c r="I424" t="s">
        <v>1098</v>
      </c>
      <c r="J424" t="s">
        <v>490</v>
      </c>
      <c r="K424" t="s">
        <v>1099</v>
      </c>
      <c r="L424" t="s">
        <v>1101</v>
      </c>
      <c r="M424" s="288" t="s">
        <v>391</v>
      </c>
      <c r="N424" t="s">
        <v>576</v>
      </c>
      <c r="O424" t="s">
        <v>1101</v>
      </c>
      <c r="P424" t="s">
        <v>1097</v>
      </c>
      <c r="Q424" t="s">
        <v>1097</v>
      </c>
      <c r="R424" t="s">
        <v>1104</v>
      </c>
      <c r="S424" s="288" t="s">
        <v>173</v>
      </c>
      <c r="T424" t="s">
        <v>1081</v>
      </c>
      <c r="U424" t="s">
        <v>1269</v>
      </c>
    </row>
    <row r="425" spans="1:21" x14ac:dyDescent="0.25">
      <c r="A425" t="s">
        <v>1841</v>
      </c>
      <c r="B425" t="s">
        <v>1014</v>
      </c>
      <c r="C425" t="s">
        <v>1116</v>
      </c>
      <c r="D425" s="288" t="s">
        <v>1016</v>
      </c>
      <c r="E425" t="s">
        <v>1110</v>
      </c>
      <c r="F425" t="s">
        <v>9</v>
      </c>
      <c r="G425" t="s">
        <v>2528</v>
      </c>
      <c r="H425" s="288" t="s">
        <v>1097</v>
      </c>
      <c r="I425" t="s">
        <v>1098</v>
      </c>
      <c r="J425" t="s">
        <v>490</v>
      </c>
      <c r="K425" t="s">
        <v>1099</v>
      </c>
      <c r="L425" t="s">
        <v>1101</v>
      </c>
      <c r="M425" s="288" t="s">
        <v>255</v>
      </c>
      <c r="N425" t="s">
        <v>576</v>
      </c>
      <c r="O425" t="s">
        <v>1101</v>
      </c>
      <c r="P425" t="s">
        <v>1097</v>
      </c>
      <c r="Q425" t="s">
        <v>1097</v>
      </c>
      <c r="R425" t="s">
        <v>1104</v>
      </c>
      <c r="S425" s="288" t="s">
        <v>173</v>
      </c>
      <c r="T425" t="s">
        <v>1082</v>
      </c>
      <c r="U425" t="s">
        <v>1270</v>
      </c>
    </row>
    <row r="426" spans="1:21" x14ac:dyDescent="0.25">
      <c r="A426" t="s">
        <v>1841</v>
      </c>
      <c r="B426" t="s">
        <v>1014</v>
      </c>
      <c r="C426" t="s">
        <v>1116</v>
      </c>
      <c r="D426" s="288" t="s">
        <v>1017</v>
      </c>
      <c r="E426" t="s">
        <v>1110</v>
      </c>
      <c r="F426" t="s">
        <v>9</v>
      </c>
      <c r="G426" t="s">
        <v>2528</v>
      </c>
      <c r="H426" s="288" t="s">
        <v>1097</v>
      </c>
      <c r="I426" t="s">
        <v>1098</v>
      </c>
      <c r="J426" t="s">
        <v>490</v>
      </c>
      <c r="K426" t="s">
        <v>1099</v>
      </c>
      <c r="L426" t="s">
        <v>1101</v>
      </c>
      <c r="M426" s="288" t="s">
        <v>1271</v>
      </c>
      <c r="N426" t="s">
        <v>576</v>
      </c>
      <c r="O426" t="s">
        <v>1101</v>
      </c>
      <c r="P426" t="s">
        <v>1097</v>
      </c>
      <c r="Q426" t="s">
        <v>1097</v>
      </c>
      <c r="R426" t="s">
        <v>1104</v>
      </c>
      <c r="S426" s="288" t="s">
        <v>173</v>
      </c>
      <c r="T426" t="s">
        <v>1083</v>
      </c>
      <c r="U426" t="s">
        <v>1272</v>
      </c>
    </row>
    <row r="427" spans="1:21" x14ac:dyDescent="0.25">
      <c r="A427" t="s">
        <v>1841</v>
      </c>
      <c r="B427" t="s">
        <v>1014</v>
      </c>
      <c r="C427" t="s">
        <v>1116</v>
      </c>
      <c r="D427" s="288" t="s">
        <v>1018</v>
      </c>
      <c r="E427" t="s">
        <v>1110</v>
      </c>
      <c r="F427" t="s">
        <v>9</v>
      </c>
      <c r="G427" t="s">
        <v>2528</v>
      </c>
      <c r="H427" s="288" t="s">
        <v>1097</v>
      </c>
      <c r="I427" t="s">
        <v>1098</v>
      </c>
      <c r="J427" t="s">
        <v>490</v>
      </c>
      <c r="K427" t="s">
        <v>1099</v>
      </c>
      <c r="L427" t="s">
        <v>1101</v>
      </c>
      <c r="M427" s="288" t="s">
        <v>394</v>
      </c>
      <c r="N427" t="s">
        <v>576</v>
      </c>
      <c r="O427" t="s">
        <v>1101</v>
      </c>
      <c r="P427" t="s">
        <v>1097</v>
      </c>
      <c r="Q427" t="s">
        <v>1097</v>
      </c>
      <c r="R427" t="s">
        <v>1104</v>
      </c>
      <c r="S427" s="288" t="s">
        <v>173</v>
      </c>
      <c r="T427" t="s">
        <v>1084</v>
      </c>
      <c r="U427" t="s">
        <v>1273</v>
      </c>
    </row>
    <row r="428" spans="1:21" x14ac:dyDescent="0.25">
      <c r="A428" t="s">
        <v>1841</v>
      </c>
      <c r="B428" t="s">
        <v>1014</v>
      </c>
      <c r="C428" t="s">
        <v>1116</v>
      </c>
      <c r="D428" s="288" t="s">
        <v>1019</v>
      </c>
      <c r="E428" t="s">
        <v>1110</v>
      </c>
      <c r="F428" t="s">
        <v>9</v>
      </c>
      <c r="G428" t="s">
        <v>2528</v>
      </c>
      <c r="H428" s="288" t="s">
        <v>1097</v>
      </c>
      <c r="I428" t="s">
        <v>1098</v>
      </c>
      <c r="J428" t="s">
        <v>490</v>
      </c>
      <c r="K428" t="s">
        <v>1099</v>
      </c>
      <c r="L428" t="s">
        <v>1101</v>
      </c>
      <c r="M428" s="288" t="s">
        <v>395</v>
      </c>
      <c r="N428" t="s">
        <v>576</v>
      </c>
      <c r="O428" t="s">
        <v>1101</v>
      </c>
      <c r="P428" t="s">
        <v>1097</v>
      </c>
      <c r="Q428" t="s">
        <v>1097</v>
      </c>
      <c r="R428" t="s">
        <v>1104</v>
      </c>
      <c r="S428" s="288" t="s">
        <v>173</v>
      </c>
      <c r="T428" t="s">
        <v>1085</v>
      </c>
      <c r="U428" t="s">
        <v>1274</v>
      </c>
    </row>
    <row r="429" spans="1:21" x14ac:dyDescent="0.25">
      <c r="A429" t="s">
        <v>1841</v>
      </c>
      <c r="B429" t="s">
        <v>1014</v>
      </c>
      <c r="C429" t="s">
        <v>1116</v>
      </c>
      <c r="D429" s="288" t="s">
        <v>1114</v>
      </c>
      <c r="E429" t="s">
        <v>1110</v>
      </c>
      <c r="F429" t="s">
        <v>9</v>
      </c>
      <c r="G429" t="s">
        <v>2528</v>
      </c>
      <c r="H429" s="288" t="s">
        <v>1097</v>
      </c>
      <c r="I429" t="s">
        <v>1098</v>
      </c>
      <c r="J429" t="s">
        <v>490</v>
      </c>
      <c r="K429" t="s">
        <v>1099</v>
      </c>
      <c r="L429" t="s">
        <v>1101</v>
      </c>
      <c r="M429" s="288" t="s">
        <v>1115</v>
      </c>
      <c r="N429" t="s">
        <v>576</v>
      </c>
      <c r="O429" t="s">
        <v>1101</v>
      </c>
      <c r="P429" t="s">
        <v>1097</v>
      </c>
      <c r="Q429" t="s">
        <v>1097</v>
      </c>
      <c r="R429" t="s">
        <v>1104</v>
      </c>
      <c r="S429" s="288" t="s">
        <v>173</v>
      </c>
      <c r="T429" t="s">
        <v>1275</v>
      </c>
      <c r="U429" t="s">
        <v>1118</v>
      </c>
    </row>
    <row r="430" spans="1:21" x14ac:dyDescent="0.25">
      <c r="A430" t="s">
        <v>1841</v>
      </c>
      <c r="B430" t="s">
        <v>1014</v>
      </c>
      <c r="C430" t="s">
        <v>1116</v>
      </c>
      <c r="D430" s="288" t="s">
        <v>1119</v>
      </c>
      <c r="E430" t="s">
        <v>1110</v>
      </c>
      <c r="F430" t="s">
        <v>9</v>
      </c>
      <c r="G430" t="s">
        <v>2528</v>
      </c>
      <c r="H430" s="288" t="s">
        <v>1097</v>
      </c>
      <c r="I430" t="s">
        <v>1098</v>
      </c>
      <c r="J430" t="s">
        <v>490</v>
      </c>
      <c r="K430" t="s">
        <v>1099</v>
      </c>
      <c r="L430" t="s">
        <v>1101</v>
      </c>
      <c r="M430" s="288" t="s">
        <v>1120</v>
      </c>
      <c r="N430" t="s">
        <v>576</v>
      </c>
      <c r="O430" t="s">
        <v>1101</v>
      </c>
      <c r="P430" t="s">
        <v>1097</v>
      </c>
      <c r="Q430" t="s">
        <v>1097</v>
      </c>
      <c r="R430" t="s">
        <v>1104</v>
      </c>
      <c r="S430" s="288" t="s">
        <v>173</v>
      </c>
      <c r="T430" t="s">
        <v>1276</v>
      </c>
      <c r="U430" t="s">
        <v>1122</v>
      </c>
    </row>
    <row r="431" spans="1:21" x14ac:dyDescent="0.25">
      <c r="A431" t="s">
        <v>1841</v>
      </c>
      <c r="B431" t="s">
        <v>1014</v>
      </c>
      <c r="C431" t="s">
        <v>1116</v>
      </c>
      <c r="D431" s="288" t="s">
        <v>1015</v>
      </c>
      <c r="E431" t="s">
        <v>1107</v>
      </c>
      <c r="F431" t="s">
        <v>9</v>
      </c>
      <c r="G431" t="s">
        <v>2528</v>
      </c>
      <c r="H431" s="288" t="s">
        <v>1097</v>
      </c>
      <c r="I431" t="s">
        <v>1098</v>
      </c>
      <c r="J431" t="s">
        <v>490</v>
      </c>
      <c r="K431" t="s">
        <v>1099</v>
      </c>
      <c r="L431" t="s">
        <v>1101</v>
      </c>
      <c r="M431" s="288" t="s">
        <v>391</v>
      </c>
      <c r="N431" t="s">
        <v>576</v>
      </c>
      <c r="O431" t="s">
        <v>1101</v>
      </c>
      <c r="P431" t="s">
        <v>1097</v>
      </c>
      <c r="Q431" t="s">
        <v>1097</v>
      </c>
      <c r="R431" t="s">
        <v>1104</v>
      </c>
      <c r="S431" s="288" t="s">
        <v>173</v>
      </c>
      <c r="T431" t="s">
        <v>1081</v>
      </c>
      <c r="U431" t="s">
        <v>1269</v>
      </c>
    </row>
    <row r="432" spans="1:21" x14ac:dyDescent="0.25">
      <c r="A432" t="s">
        <v>1841</v>
      </c>
      <c r="B432" t="s">
        <v>1014</v>
      </c>
      <c r="C432" t="s">
        <v>1116</v>
      </c>
      <c r="D432" s="288" t="s">
        <v>1017</v>
      </c>
      <c r="E432" t="s">
        <v>1107</v>
      </c>
      <c r="F432" t="s">
        <v>9</v>
      </c>
      <c r="G432" t="s">
        <v>2528</v>
      </c>
      <c r="H432" s="288" t="s">
        <v>1097</v>
      </c>
      <c r="I432" t="s">
        <v>1098</v>
      </c>
      <c r="J432" t="s">
        <v>490</v>
      </c>
      <c r="K432" t="s">
        <v>1099</v>
      </c>
      <c r="L432" t="s">
        <v>1101</v>
      </c>
      <c r="M432" s="288" t="s">
        <v>1271</v>
      </c>
      <c r="N432" t="s">
        <v>576</v>
      </c>
      <c r="O432" t="s">
        <v>1101</v>
      </c>
      <c r="P432" t="s">
        <v>1097</v>
      </c>
      <c r="Q432" t="s">
        <v>1097</v>
      </c>
      <c r="R432" t="s">
        <v>1104</v>
      </c>
      <c r="S432" s="288" t="s">
        <v>173</v>
      </c>
      <c r="T432" t="s">
        <v>1083</v>
      </c>
      <c r="U432" t="s">
        <v>1272</v>
      </c>
    </row>
    <row r="433" spans="1:21" x14ac:dyDescent="0.25">
      <c r="A433" t="s">
        <v>1841</v>
      </c>
      <c r="B433" t="s">
        <v>1014</v>
      </c>
      <c r="C433" t="s">
        <v>1116</v>
      </c>
      <c r="D433" s="288" t="s">
        <v>1018</v>
      </c>
      <c r="E433" t="s">
        <v>1107</v>
      </c>
      <c r="F433" t="s">
        <v>9</v>
      </c>
      <c r="G433" t="s">
        <v>2528</v>
      </c>
      <c r="H433" s="288" t="s">
        <v>1097</v>
      </c>
      <c r="I433" t="s">
        <v>1098</v>
      </c>
      <c r="J433" t="s">
        <v>490</v>
      </c>
      <c r="K433" t="s">
        <v>1099</v>
      </c>
      <c r="L433" t="s">
        <v>1101</v>
      </c>
      <c r="M433" s="288" t="s">
        <v>394</v>
      </c>
      <c r="N433" t="s">
        <v>576</v>
      </c>
      <c r="O433" t="s">
        <v>1101</v>
      </c>
      <c r="P433" t="s">
        <v>1097</v>
      </c>
      <c r="Q433" t="s">
        <v>1097</v>
      </c>
      <c r="R433" t="s">
        <v>1104</v>
      </c>
      <c r="S433" s="288" t="s">
        <v>173</v>
      </c>
      <c r="T433" t="s">
        <v>1084</v>
      </c>
      <c r="U433" t="s">
        <v>1273</v>
      </c>
    </row>
    <row r="434" spans="1:21" x14ac:dyDescent="0.25">
      <c r="A434" t="s">
        <v>1841</v>
      </c>
      <c r="B434" t="s">
        <v>1014</v>
      </c>
      <c r="C434" t="s">
        <v>1116</v>
      </c>
      <c r="D434" s="288" t="s">
        <v>1019</v>
      </c>
      <c r="E434" t="s">
        <v>1107</v>
      </c>
      <c r="F434" t="s">
        <v>9</v>
      </c>
      <c r="G434" t="s">
        <v>2528</v>
      </c>
      <c r="H434" s="288" t="s">
        <v>1097</v>
      </c>
      <c r="I434" t="s">
        <v>1098</v>
      </c>
      <c r="J434" t="s">
        <v>490</v>
      </c>
      <c r="K434" t="s">
        <v>1099</v>
      </c>
      <c r="L434" t="s">
        <v>1101</v>
      </c>
      <c r="M434" s="288" t="s">
        <v>395</v>
      </c>
      <c r="N434" t="s">
        <v>576</v>
      </c>
      <c r="O434" t="s">
        <v>1101</v>
      </c>
      <c r="P434" t="s">
        <v>1097</v>
      </c>
      <c r="Q434" t="s">
        <v>1097</v>
      </c>
      <c r="R434" t="s">
        <v>1104</v>
      </c>
      <c r="S434" s="288" t="s">
        <v>173</v>
      </c>
      <c r="T434" t="s">
        <v>1085</v>
      </c>
      <c r="U434" t="s">
        <v>1274</v>
      </c>
    </row>
    <row r="435" spans="1:21" x14ac:dyDescent="0.25">
      <c r="A435" t="s">
        <v>1845</v>
      </c>
      <c r="B435" t="s">
        <v>1133</v>
      </c>
      <c r="C435" t="s">
        <v>1136</v>
      </c>
      <c r="D435" s="288" t="s">
        <v>1135</v>
      </c>
      <c r="E435" t="s">
        <v>1134</v>
      </c>
      <c r="F435" t="s">
        <v>9</v>
      </c>
      <c r="G435" t="s">
        <v>2528</v>
      </c>
      <c r="H435" s="288" t="s">
        <v>1097</v>
      </c>
      <c r="I435" t="s">
        <v>1098</v>
      </c>
      <c r="J435" t="s">
        <v>460</v>
      </c>
      <c r="K435" t="s">
        <v>1099</v>
      </c>
      <c r="L435" t="s">
        <v>1101</v>
      </c>
      <c r="M435" s="288" t="s">
        <v>388</v>
      </c>
      <c r="N435" t="s">
        <v>572</v>
      </c>
      <c r="O435" t="s">
        <v>1101</v>
      </c>
      <c r="P435" t="s">
        <v>1097</v>
      </c>
      <c r="Q435" t="s">
        <v>1097</v>
      </c>
      <c r="R435" t="s">
        <v>1104</v>
      </c>
      <c r="S435" s="288" t="s">
        <v>460</v>
      </c>
      <c r="T435" t="s">
        <v>1137</v>
      </c>
      <c r="U435" t="s">
        <v>1829</v>
      </c>
    </row>
    <row r="436" spans="1:21" x14ac:dyDescent="0.25">
      <c r="A436" t="s">
        <v>1845</v>
      </c>
      <c r="B436" t="s">
        <v>1133</v>
      </c>
      <c r="C436" t="s">
        <v>1136</v>
      </c>
      <c r="D436" s="288" t="s">
        <v>1138</v>
      </c>
      <c r="E436" t="s">
        <v>1134</v>
      </c>
      <c r="F436" t="s">
        <v>9</v>
      </c>
      <c r="G436" t="s">
        <v>2528</v>
      </c>
      <c r="H436" s="288" t="s">
        <v>1097</v>
      </c>
      <c r="I436" t="s">
        <v>1098</v>
      </c>
      <c r="J436" t="s">
        <v>460</v>
      </c>
      <c r="K436" t="s">
        <v>1099</v>
      </c>
      <c r="L436" t="s">
        <v>1101</v>
      </c>
      <c r="M436" s="288" t="s">
        <v>389</v>
      </c>
      <c r="N436" t="s">
        <v>572</v>
      </c>
      <c r="O436" t="s">
        <v>1101</v>
      </c>
      <c r="P436" t="s">
        <v>1097</v>
      </c>
      <c r="Q436" t="s">
        <v>1097</v>
      </c>
      <c r="R436" t="s">
        <v>1104</v>
      </c>
      <c r="S436" s="288" t="s">
        <v>460</v>
      </c>
      <c r="T436" t="s">
        <v>1139</v>
      </c>
      <c r="U436" t="s">
        <v>1830</v>
      </c>
    </row>
    <row r="437" spans="1:21" x14ac:dyDescent="0.25">
      <c r="A437" t="s">
        <v>1845</v>
      </c>
      <c r="B437" t="s">
        <v>1133</v>
      </c>
      <c r="C437" t="s">
        <v>1136</v>
      </c>
      <c r="D437" s="288" t="s">
        <v>1140</v>
      </c>
      <c r="E437" t="s">
        <v>1134</v>
      </c>
      <c r="F437" t="s">
        <v>9</v>
      </c>
      <c r="G437" t="s">
        <v>2528</v>
      </c>
      <c r="H437" s="288" t="s">
        <v>1097</v>
      </c>
      <c r="I437" t="s">
        <v>1098</v>
      </c>
      <c r="J437" t="s">
        <v>460</v>
      </c>
      <c r="K437" t="s">
        <v>1099</v>
      </c>
      <c r="L437" t="s">
        <v>1101</v>
      </c>
      <c r="M437" s="288" t="s">
        <v>240</v>
      </c>
      <c r="N437" t="s">
        <v>572</v>
      </c>
      <c r="O437" t="s">
        <v>1101</v>
      </c>
      <c r="P437" t="s">
        <v>1097</v>
      </c>
      <c r="Q437" t="s">
        <v>1097</v>
      </c>
      <c r="R437" t="s">
        <v>1104</v>
      </c>
      <c r="S437" s="288" t="s">
        <v>460</v>
      </c>
      <c r="T437" t="s">
        <v>1141</v>
      </c>
      <c r="U437" t="s">
        <v>1831</v>
      </c>
    </row>
    <row r="438" spans="1:21" x14ac:dyDescent="0.25">
      <c r="A438" t="s">
        <v>1846</v>
      </c>
      <c r="B438" t="s">
        <v>1287</v>
      </c>
      <c r="C438" t="s">
        <v>1290</v>
      </c>
      <c r="D438" s="288" t="s">
        <v>1289</v>
      </c>
      <c r="E438" t="s">
        <v>1110</v>
      </c>
      <c r="F438" t="s">
        <v>9</v>
      </c>
      <c r="G438" t="s">
        <v>2528</v>
      </c>
      <c r="H438" s="288" t="s">
        <v>1097</v>
      </c>
      <c r="I438" t="s">
        <v>1098</v>
      </c>
      <c r="J438" t="s">
        <v>1288</v>
      </c>
      <c r="K438" t="s">
        <v>1099</v>
      </c>
      <c r="L438" t="s">
        <v>1101</v>
      </c>
      <c r="M438" s="288" t="s">
        <v>717</v>
      </c>
      <c r="N438" t="s">
        <v>564</v>
      </c>
      <c r="O438" t="s">
        <v>1101</v>
      </c>
      <c r="P438" t="s">
        <v>1097</v>
      </c>
      <c r="Q438" t="s">
        <v>1097</v>
      </c>
      <c r="R438" t="s">
        <v>1104</v>
      </c>
      <c r="S438" s="288" t="s">
        <v>28</v>
      </c>
      <c r="T438" t="s">
        <v>1291</v>
      </c>
      <c r="U438" t="s">
        <v>1292</v>
      </c>
    </row>
    <row r="439" spans="1:21" x14ac:dyDescent="0.25">
      <c r="A439" t="s">
        <v>1847</v>
      </c>
      <c r="B439" t="s">
        <v>967</v>
      </c>
      <c r="C439" t="s">
        <v>1224</v>
      </c>
      <c r="D439" s="288" t="s">
        <v>1223</v>
      </c>
      <c r="E439" t="s">
        <v>1181</v>
      </c>
      <c r="F439" t="s">
        <v>9</v>
      </c>
      <c r="G439" t="s">
        <v>2528</v>
      </c>
      <c r="H439" s="288" t="s">
        <v>1097</v>
      </c>
      <c r="I439" t="s">
        <v>1098</v>
      </c>
      <c r="J439" t="s">
        <v>329</v>
      </c>
      <c r="K439" t="s">
        <v>1099</v>
      </c>
      <c r="L439" t="s">
        <v>1101</v>
      </c>
      <c r="M439" s="288" t="s">
        <v>74</v>
      </c>
      <c r="N439" t="s">
        <v>573</v>
      </c>
      <c r="O439" t="s">
        <v>1101</v>
      </c>
      <c r="P439" t="s">
        <v>1097</v>
      </c>
      <c r="Q439" t="s">
        <v>1097</v>
      </c>
      <c r="R439" t="s">
        <v>1104</v>
      </c>
      <c r="S439" s="288" t="s">
        <v>286</v>
      </c>
      <c r="T439" t="s">
        <v>1225</v>
      </c>
      <c r="U439" t="s">
        <v>1226</v>
      </c>
    </row>
    <row r="440" spans="1:21" x14ac:dyDescent="0.25">
      <c r="A440" t="s">
        <v>1847</v>
      </c>
      <c r="B440" t="s">
        <v>967</v>
      </c>
      <c r="C440" t="s">
        <v>1224</v>
      </c>
      <c r="D440" s="288" t="s">
        <v>1227</v>
      </c>
      <c r="E440" t="s">
        <v>1181</v>
      </c>
      <c r="F440" t="s">
        <v>9</v>
      </c>
      <c r="G440" t="s">
        <v>2528</v>
      </c>
      <c r="H440" s="288" t="s">
        <v>1097</v>
      </c>
      <c r="I440" t="s">
        <v>1098</v>
      </c>
      <c r="J440" t="s">
        <v>329</v>
      </c>
      <c r="K440" t="s">
        <v>1099</v>
      </c>
      <c r="L440" t="s">
        <v>1101</v>
      </c>
      <c r="M440" s="288" t="s">
        <v>357</v>
      </c>
      <c r="N440" t="s">
        <v>573</v>
      </c>
      <c r="O440" t="s">
        <v>1101</v>
      </c>
      <c r="P440" t="s">
        <v>1097</v>
      </c>
      <c r="Q440" t="s">
        <v>1097</v>
      </c>
      <c r="R440" t="s">
        <v>1104</v>
      </c>
      <c r="S440" s="288" t="s">
        <v>286</v>
      </c>
      <c r="T440" t="s">
        <v>1228</v>
      </c>
      <c r="U440" t="s">
        <v>1229</v>
      </c>
    </row>
    <row r="441" spans="1:21" x14ac:dyDescent="0.25">
      <c r="A441" t="s">
        <v>1841</v>
      </c>
      <c r="B441" t="s">
        <v>1281</v>
      </c>
      <c r="C441" t="s">
        <v>1111</v>
      </c>
      <c r="D441" s="288" t="s">
        <v>1282</v>
      </c>
      <c r="E441" t="s">
        <v>1181</v>
      </c>
      <c r="F441" t="s">
        <v>9</v>
      </c>
      <c r="G441" t="s">
        <v>2528</v>
      </c>
      <c r="H441" s="288" t="s">
        <v>1097</v>
      </c>
      <c r="I441" t="s">
        <v>1098</v>
      </c>
      <c r="J441" t="s">
        <v>457</v>
      </c>
      <c r="K441" t="s">
        <v>1099</v>
      </c>
      <c r="L441" t="s">
        <v>1101</v>
      </c>
      <c r="M441" s="288" t="s">
        <v>530</v>
      </c>
      <c r="N441" t="s">
        <v>575</v>
      </c>
      <c r="O441" t="s">
        <v>1101</v>
      </c>
      <c r="P441" t="s">
        <v>1097</v>
      </c>
      <c r="Q441" t="s">
        <v>1097</v>
      </c>
      <c r="R441" t="s">
        <v>1104</v>
      </c>
      <c r="S441" s="288" t="s">
        <v>173</v>
      </c>
      <c r="T441" t="s">
        <v>1283</v>
      </c>
      <c r="U441" t="s">
        <v>1284</v>
      </c>
    </row>
    <row r="442" spans="1:21" x14ac:dyDescent="0.25">
      <c r="A442" t="s">
        <v>1841</v>
      </c>
      <c r="B442" t="s">
        <v>1281</v>
      </c>
      <c r="C442" t="s">
        <v>1116</v>
      </c>
      <c r="D442" s="288" t="s">
        <v>1114</v>
      </c>
      <c r="E442" t="s">
        <v>1181</v>
      </c>
      <c r="F442" t="s">
        <v>9</v>
      </c>
      <c r="G442" t="s">
        <v>2528</v>
      </c>
      <c r="H442" s="288" t="s">
        <v>1097</v>
      </c>
      <c r="I442" t="s">
        <v>1098</v>
      </c>
      <c r="J442" t="s">
        <v>457</v>
      </c>
      <c r="K442" t="s">
        <v>1099</v>
      </c>
      <c r="L442" t="s">
        <v>1101</v>
      </c>
      <c r="M442" s="288" t="s">
        <v>1115</v>
      </c>
      <c r="N442" t="s">
        <v>576</v>
      </c>
      <c r="O442" t="s">
        <v>1101</v>
      </c>
      <c r="P442" t="s">
        <v>1097</v>
      </c>
      <c r="Q442" t="s">
        <v>1097</v>
      </c>
      <c r="R442" t="s">
        <v>1104</v>
      </c>
      <c r="S442" s="288" t="s">
        <v>173</v>
      </c>
      <c r="T442" t="s">
        <v>1285</v>
      </c>
      <c r="U442" t="s">
        <v>1118</v>
      </c>
    </row>
    <row r="443" spans="1:21" x14ac:dyDescent="0.25">
      <c r="A443" t="s">
        <v>1841</v>
      </c>
      <c r="B443" t="s">
        <v>1281</v>
      </c>
      <c r="C443" t="s">
        <v>1116</v>
      </c>
      <c r="D443" s="288" t="s">
        <v>1119</v>
      </c>
      <c r="E443" t="s">
        <v>1181</v>
      </c>
      <c r="F443" t="s">
        <v>9</v>
      </c>
      <c r="G443" t="s">
        <v>2528</v>
      </c>
      <c r="H443" s="288" t="s">
        <v>1097</v>
      </c>
      <c r="I443" t="s">
        <v>1098</v>
      </c>
      <c r="J443" t="s">
        <v>457</v>
      </c>
      <c r="K443" t="s">
        <v>1099</v>
      </c>
      <c r="L443" t="s">
        <v>1101</v>
      </c>
      <c r="M443" s="288" t="s">
        <v>1120</v>
      </c>
      <c r="N443" t="s">
        <v>576</v>
      </c>
      <c r="O443" t="s">
        <v>1101</v>
      </c>
      <c r="P443" t="s">
        <v>1097</v>
      </c>
      <c r="Q443" t="s">
        <v>1097</v>
      </c>
      <c r="R443" t="s">
        <v>1104</v>
      </c>
      <c r="S443" s="288" t="s">
        <v>173</v>
      </c>
      <c r="T443" t="s">
        <v>1286</v>
      </c>
      <c r="U443" t="s">
        <v>1122</v>
      </c>
    </row>
    <row r="444" spans="1:21" x14ac:dyDescent="0.25">
      <c r="A444" t="s">
        <v>1841</v>
      </c>
      <c r="B444" t="s">
        <v>1296</v>
      </c>
      <c r="C444" t="s">
        <v>1111</v>
      </c>
      <c r="D444" s="288" t="s">
        <v>1034</v>
      </c>
      <c r="E444" t="s">
        <v>1110</v>
      </c>
      <c r="F444" t="s">
        <v>9</v>
      </c>
      <c r="G444" t="s">
        <v>2528</v>
      </c>
      <c r="H444" s="288" t="s">
        <v>1097</v>
      </c>
      <c r="I444" t="s">
        <v>1098</v>
      </c>
      <c r="J444" t="s">
        <v>1297</v>
      </c>
      <c r="K444" t="s">
        <v>1099</v>
      </c>
      <c r="L444" t="s">
        <v>1101</v>
      </c>
      <c r="M444" s="288" t="s">
        <v>154</v>
      </c>
      <c r="N444" t="s">
        <v>575</v>
      </c>
      <c r="O444" t="s">
        <v>1101</v>
      </c>
      <c r="P444" t="s">
        <v>1097</v>
      </c>
      <c r="Q444" t="s">
        <v>1097</v>
      </c>
      <c r="R444" t="s">
        <v>1104</v>
      </c>
      <c r="S444" s="288" t="s">
        <v>173</v>
      </c>
      <c r="T444" t="s">
        <v>1301</v>
      </c>
      <c r="U444" t="s">
        <v>1113</v>
      </c>
    </row>
    <row r="445" spans="1:21" x14ac:dyDescent="0.25">
      <c r="A445" t="s">
        <v>1841</v>
      </c>
      <c r="B445" t="s">
        <v>1296</v>
      </c>
      <c r="C445" t="s">
        <v>1111</v>
      </c>
      <c r="D445" s="288" t="s">
        <v>1298</v>
      </c>
      <c r="E445" t="s">
        <v>1181</v>
      </c>
      <c r="F445" t="s">
        <v>9</v>
      </c>
      <c r="G445" t="s">
        <v>2528</v>
      </c>
      <c r="H445" s="288" t="s">
        <v>1097</v>
      </c>
      <c r="I445" t="s">
        <v>1098</v>
      </c>
      <c r="J445" t="s">
        <v>1297</v>
      </c>
      <c r="K445" t="s">
        <v>1099</v>
      </c>
      <c r="L445" t="s">
        <v>1101</v>
      </c>
      <c r="M445" s="288" t="s">
        <v>107</v>
      </c>
      <c r="N445" t="s">
        <v>575</v>
      </c>
      <c r="O445" t="s">
        <v>1101</v>
      </c>
      <c r="P445" t="s">
        <v>1097</v>
      </c>
      <c r="Q445" t="s">
        <v>1097</v>
      </c>
      <c r="R445" t="s">
        <v>1104</v>
      </c>
      <c r="S445" s="288" t="s">
        <v>173</v>
      </c>
      <c r="T445" t="s">
        <v>1299</v>
      </c>
      <c r="U445" t="s">
        <v>1300</v>
      </c>
    </row>
    <row r="446" spans="1:21" x14ac:dyDescent="0.25">
      <c r="A446" t="s">
        <v>1841</v>
      </c>
      <c r="B446" t="s">
        <v>1296</v>
      </c>
      <c r="C446" t="s">
        <v>1111</v>
      </c>
      <c r="D446" s="288" t="s">
        <v>1034</v>
      </c>
      <c r="E446" t="s">
        <v>1181</v>
      </c>
      <c r="F446" t="s">
        <v>9</v>
      </c>
      <c r="G446" t="s">
        <v>2528</v>
      </c>
      <c r="H446" s="288" t="s">
        <v>1097</v>
      </c>
      <c r="I446" t="s">
        <v>1098</v>
      </c>
      <c r="J446" t="s">
        <v>1297</v>
      </c>
      <c r="K446" t="s">
        <v>1099</v>
      </c>
      <c r="L446" t="s">
        <v>1101</v>
      </c>
      <c r="M446" s="288" t="s">
        <v>154</v>
      </c>
      <c r="N446" t="s">
        <v>575</v>
      </c>
      <c r="O446" t="s">
        <v>1101</v>
      </c>
      <c r="P446" t="s">
        <v>1097</v>
      </c>
      <c r="Q446" t="s">
        <v>1097</v>
      </c>
      <c r="R446" t="s">
        <v>1104</v>
      </c>
      <c r="S446" s="288" t="s">
        <v>173</v>
      </c>
      <c r="T446" t="s">
        <v>1301</v>
      </c>
      <c r="U446" t="s">
        <v>1113</v>
      </c>
    </row>
    <row r="447" spans="1:21" x14ac:dyDescent="0.25">
      <c r="A447" t="s">
        <v>1841</v>
      </c>
      <c r="B447" t="s">
        <v>1296</v>
      </c>
      <c r="C447" t="s">
        <v>1116</v>
      </c>
      <c r="D447" s="288" t="s">
        <v>1114</v>
      </c>
      <c r="E447" t="s">
        <v>1181</v>
      </c>
      <c r="F447" t="s">
        <v>9</v>
      </c>
      <c r="G447" t="s">
        <v>2528</v>
      </c>
      <c r="H447" s="288" t="s">
        <v>1097</v>
      </c>
      <c r="I447" t="s">
        <v>1098</v>
      </c>
      <c r="J447" t="s">
        <v>1297</v>
      </c>
      <c r="K447" t="s">
        <v>1099</v>
      </c>
      <c r="L447" t="s">
        <v>1101</v>
      </c>
      <c r="M447" s="288" t="s">
        <v>1115</v>
      </c>
      <c r="N447" t="s">
        <v>576</v>
      </c>
      <c r="O447" t="s">
        <v>1101</v>
      </c>
      <c r="P447" t="s">
        <v>1097</v>
      </c>
      <c r="Q447" t="s">
        <v>1097</v>
      </c>
      <c r="R447" t="s">
        <v>1104</v>
      </c>
      <c r="S447" s="288" t="s">
        <v>173</v>
      </c>
      <c r="T447" t="s">
        <v>1302</v>
      </c>
      <c r="U447" t="s">
        <v>1118</v>
      </c>
    </row>
    <row r="448" spans="1:21" x14ac:dyDescent="0.25">
      <c r="A448" t="s">
        <v>1841</v>
      </c>
      <c r="B448" t="s">
        <v>1296</v>
      </c>
      <c r="C448" t="s">
        <v>1116</v>
      </c>
      <c r="D448" s="288" t="s">
        <v>1119</v>
      </c>
      <c r="E448" t="s">
        <v>1181</v>
      </c>
      <c r="F448" t="s">
        <v>9</v>
      </c>
      <c r="G448" t="s">
        <v>2528</v>
      </c>
      <c r="H448" s="288" t="s">
        <v>1097</v>
      </c>
      <c r="I448" t="s">
        <v>1098</v>
      </c>
      <c r="J448" t="s">
        <v>1297</v>
      </c>
      <c r="K448" t="s">
        <v>1099</v>
      </c>
      <c r="L448" t="s">
        <v>1101</v>
      </c>
      <c r="M448" s="288" t="s">
        <v>1120</v>
      </c>
      <c r="N448" t="s">
        <v>576</v>
      </c>
      <c r="O448" t="s">
        <v>1101</v>
      </c>
      <c r="P448" t="s">
        <v>1097</v>
      </c>
      <c r="Q448" t="s">
        <v>1097</v>
      </c>
      <c r="R448" t="s">
        <v>1104</v>
      </c>
      <c r="S448" s="288" t="s">
        <v>173</v>
      </c>
      <c r="T448" t="s">
        <v>1303</v>
      </c>
      <c r="U448" t="s">
        <v>1122</v>
      </c>
    </row>
    <row r="449" spans="1:21" x14ac:dyDescent="0.25">
      <c r="A449" t="s">
        <v>1844</v>
      </c>
      <c r="B449" t="s">
        <v>1020</v>
      </c>
      <c r="C449" t="s">
        <v>1209</v>
      </c>
      <c r="D449" s="288" t="s">
        <v>1021</v>
      </c>
      <c r="E449" t="s">
        <v>1181</v>
      </c>
      <c r="F449" t="s">
        <v>9</v>
      </c>
      <c r="G449" t="s">
        <v>2528</v>
      </c>
      <c r="H449" s="288" t="s">
        <v>1097</v>
      </c>
      <c r="I449" t="s">
        <v>1098</v>
      </c>
      <c r="J449" t="s">
        <v>512</v>
      </c>
      <c r="K449" t="s">
        <v>1099</v>
      </c>
      <c r="L449" t="s">
        <v>1101</v>
      </c>
      <c r="M449" s="288" t="s">
        <v>356</v>
      </c>
      <c r="N449" t="s">
        <v>571</v>
      </c>
      <c r="O449" t="s">
        <v>1101</v>
      </c>
      <c r="P449" t="s">
        <v>1097</v>
      </c>
      <c r="Q449" t="s">
        <v>1097</v>
      </c>
      <c r="R449" t="s">
        <v>1104</v>
      </c>
      <c r="S449" s="288" t="s">
        <v>343</v>
      </c>
      <c r="T449" t="s">
        <v>1069</v>
      </c>
      <c r="U449" t="s">
        <v>1216</v>
      </c>
    </row>
    <row r="450" spans="1:21" x14ac:dyDescent="0.25">
      <c r="A450" t="s">
        <v>1841</v>
      </c>
      <c r="B450" t="s">
        <v>1304</v>
      </c>
      <c r="C450" t="s">
        <v>1111</v>
      </c>
      <c r="D450" s="288" t="s">
        <v>1282</v>
      </c>
      <c r="E450" t="s">
        <v>1110</v>
      </c>
      <c r="F450" t="s">
        <v>9</v>
      </c>
      <c r="G450" t="s">
        <v>2528</v>
      </c>
      <c r="H450" s="288" t="s">
        <v>1097</v>
      </c>
      <c r="I450" t="s">
        <v>1098</v>
      </c>
      <c r="J450" t="s">
        <v>1305</v>
      </c>
      <c r="K450" t="s">
        <v>1099</v>
      </c>
      <c r="L450" t="s">
        <v>1101</v>
      </c>
      <c r="M450" s="288" t="s">
        <v>530</v>
      </c>
      <c r="N450" t="s">
        <v>575</v>
      </c>
      <c r="O450" t="s">
        <v>1101</v>
      </c>
      <c r="P450" t="s">
        <v>1097</v>
      </c>
      <c r="Q450" t="s">
        <v>1097</v>
      </c>
      <c r="R450" t="s">
        <v>1104</v>
      </c>
      <c r="S450" s="288" t="s">
        <v>173</v>
      </c>
      <c r="T450" t="s">
        <v>1306</v>
      </c>
      <c r="U450" t="s">
        <v>1284</v>
      </c>
    </row>
    <row r="451" spans="1:21" x14ac:dyDescent="0.25">
      <c r="A451" t="s">
        <v>1841</v>
      </c>
      <c r="B451" t="s">
        <v>1304</v>
      </c>
      <c r="C451" t="s">
        <v>1116</v>
      </c>
      <c r="D451" s="288" t="s">
        <v>1114</v>
      </c>
      <c r="E451" t="s">
        <v>1181</v>
      </c>
      <c r="F451" t="s">
        <v>9</v>
      </c>
      <c r="G451" t="s">
        <v>2528</v>
      </c>
      <c r="H451" s="288" t="s">
        <v>1097</v>
      </c>
      <c r="I451" t="s">
        <v>1098</v>
      </c>
      <c r="J451" t="s">
        <v>1305</v>
      </c>
      <c r="K451" t="s">
        <v>1099</v>
      </c>
      <c r="L451" t="s">
        <v>1101</v>
      </c>
      <c r="M451" s="288" t="s">
        <v>1115</v>
      </c>
      <c r="N451" t="s">
        <v>576</v>
      </c>
      <c r="O451" t="s">
        <v>1101</v>
      </c>
      <c r="P451" t="s">
        <v>1097</v>
      </c>
      <c r="Q451" t="s">
        <v>1097</v>
      </c>
      <c r="R451" t="s">
        <v>1104</v>
      </c>
      <c r="S451" s="288" t="s">
        <v>173</v>
      </c>
      <c r="T451" t="s">
        <v>1307</v>
      </c>
      <c r="U451" t="s">
        <v>1118</v>
      </c>
    </row>
    <row r="452" spans="1:21" x14ac:dyDescent="0.25">
      <c r="A452" t="s">
        <v>1841</v>
      </c>
      <c r="B452" t="s">
        <v>1304</v>
      </c>
      <c r="C452" t="s">
        <v>1116</v>
      </c>
      <c r="D452" s="288" t="s">
        <v>1119</v>
      </c>
      <c r="E452" t="s">
        <v>1181</v>
      </c>
      <c r="F452" t="s">
        <v>9</v>
      </c>
      <c r="G452" t="s">
        <v>2528</v>
      </c>
      <c r="H452" s="288" t="s">
        <v>1097</v>
      </c>
      <c r="I452" t="s">
        <v>1098</v>
      </c>
      <c r="J452" t="s">
        <v>1305</v>
      </c>
      <c r="K452" t="s">
        <v>1099</v>
      </c>
      <c r="L452" t="s">
        <v>1101</v>
      </c>
      <c r="M452" s="288" t="s">
        <v>1120</v>
      </c>
      <c r="N452" t="s">
        <v>576</v>
      </c>
      <c r="O452" t="s">
        <v>1101</v>
      </c>
      <c r="P452" t="s">
        <v>1097</v>
      </c>
      <c r="Q452" t="s">
        <v>1097</v>
      </c>
      <c r="R452" t="s">
        <v>1104</v>
      </c>
      <c r="S452" s="288" t="s">
        <v>173</v>
      </c>
      <c r="T452" t="s">
        <v>1308</v>
      </c>
      <c r="U452" t="s">
        <v>1122</v>
      </c>
    </row>
    <row r="453" spans="1:21" x14ac:dyDescent="0.25">
      <c r="A453" t="s">
        <v>1847</v>
      </c>
      <c r="B453" t="s">
        <v>965</v>
      </c>
      <c r="C453" t="s">
        <v>1224</v>
      </c>
      <c r="D453" s="288" t="s">
        <v>1022</v>
      </c>
      <c r="E453" t="s">
        <v>1181</v>
      </c>
      <c r="F453" t="s">
        <v>9</v>
      </c>
      <c r="G453" t="s">
        <v>2528</v>
      </c>
      <c r="H453" s="288" t="s">
        <v>1097</v>
      </c>
      <c r="I453" t="s">
        <v>1098</v>
      </c>
      <c r="J453" t="s">
        <v>455</v>
      </c>
      <c r="K453" t="s">
        <v>1099</v>
      </c>
      <c r="L453" t="s">
        <v>1101</v>
      </c>
      <c r="M453" s="288" t="s">
        <v>359</v>
      </c>
      <c r="N453" t="s">
        <v>573</v>
      </c>
      <c r="O453" t="s">
        <v>1101</v>
      </c>
      <c r="P453" t="s">
        <v>1097</v>
      </c>
      <c r="Q453" t="s">
        <v>1097</v>
      </c>
      <c r="R453" t="s">
        <v>1104</v>
      </c>
      <c r="S453" s="288" t="s">
        <v>286</v>
      </c>
      <c r="T453" t="s">
        <v>1071</v>
      </c>
      <c r="U453" t="s">
        <v>1230</v>
      </c>
    </row>
    <row r="454" spans="1:21" x14ac:dyDescent="0.25">
      <c r="A454" t="s">
        <v>1847</v>
      </c>
      <c r="B454" t="s">
        <v>966</v>
      </c>
      <c r="C454" t="s">
        <v>1232</v>
      </c>
      <c r="D454" s="288" t="s">
        <v>1231</v>
      </c>
      <c r="E454" t="s">
        <v>1181</v>
      </c>
      <c r="F454" t="s">
        <v>9</v>
      </c>
      <c r="G454" t="s">
        <v>2528</v>
      </c>
      <c r="H454" s="288" t="s">
        <v>1097</v>
      </c>
      <c r="I454" t="s">
        <v>1098</v>
      </c>
      <c r="J454" t="s">
        <v>516</v>
      </c>
      <c r="K454" t="s">
        <v>1099</v>
      </c>
      <c r="L454" t="s">
        <v>1101</v>
      </c>
      <c r="M454" s="288" t="s">
        <v>350</v>
      </c>
      <c r="N454" t="s">
        <v>567</v>
      </c>
      <c r="O454" t="s">
        <v>1101</v>
      </c>
      <c r="P454" t="s">
        <v>1097</v>
      </c>
      <c r="Q454" t="s">
        <v>1097</v>
      </c>
      <c r="R454" t="s">
        <v>1104</v>
      </c>
      <c r="S454" s="288" t="s">
        <v>286</v>
      </c>
      <c r="T454" t="s">
        <v>1233</v>
      </c>
      <c r="U454" t="s">
        <v>1234</v>
      </c>
    </row>
    <row r="455" spans="1:21" x14ac:dyDescent="0.25">
      <c r="A455" t="s">
        <v>1847</v>
      </c>
      <c r="B455" t="s">
        <v>966</v>
      </c>
      <c r="C455" t="s">
        <v>1224</v>
      </c>
      <c r="D455" s="288" t="s">
        <v>1235</v>
      </c>
      <c r="E455" t="s">
        <v>1181</v>
      </c>
      <c r="F455" t="s">
        <v>9</v>
      </c>
      <c r="G455" t="s">
        <v>2528</v>
      </c>
      <c r="H455" s="288" t="s">
        <v>1097</v>
      </c>
      <c r="I455" t="s">
        <v>1098</v>
      </c>
      <c r="J455" t="s">
        <v>516</v>
      </c>
      <c r="K455" t="s">
        <v>1099</v>
      </c>
      <c r="L455" t="s">
        <v>1101</v>
      </c>
      <c r="M455" s="288" t="s">
        <v>86</v>
      </c>
      <c r="N455" t="s">
        <v>573</v>
      </c>
      <c r="O455" t="s">
        <v>1101</v>
      </c>
      <c r="P455" t="s">
        <v>1097</v>
      </c>
      <c r="Q455" t="s">
        <v>1097</v>
      </c>
      <c r="R455" t="s">
        <v>1104</v>
      </c>
      <c r="S455" s="288" t="s">
        <v>286</v>
      </c>
      <c r="T455" t="s">
        <v>1236</v>
      </c>
      <c r="U455" t="s">
        <v>1237</v>
      </c>
    </row>
    <row r="456" spans="1:21" x14ac:dyDescent="0.25">
      <c r="A456" t="s">
        <v>1844</v>
      </c>
      <c r="B456" t="s">
        <v>1023</v>
      </c>
      <c r="C456" t="s">
        <v>1209</v>
      </c>
      <c r="D456" s="288" t="s">
        <v>1024</v>
      </c>
      <c r="E456" t="s">
        <v>1181</v>
      </c>
      <c r="F456" t="s">
        <v>9</v>
      </c>
      <c r="G456" t="s">
        <v>2528</v>
      </c>
      <c r="H456" s="288" t="s">
        <v>1097</v>
      </c>
      <c r="I456" t="s">
        <v>1098</v>
      </c>
      <c r="J456" t="s">
        <v>513</v>
      </c>
      <c r="K456" t="s">
        <v>1099</v>
      </c>
      <c r="L456" t="s">
        <v>1101</v>
      </c>
      <c r="M456" s="288" t="s">
        <v>61</v>
      </c>
      <c r="N456" t="s">
        <v>571</v>
      </c>
      <c r="O456" t="s">
        <v>1101</v>
      </c>
      <c r="P456" t="s">
        <v>1097</v>
      </c>
      <c r="Q456" t="s">
        <v>1097</v>
      </c>
      <c r="R456" t="s">
        <v>1104</v>
      </c>
      <c r="S456" s="288" t="s">
        <v>343</v>
      </c>
      <c r="T456" t="s">
        <v>1070</v>
      </c>
      <c r="U456" t="s">
        <v>1217</v>
      </c>
    </row>
    <row r="457" spans="1:21" x14ac:dyDescent="0.25">
      <c r="A457" t="s">
        <v>1846</v>
      </c>
      <c r="B457" t="s">
        <v>1025</v>
      </c>
      <c r="C457" t="s">
        <v>1224</v>
      </c>
      <c r="D457" s="288" t="s">
        <v>1026</v>
      </c>
      <c r="E457" t="s">
        <v>1181</v>
      </c>
      <c r="F457" t="s">
        <v>9</v>
      </c>
      <c r="G457" t="s">
        <v>2528</v>
      </c>
      <c r="H457" s="288" t="s">
        <v>1097</v>
      </c>
      <c r="I457" t="s">
        <v>1098</v>
      </c>
      <c r="J457" t="s">
        <v>517</v>
      </c>
      <c r="K457" t="s">
        <v>1099</v>
      </c>
      <c r="L457" t="s">
        <v>1101</v>
      </c>
      <c r="M457" s="288" t="s">
        <v>77</v>
      </c>
      <c r="N457" t="s">
        <v>573</v>
      </c>
      <c r="O457" t="s">
        <v>1101</v>
      </c>
      <c r="P457" t="s">
        <v>1097</v>
      </c>
      <c r="Q457" t="s">
        <v>1097</v>
      </c>
      <c r="R457" t="s">
        <v>1104</v>
      </c>
      <c r="S457" s="288" t="s">
        <v>28</v>
      </c>
      <c r="T457" t="s">
        <v>1072</v>
      </c>
      <c r="U457" t="s">
        <v>1832</v>
      </c>
    </row>
    <row r="458" spans="1:21" x14ac:dyDescent="0.25">
      <c r="A458" t="s">
        <v>1842</v>
      </c>
      <c r="B458" t="s">
        <v>1253</v>
      </c>
      <c r="C458" t="s">
        <v>1130</v>
      </c>
      <c r="D458" s="288" t="s">
        <v>1254</v>
      </c>
      <c r="E458" t="s">
        <v>1181</v>
      </c>
      <c r="F458" t="s">
        <v>9</v>
      </c>
      <c r="G458" t="s">
        <v>2528</v>
      </c>
      <c r="H458" s="288" t="s">
        <v>1097</v>
      </c>
      <c r="I458" t="s">
        <v>1098</v>
      </c>
      <c r="J458" t="s">
        <v>505</v>
      </c>
      <c r="K458" t="s">
        <v>1099</v>
      </c>
      <c r="L458" t="s">
        <v>1101</v>
      </c>
      <c r="M458" s="288" t="s">
        <v>382</v>
      </c>
      <c r="N458" t="s">
        <v>574</v>
      </c>
      <c r="O458" t="s">
        <v>1101</v>
      </c>
      <c r="P458" t="s">
        <v>1097</v>
      </c>
      <c r="Q458" t="s">
        <v>1097</v>
      </c>
      <c r="R458" t="s">
        <v>1104</v>
      </c>
      <c r="S458" s="288" t="s">
        <v>344</v>
      </c>
      <c r="T458" t="s">
        <v>1255</v>
      </c>
      <c r="U458" t="s">
        <v>1256</v>
      </c>
    </row>
    <row r="459" spans="1:21" x14ac:dyDescent="0.25">
      <c r="A459" t="s">
        <v>1847</v>
      </c>
      <c r="B459" t="s">
        <v>1027</v>
      </c>
      <c r="C459" t="s">
        <v>1224</v>
      </c>
      <c r="D459" s="288" t="s">
        <v>1029</v>
      </c>
      <c r="E459" t="s">
        <v>1181</v>
      </c>
      <c r="F459" t="s">
        <v>9</v>
      </c>
      <c r="G459" t="s">
        <v>2528</v>
      </c>
      <c r="H459" s="288" t="s">
        <v>1097</v>
      </c>
      <c r="I459" t="s">
        <v>1098</v>
      </c>
      <c r="J459" t="s">
        <v>1028</v>
      </c>
      <c r="K459" t="s">
        <v>1099</v>
      </c>
      <c r="L459" t="s">
        <v>1101</v>
      </c>
      <c r="M459" s="288" t="s">
        <v>358</v>
      </c>
      <c r="N459" t="s">
        <v>573</v>
      </c>
      <c r="O459" t="s">
        <v>1101</v>
      </c>
      <c r="P459" t="s">
        <v>1097</v>
      </c>
      <c r="Q459" t="s">
        <v>1097</v>
      </c>
      <c r="R459" t="s">
        <v>1104</v>
      </c>
      <c r="S459" s="288" t="s">
        <v>286</v>
      </c>
      <c r="T459" t="s">
        <v>1073</v>
      </c>
      <c r="U459" t="s">
        <v>1241</v>
      </c>
    </row>
    <row r="460" spans="1:21" x14ac:dyDescent="0.25">
      <c r="A460" t="s">
        <v>1848</v>
      </c>
      <c r="B460" t="s">
        <v>1203</v>
      </c>
      <c r="C460" t="s">
        <v>1103</v>
      </c>
      <c r="D460" s="288" t="s">
        <v>1205</v>
      </c>
      <c r="E460" t="s">
        <v>1100</v>
      </c>
      <c r="F460" t="s">
        <v>9</v>
      </c>
      <c r="G460" t="s">
        <v>2528</v>
      </c>
      <c r="H460" s="288" t="s">
        <v>1097</v>
      </c>
      <c r="I460" t="s">
        <v>1098</v>
      </c>
      <c r="J460" t="s">
        <v>1204</v>
      </c>
      <c r="K460" t="s">
        <v>1099</v>
      </c>
      <c r="L460" t="s">
        <v>1101</v>
      </c>
      <c r="M460" s="288" t="s">
        <v>49</v>
      </c>
      <c r="N460" t="s">
        <v>568</v>
      </c>
      <c r="O460" t="s">
        <v>1101</v>
      </c>
      <c r="P460" t="s">
        <v>1097</v>
      </c>
      <c r="Q460" t="s">
        <v>1097</v>
      </c>
      <c r="R460" t="s">
        <v>1104</v>
      </c>
      <c r="S460" s="288" t="s">
        <v>287</v>
      </c>
      <c r="T460" t="s">
        <v>1206</v>
      </c>
      <c r="U460" t="s">
        <v>1207</v>
      </c>
    </row>
    <row r="461" spans="1:21" x14ac:dyDescent="0.25">
      <c r="A461" t="s">
        <v>1848</v>
      </c>
      <c r="B461" t="s">
        <v>1203</v>
      </c>
      <c r="C461" t="s">
        <v>1103</v>
      </c>
      <c r="D461" s="288" t="s">
        <v>1102</v>
      </c>
      <c r="E461" t="s">
        <v>1100</v>
      </c>
      <c r="F461" t="s">
        <v>9</v>
      </c>
      <c r="G461" t="s">
        <v>2528</v>
      </c>
      <c r="H461" s="288" t="s">
        <v>1097</v>
      </c>
      <c r="I461" t="s">
        <v>1098</v>
      </c>
      <c r="J461" t="s">
        <v>1204</v>
      </c>
      <c r="K461" t="s">
        <v>1099</v>
      </c>
      <c r="L461" t="s">
        <v>1101</v>
      </c>
      <c r="M461" s="288" t="s">
        <v>931</v>
      </c>
      <c r="N461" t="s">
        <v>568</v>
      </c>
      <c r="O461" t="s">
        <v>1101</v>
      </c>
      <c r="P461" t="s">
        <v>1097</v>
      </c>
      <c r="Q461" t="s">
        <v>1097</v>
      </c>
      <c r="R461" t="s">
        <v>1104</v>
      </c>
      <c r="S461" s="288" t="s">
        <v>287</v>
      </c>
      <c r="T461" t="s">
        <v>1208</v>
      </c>
      <c r="U461" t="s">
        <v>1106</v>
      </c>
    </row>
    <row r="462" spans="1:21" x14ac:dyDescent="0.25">
      <c r="A462" t="s">
        <v>1848</v>
      </c>
      <c r="B462" t="s">
        <v>1293</v>
      </c>
      <c r="C462" t="s">
        <v>1103</v>
      </c>
      <c r="D462" s="288" t="s">
        <v>1040</v>
      </c>
      <c r="E462" t="s">
        <v>1100</v>
      </c>
      <c r="F462" t="s">
        <v>9</v>
      </c>
      <c r="G462" t="s">
        <v>2528</v>
      </c>
      <c r="H462" s="288" t="s">
        <v>1097</v>
      </c>
      <c r="I462" t="s">
        <v>1098</v>
      </c>
      <c r="J462" t="s">
        <v>1294</v>
      </c>
      <c r="K462" t="s">
        <v>1099</v>
      </c>
      <c r="L462" t="s">
        <v>1101</v>
      </c>
      <c r="M462" s="288" t="s">
        <v>52</v>
      </c>
      <c r="N462" t="s">
        <v>568</v>
      </c>
      <c r="O462" t="s">
        <v>1101</v>
      </c>
      <c r="P462" t="s">
        <v>1097</v>
      </c>
      <c r="Q462" t="s">
        <v>1097</v>
      </c>
      <c r="R462" t="s">
        <v>1104</v>
      </c>
      <c r="S462" s="288" t="s">
        <v>287</v>
      </c>
      <c r="T462" t="s">
        <v>1295</v>
      </c>
      <c r="U462" t="s">
        <v>1127</v>
      </c>
    </row>
    <row r="463" spans="1:21" x14ac:dyDescent="0.25">
      <c r="A463" t="s">
        <v>1848</v>
      </c>
      <c r="B463" t="s">
        <v>1400</v>
      </c>
      <c r="C463" t="s">
        <v>1103</v>
      </c>
      <c r="D463" s="288" t="s">
        <v>1040</v>
      </c>
      <c r="E463" t="s">
        <v>1107</v>
      </c>
      <c r="F463" t="s">
        <v>9</v>
      </c>
      <c r="G463" t="s">
        <v>2528</v>
      </c>
      <c r="H463" s="288" t="s">
        <v>1097</v>
      </c>
      <c r="I463" t="s">
        <v>1098</v>
      </c>
      <c r="J463" t="s">
        <v>1401</v>
      </c>
      <c r="K463" t="s">
        <v>1099</v>
      </c>
      <c r="L463" t="s">
        <v>1101</v>
      </c>
      <c r="M463" s="288" t="s">
        <v>52</v>
      </c>
      <c r="N463" t="s">
        <v>568</v>
      </c>
      <c r="O463" t="s">
        <v>1101</v>
      </c>
      <c r="P463" t="s">
        <v>1097</v>
      </c>
      <c r="Q463" t="s">
        <v>1097</v>
      </c>
      <c r="R463" t="s">
        <v>1104</v>
      </c>
      <c r="S463" s="288" t="s">
        <v>287</v>
      </c>
      <c r="T463" t="s">
        <v>1824</v>
      </c>
      <c r="U463" t="s">
        <v>1127</v>
      </c>
    </row>
    <row r="464" spans="1:21" x14ac:dyDescent="0.25">
      <c r="A464" t="s">
        <v>1848</v>
      </c>
      <c r="B464" t="s">
        <v>962</v>
      </c>
      <c r="C464" t="s">
        <v>1103</v>
      </c>
      <c r="D464" s="288" t="s">
        <v>1102</v>
      </c>
      <c r="E464" t="s">
        <v>1100</v>
      </c>
      <c r="F464" t="s">
        <v>9</v>
      </c>
      <c r="G464" t="s">
        <v>2528</v>
      </c>
      <c r="H464" s="288" t="s">
        <v>1097</v>
      </c>
      <c r="I464" t="s">
        <v>1098</v>
      </c>
      <c r="J464" t="s">
        <v>507</v>
      </c>
      <c r="K464" t="s">
        <v>1099</v>
      </c>
      <c r="L464" t="s">
        <v>1101</v>
      </c>
      <c r="M464" s="288" t="s">
        <v>931</v>
      </c>
      <c r="N464" t="s">
        <v>568</v>
      </c>
      <c r="O464" t="s">
        <v>1101</v>
      </c>
      <c r="P464" t="s">
        <v>1097</v>
      </c>
      <c r="Q464" t="s">
        <v>1097</v>
      </c>
      <c r="R464" t="s">
        <v>1104</v>
      </c>
      <c r="S464" s="288" t="s">
        <v>287</v>
      </c>
      <c r="T464" t="s">
        <v>1105</v>
      </c>
      <c r="U464" t="s">
        <v>1106</v>
      </c>
    </row>
    <row r="465" spans="1:21" x14ac:dyDescent="0.25">
      <c r="A465" t="s">
        <v>1848</v>
      </c>
      <c r="B465" t="s">
        <v>962</v>
      </c>
      <c r="C465" t="s">
        <v>1103</v>
      </c>
      <c r="D465" s="288" t="s">
        <v>1102</v>
      </c>
      <c r="E465" t="s">
        <v>1107</v>
      </c>
      <c r="F465" t="s">
        <v>9</v>
      </c>
      <c r="G465" t="s">
        <v>2528</v>
      </c>
      <c r="H465" s="288" t="s">
        <v>1097</v>
      </c>
      <c r="I465" t="s">
        <v>1098</v>
      </c>
      <c r="J465" t="s">
        <v>507</v>
      </c>
      <c r="K465" t="s">
        <v>1099</v>
      </c>
      <c r="L465" t="s">
        <v>1101</v>
      </c>
      <c r="M465" s="288" t="s">
        <v>931</v>
      </c>
      <c r="N465" t="s">
        <v>568</v>
      </c>
      <c r="O465" t="s">
        <v>1101</v>
      </c>
      <c r="P465" t="s">
        <v>1097</v>
      </c>
      <c r="Q465" t="s">
        <v>1097</v>
      </c>
      <c r="R465" t="s">
        <v>1104</v>
      </c>
      <c r="S465" s="288" t="s">
        <v>287</v>
      </c>
      <c r="T465" t="s">
        <v>1105</v>
      </c>
      <c r="U465" t="s">
        <v>1106</v>
      </c>
    </row>
    <row r="466" spans="1:21" x14ac:dyDescent="0.25">
      <c r="A466" t="s">
        <v>1848</v>
      </c>
      <c r="B466" t="s">
        <v>1123</v>
      </c>
      <c r="C466" t="s">
        <v>1103</v>
      </c>
      <c r="D466" s="288" t="s">
        <v>1040</v>
      </c>
      <c r="E466" t="s">
        <v>1125</v>
      </c>
      <c r="F466" t="s">
        <v>9</v>
      </c>
      <c r="G466" t="s">
        <v>2528</v>
      </c>
      <c r="H466" s="288" t="s">
        <v>1097</v>
      </c>
      <c r="I466" t="s">
        <v>1098</v>
      </c>
      <c r="J466" t="s">
        <v>1124</v>
      </c>
      <c r="K466" t="s">
        <v>1099</v>
      </c>
      <c r="L466" t="s">
        <v>1101</v>
      </c>
      <c r="M466" s="288" t="s">
        <v>52</v>
      </c>
      <c r="N466" t="s">
        <v>568</v>
      </c>
      <c r="O466" t="s">
        <v>1101</v>
      </c>
      <c r="P466" t="s">
        <v>1097</v>
      </c>
      <c r="Q466" t="s">
        <v>1097</v>
      </c>
      <c r="R466" t="s">
        <v>1104</v>
      </c>
      <c r="S466" s="288" t="s">
        <v>287</v>
      </c>
      <c r="T466" t="s">
        <v>1126</v>
      </c>
      <c r="U466" t="s">
        <v>1127</v>
      </c>
    </row>
    <row r="467" spans="1:21" x14ac:dyDescent="0.25">
      <c r="A467" t="s">
        <v>1848</v>
      </c>
      <c r="B467" t="s">
        <v>1309</v>
      </c>
      <c r="C467" t="s">
        <v>1103</v>
      </c>
      <c r="D467" s="288" t="s">
        <v>1311</v>
      </c>
      <c r="E467" t="s">
        <v>1125</v>
      </c>
      <c r="F467" t="s">
        <v>9</v>
      </c>
      <c r="G467" t="s">
        <v>2528</v>
      </c>
      <c r="H467" s="288" t="s">
        <v>1097</v>
      </c>
      <c r="I467" t="s">
        <v>1098</v>
      </c>
      <c r="J467" t="s">
        <v>1310</v>
      </c>
      <c r="K467" t="s">
        <v>1099</v>
      </c>
      <c r="L467" t="s">
        <v>1101</v>
      </c>
      <c r="M467" s="288" t="s">
        <v>46</v>
      </c>
      <c r="N467" t="s">
        <v>568</v>
      </c>
      <c r="O467" t="s">
        <v>1101</v>
      </c>
      <c r="P467" t="s">
        <v>1097</v>
      </c>
      <c r="Q467" t="s">
        <v>1097</v>
      </c>
      <c r="R467" t="s">
        <v>1104</v>
      </c>
      <c r="S467" s="288" t="s">
        <v>287</v>
      </c>
      <c r="T467" t="s">
        <v>1312</v>
      </c>
      <c r="U467" t="s">
        <v>1313</v>
      </c>
    </row>
    <row r="468" spans="1:21" x14ac:dyDescent="0.25">
      <c r="A468" t="s">
        <v>1849</v>
      </c>
      <c r="B468" t="s">
        <v>1314</v>
      </c>
      <c r="C468" t="s">
        <v>1318</v>
      </c>
      <c r="D468" s="288" t="s">
        <v>1317</v>
      </c>
      <c r="E468" t="s">
        <v>1316</v>
      </c>
      <c r="F468" t="s">
        <v>9</v>
      </c>
      <c r="G468" t="s">
        <v>2528</v>
      </c>
      <c r="H468" s="288" t="s">
        <v>1097</v>
      </c>
      <c r="I468" t="s">
        <v>1098</v>
      </c>
      <c r="J468" t="s">
        <v>1315</v>
      </c>
      <c r="K468" t="s">
        <v>1099</v>
      </c>
      <c r="L468" t="s">
        <v>1101</v>
      </c>
      <c r="M468" s="288" t="s">
        <v>352</v>
      </c>
      <c r="N468" t="s">
        <v>570</v>
      </c>
      <c r="O468" t="s">
        <v>1101</v>
      </c>
      <c r="P468" t="s">
        <v>1097</v>
      </c>
      <c r="Q468" t="s">
        <v>1097</v>
      </c>
      <c r="R468" t="s">
        <v>1104</v>
      </c>
      <c r="S468" s="288" t="s">
        <v>342</v>
      </c>
      <c r="T468" t="s">
        <v>1319</v>
      </c>
      <c r="U468" t="s">
        <v>1320</v>
      </c>
    </row>
    <row r="469" spans="1:21" x14ac:dyDescent="0.25">
      <c r="A469" t="s">
        <v>1849</v>
      </c>
      <c r="B469" t="s">
        <v>1314</v>
      </c>
      <c r="C469" t="s">
        <v>1318</v>
      </c>
      <c r="D469" s="288" t="s">
        <v>1321</v>
      </c>
      <c r="E469" t="s">
        <v>1316</v>
      </c>
      <c r="F469" t="s">
        <v>9</v>
      </c>
      <c r="G469" t="s">
        <v>2528</v>
      </c>
      <c r="H469" s="288" t="s">
        <v>1097</v>
      </c>
      <c r="I469" t="s">
        <v>1098</v>
      </c>
      <c r="J469" t="s">
        <v>1315</v>
      </c>
      <c r="K469" t="s">
        <v>1099</v>
      </c>
      <c r="L469" t="s">
        <v>1101</v>
      </c>
      <c r="M469" s="288" t="s">
        <v>27</v>
      </c>
      <c r="N469" t="s">
        <v>570</v>
      </c>
      <c r="O469" t="s">
        <v>1101</v>
      </c>
      <c r="P469" t="s">
        <v>1097</v>
      </c>
      <c r="Q469" t="s">
        <v>1097</v>
      </c>
      <c r="R469" t="s">
        <v>1104</v>
      </c>
      <c r="S469" s="288" t="s">
        <v>342</v>
      </c>
      <c r="T469" t="s">
        <v>1322</v>
      </c>
      <c r="U469" t="s">
        <v>1323</v>
      </c>
    </row>
    <row r="470" spans="1:21" x14ac:dyDescent="0.25">
      <c r="A470" t="s">
        <v>1850</v>
      </c>
      <c r="B470" t="s">
        <v>1324</v>
      </c>
      <c r="C470" t="s">
        <v>1327</v>
      </c>
      <c r="D470" s="288" t="s">
        <v>1326</v>
      </c>
      <c r="E470" t="s">
        <v>1316</v>
      </c>
      <c r="F470" t="s">
        <v>9</v>
      </c>
      <c r="G470" t="s">
        <v>2528</v>
      </c>
      <c r="H470" s="288" t="s">
        <v>1097</v>
      </c>
      <c r="I470" t="s">
        <v>1098</v>
      </c>
      <c r="J470" t="s">
        <v>1325</v>
      </c>
      <c r="K470" t="s">
        <v>1099</v>
      </c>
      <c r="L470" t="s">
        <v>1101</v>
      </c>
      <c r="M470" s="288" t="s">
        <v>243</v>
      </c>
      <c r="N470" t="s">
        <v>1328</v>
      </c>
      <c r="O470" t="s">
        <v>1101</v>
      </c>
      <c r="P470" t="s">
        <v>1097</v>
      </c>
      <c r="Q470" t="s">
        <v>1097</v>
      </c>
      <c r="R470" t="s">
        <v>1104</v>
      </c>
      <c r="S470" s="288" t="s">
        <v>345</v>
      </c>
      <c r="T470" t="s">
        <v>1329</v>
      </c>
      <c r="U470" t="s">
        <v>1330</v>
      </c>
    </row>
    <row r="471" spans="1:21" x14ac:dyDescent="0.25">
      <c r="A471" t="s">
        <v>1850</v>
      </c>
      <c r="B471" t="s">
        <v>1324</v>
      </c>
      <c r="C471" t="s">
        <v>1327</v>
      </c>
      <c r="D471" s="288" t="s">
        <v>1331</v>
      </c>
      <c r="E471" t="s">
        <v>1316</v>
      </c>
      <c r="F471" t="s">
        <v>9</v>
      </c>
      <c r="G471" t="s">
        <v>2528</v>
      </c>
      <c r="H471" s="288" t="s">
        <v>1097</v>
      </c>
      <c r="I471" t="s">
        <v>1098</v>
      </c>
      <c r="J471" t="s">
        <v>1325</v>
      </c>
      <c r="K471" t="s">
        <v>1099</v>
      </c>
      <c r="L471" t="s">
        <v>1101</v>
      </c>
      <c r="M471" s="288" t="s">
        <v>390</v>
      </c>
      <c r="N471" t="s">
        <v>1328</v>
      </c>
      <c r="O471" t="s">
        <v>1101</v>
      </c>
      <c r="P471" t="s">
        <v>1097</v>
      </c>
      <c r="Q471" t="s">
        <v>1097</v>
      </c>
      <c r="R471" t="s">
        <v>1104</v>
      </c>
      <c r="S471" s="288" t="s">
        <v>345</v>
      </c>
      <c r="T471" t="s">
        <v>1332</v>
      </c>
      <c r="U471" t="s">
        <v>1333</v>
      </c>
    </row>
    <row r="472" spans="1:21" x14ac:dyDescent="0.25">
      <c r="A472" t="s">
        <v>1841</v>
      </c>
      <c r="B472" t="s">
        <v>1032</v>
      </c>
      <c r="C472" t="s">
        <v>1111</v>
      </c>
      <c r="D472" s="288" t="s">
        <v>1282</v>
      </c>
      <c r="E472" t="s">
        <v>1110</v>
      </c>
      <c r="F472" t="s">
        <v>9</v>
      </c>
      <c r="G472" t="s">
        <v>2528</v>
      </c>
      <c r="H472" s="288" t="s">
        <v>1097</v>
      </c>
      <c r="I472" t="s">
        <v>1098</v>
      </c>
      <c r="J472" t="s">
        <v>530</v>
      </c>
      <c r="K472" t="s">
        <v>1099</v>
      </c>
      <c r="L472" t="s">
        <v>1101</v>
      </c>
      <c r="M472" s="288" t="s">
        <v>530</v>
      </c>
      <c r="N472" t="s">
        <v>575</v>
      </c>
      <c r="O472" t="s">
        <v>1101</v>
      </c>
      <c r="P472" t="s">
        <v>1097</v>
      </c>
      <c r="Q472" t="s">
        <v>1097</v>
      </c>
      <c r="R472" t="s">
        <v>1104</v>
      </c>
      <c r="S472" s="288" t="s">
        <v>173</v>
      </c>
      <c r="T472" t="s">
        <v>1334</v>
      </c>
      <c r="U472" t="s">
        <v>1284</v>
      </c>
    </row>
    <row r="473" spans="1:21" x14ac:dyDescent="0.25">
      <c r="A473" t="s">
        <v>1841</v>
      </c>
      <c r="B473" t="s">
        <v>1032</v>
      </c>
      <c r="C473" t="s">
        <v>1111</v>
      </c>
      <c r="D473" s="288" t="s">
        <v>1033</v>
      </c>
      <c r="E473" t="s">
        <v>1110</v>
      </c>
      <c r="F473" t="s">
        <v>9</v>
      </c>
      <c r="G473" t="s">
        <v>2528</v>
      </c>
      <c r="H473" s="288" t="s">
        <v>1097</v>
      </c>
      <c r="I473" t="s">
        <v>1098</v>
      </c>
      <c r="J473" t="s">
        <v>530</v>
      </c>
      <c r="K473" t="s">
        <v>1099</v>
      </c>
      <c r="L473" t="s">
        <v>1101</v>
      </c>
      <c r="M473" s="288" t="s">
        <v>368</v>
      </c>
      <c r="N473" t="s">
        <v>575</v>
      </c>
      <c r="O473" t="s">
        <v>1101</v>
      </c>
      <c r="P473" t="s">
        <v>1097</v>
      </c>
      <c r="Q473" t="s">
        <v>1097</v>
      </c>
      <c r="R473" t="s">
        <v>1104</v>
      </c>
      <c r="S473" s="288" t="s">
        <v>173</v>
      </c>
      <c r="T473" t="s">
        <v>1060</v>
      </c>
      <c r="U473" t="s">
        <v>1335</v>
      </c>
    </row>
    <row r="474" spans="1:21" x14ac:dyDescent="0.25">
      <c r="A474" t="s">
        <v>1841</v>
      </c>
      <c r="B474" t="s">
        <v>1032</v>
      </c>
      <c r="C474" t="s">
        <v>1111</v>
      </c>
      <c r="D474" s="288" t="s">
        <v>1034</v>
      </c>
      <c r="E474" t="s">
        <v>1110</v>
      </c>
      <c r="F474" t="s">
        <v>9</v>
      </c>
      <c r="G474" t="s">
        <v>2528</v>
      </c>
      <c r="H474" s="288" t="s">
        <v>1097</v>
      </c>
      <c r="I474" t="s">
        <v>1098</v>
      </c>
      <c r="J474" t="s">
        <v>530</v>
      </c>
      <c r="K474" t="s">
        <v>1099</v>
      </c>
      <c r="L474" t="s">
        <v>1101</v>
      </c>
      <c r="M474" s="288" t="s">
        <v>154</v>
      </c>
      <c r="N474" t="s">
        <v>575</v>
      </c>
      <c r="O474" t="s">
        <v>1101</v>
      </c>
      <c r="P474" t="s">
        <v>1097</v>
      </c>
      <c r="Q474" t="s">
        <v>1097</v>
      </c>
      <c r="R474" t="s">
        <v>1104</v>
      </c>
      <c r="S474" s="288" t="s">
        <v>173</v>
      </c>
      <c r="T474" t="s">
        <v>1061</v>
      </c>
      <c r="U474" t="s">
        <v>1113</v>
      </c>
    </row>
    <row r="475" spans="1:21" x14ac:dyDescent="0.25">
      <c r="A475" t="s">
        <v>1841</v>
      </c>
      <c r="B475" t="s">
        <v>1032</v>
      </c>
      <c r="C475" t="s">
        <v>1116</v>
      </c>
      <c r="D475" s="288" t="s">
        <v>1114</v>
      </c>
      <c r="E475" t="s">
        <v>1110</v>
      </c>
      <c r="F475" t="s">
        <v>9</v>
      </c>
      <c r="G475" t="s">
        <v>2528</v>
      </c>
      <c r="H475" s="288" t="s">
        <v>1097</v>
      </c>
      <c r="I475" t="s">
        <v>1098</v>
      </c>
      <c r="J475" t="s">
        <v>530</v>
      </c>
      <c r="K475" t="s">
        <v>1099</v>
      </c>
      <c r="L475" t="s">
        <v>1101</v>
      </c>
      <c r="M475" s="288" t="s">
        <v>1115</v>
      </c>
      <c r="N475" t="s">
        <v>576</v>
      </c>
      <c r="O475" t="s">
        <v>1101</v>
      </c>
      <c r="P475" t="s">
        <v>1097</v>
      </c>
      <c r="Q475" t="s">
        <v>1097</v>
      </c>
      <c r="R475" t="s">
        <v>1104</v>
      </c>
      <c r="S475" s="288" t="s">
        <v>173</v>
      </c>
      <c r="T475" t="s">
        <v>1336</v>
      </c>
      <c r="U475" t="s">
        <v>1118</v>
      </c>
    </row>
    <row r="476" spans="1:21" x14ac:dyDescent="0.25">
      <c r="A476" t="s">
        <v>1841</v>
      </c>
      <c r="B476" t="s">
        <v>1032</v>
      </c>
      <c r="C476" t="s">
        <v>1116</v>
      </c>
      <c r="D476" s="288" t="s">
        <v>1119</v>
      </c>
      <c r="E476" t="s">
        <v>1110</v>
      </c>
      <c r="F476" t="s">
        <v>9</v>
      </c>
      <c r="G476" t="s">
        <v>2528</v>
      </c>
      <c r="H476" s="288" t="s">
        <v>1097</v>
      </c>
      <c r="I476" t="s">
        <v>1098</v>
      </c>
      <c r="J476" t="s">
        <v>530</v>
      </c>
      <c r="K476" t="s">
        <v>1099</v>
      </c>
      <c r="L476" t="s">
        <v>1101</v>
      </c>
      <c r="M476" s="288" t="s">
        <v>1120</v>
      </c>
      <c r="N476" t="s">
        <v>576</v>
      </c>
      <c r="O476" t="s">
        <v>1101</v>
      </c>
      <c r="P476" t="s">
        <v>1097</v>
      </c>
      <c r="Q476" t="s">
        <v>1097</v>
      </c>
      <c r="R476" t="s">
        <v>1104</v>
      </c>
      <c r="S476" s="288" t="s">
        <v>173</v>
      </c>
      <c r="T476" t="s">
        <v>1337</v>
      </c>
      <c r="U476" t="s">
        <v>1122</v>
      </c>
    </row>
    <row r="477" spans="1:21" x14ac:dyDescent="0.25">
      <c r="A477" t="s">
        <v>1842</v>
      </c>
      <c r="B477" t="s">
        <v>1035</v>
      </c>
      <c r="C477" t="s">
        <v>1130</v>
      </c>
      <c r="D477" s="288" t="s">
        <v>1036</v>
      </c>
      <c r="E477" t="s">
        <v>1110</v>
      </c>
      <c r="F477" t="s">
        <v>9</v>
      </c>
      <c r="G477" t="s">
        <v>2528</v>
      </c>
      <c r="H477" s="288" t="s">
        <v>1097</v>
      </c>
      <c r="I477" t="s">
        <v>1098</v>
      </c>
      <c r="J477" t="s">
        <v>522</v>
      </c>
      <c r="K477" t="s">
        <v>1099</v>
      </c>
      <c r="L477" t="s">
        <v>1101</v>
      </c>
      <c r="M477" s="288" t="s">
        <v>374</v>
      </c>
      <c r="N477" t="s">
        <v>574</v>
      </c>
      <c r="O477" t="s">
        <v>1101</v>
      </c>
      <c r="P477" t="s">
        <v>1097</v>
      </c>
      <c r="Q477" t="s">
        <v>1097</v>
      </c>
      <c r="R477" t="s">
        <v>1104</v>
      </c>
      <c r="S477" s="288" t="s">
        <v>344</v>
      </c>
      <c r="T477" t="s">
        <v>1076</v>
      </c>
      <c r="U477" t="s">
        <v>1338</v>
      </c>
    </row>
    <row r="478" spans="1:21" x14ac:dyDescent="0.25">
      <c r="A478" t="s">
        <v>1842</v>
      </c>
      <c r="B478" t="s">
        <v>1035</v>
      </c>
      <c r="C478" t="s">
        <v>1130</v>
      </c>
      <c r="D478" s="288" t="s">
        <v>1037</v>
      </c>
      <c r="E478" t="s">
        <v>1110</v>
      </c>
      <c r="F478" t="s">
        <v>9</v>
      </c>
      <c r="G478" t="s">
        <v>2528</v>
      </c>
      <c r="H478" s="288" t="s">
        <v>1097</v>
      </c>
      <c r="I478" t="s">
        <v>1098</v>
      </c>
      <c r="J478" t="s">
        <v>522</v>
      </c>
      <c r="K478" t="s">
        <v>1099</v>
      </c>
      <c r="L478" t="s">
        <v>1101</v>
      </c>
      <c r="M478" s="288" t="s">
        <v>209</v>
      </c>
      <c r="N478" t="s">
        <v>574</v>
      </c>
      <c r="O478" t="s">
        <v>1101</v>
      </c>
      <c r="P478" t="s">
        <v>1097</v>
      </c>
      <c r="Q478" t="s">
        <v>1097</v>
      </c>
      <c r="R478" t="s">
        <v>1104</v>
      </c>
      <c r="S478" s="288" t="s">
        <v>344</v>
      </c>
      <c r="T478" t="s">
        <v>1077</v>
      </c>
      <c r="U478" t="s">
        <v>1132</v>
      </c>
    </row>
    <row r="479" spans="1:21" x14ac:dyDescent="0.25">
      <c r="A479" t="s">
        <v>1842</v>
      </c>
      <c r="B479" t="s">
        <v>1035</v>
      </c>
      <c r="C479" t="s">
        <v>1130</v>
      </c>
      <c r="D479" s="288" t="s">
        <v>1038</v>
      </c>
      <c r="E479" t="s">
        <v>1110</v>
      </c>
      <c r="F479" t="s">
        <v>9</v>
      </c>
      <c r="G479" t="s">
        <v>2528</v>
      </c>
      <c r="H479" s="288" t="s">
        <v>1097</v>
      </c>
      <c r="I479" t="s">
        <v>1098</v>
      </c>
      <c r="J479" t="s">
        <v>522</v>
      </c>
      <c r="K479" t="s">
        <v>1099</v>
      </c>
      <c r="L479" t="s">
        <v>1101</v>
      </c>
      <c r="M479" s="288" t="s">
        <v>1157</v>
      </c>
      <c r="N479" t="s">
        <v>574</v>
      </c>
      <c r="O479" t="s">
        <v>1101</v>
      </c>
      <c r="P479" t="s">
        <v>1097</v>
      </c>
      <c r="Q479" t="s">
        <v>1097</v>
      </c>
      <c r="R479" t="s">
        <v>1104</v>
      </c>
      <c r="S479" s="288" t="s">
        <v>344</v>
      </c>
      <c r="T479" t="s">
        <v>1078</v>
      </c>
      <c r="U479" t="s">
        <v>1159</v>
      </c>
    </row>
    <row r="480" spans="1:21" x14ac:dyDescent="0.25">
      <c r="A480" t="s">
        <v>1848</v>
      </c>
      <c r="B480" t="s">
        <v>1339</v>
      </c>
      <c r="C480" t="s">
        <v>1103</v>
      </c>
      <c r="D480" s="288" t="s">
        <v>1040</v>
      </c>
      <c r="E480" t="s">
        <v>1100</v>
      </c>
      <c r="F480" t="s">
        <v>9</v>
      </c>
      <c r="G480" t="s">
        <v>2528</v>
      </c>
      <c r="H480" s="288" t="s">
        <v>1097</v>
      </c>
      <c r="I480" t="s">
        <v>1098</v>
      </c>
      <c r="J480" t="s">
        <v>1340</v>
      </c>
      <c r="K480" t="s">
        <v>1099</v>
      </c>
      <c r="L480" t="s">
        <v>1101</v>
      </c>
      <c r="M480" s="288" t="s">
        <v>52</v>
      </c>
      <c r="N480" t="s">
        <v>568</v>
      </c>
      <c r="O480" t="s">
        <v>1101</v>
      </c>
      <c r="P480" t="s">
        <v>1097</v>
      </c>
      <c r="Q480" t="s">
        <v>1097</v>
      </c>
      <c r="R480" t="s">
        <v>1104</v>
      </c>
      <c r="S480" s="288" t="s">
        <v>287</v>
      </c>
      <c r="T480" t="s">
        <v>1341</v>
      </c>
      <c r="U480" t="s">
        <v>1127</v>
      </c>
    </row>
    <row r="481" spans="1:21" x14ac:dyDescent="0.25">
      <c r="A481" t="s">
        <v>1848</v>
      </c>
      <c r="B481" t="s">
        <v>1342</v>
      </c>
      <c r="C481" t="s">
        <v>1103</v>
      </c>
      <c r="D481" s="288" t="s">
        <v>1040</v>
      </c>
      <c r="E481" t="s">
        <v>1100</v>
      </c>
      <c r="F481" t="s">
        <v>9</v>
      </c>
      <c r="G481" t="s">
        <v>2528</v>
      </c>
      <c r="H481" s="288" t="s">
        <v>1097</v>
      </c>
      <c r="I481" t="s">
        <v>1098</v>
      </c>
      <c r="J481" t="s">
        <v>1343</v>
      </c>
      <c r="K481" t="s">
        <v>1099</v>
      </c>
      <c r="L481" t="s">
        <v>1101</v>
      </c>
      <c r="M481" s="288" t="s">
        <v>52</v>
      </c>
      <c r="N481" t="s">
        <v>568</v>
      </c>
      <c r="O481" t="s">
        <v>1101</v>
      </c>
      <c r="P481" t="s">
        <v>1097</v>
      </c>
      <c r="Q481" t="s">
        <v>1097</v>
      </c>
      <c r="R481" t="s">
        <v>1104</v>
      </c>
      <c r="S481" s="288" t="s">
        <v>287</v>
      </c>
      <c r="T481" t="s">
        <v>1344</v>
      </c>
      <c r="U481" t="s">
        <v>1127</v>
      </c>
    </row>
    <row r="482" spans="1:21" x14ac:dyDescent="0.25">
      <c r="A482" t="s">
        <v>1851</v>
      </c>
      <c r="B482" t="s">
        <v>1345</v>
      </c>
      <c r="C482" t="s">
        <v>1232</v>
      </c>
      <c r="D482" s="288" t="s">
        <v>1346</v>
      </c>
      <c r="E482" t="s">
        <v>1100</v>
      </c>
      <c r="F482" t="s">
        <v>9</v>
      </c>
      <c r="G482" t="s">
        <v>2528</v>
      </c>
      <c r="H482" s="288" t="s">
        <v>1097</v>
      </c>
      <c r="I482" t="s">
        <v>1098</v>
      </c>
      <c r="J482" t="s">
        <v>762</v>
      </c>
      <c r="K482" t="s">
        <v>1099</v>
      </c>
      <c r="L482" t="s">
        <v>1101</v>
      </c>
      <c r="M482" s="288" t="s">
        <v>351</v>
      </c>
      <c r="N482" t="s">
        <v>567</v>
      </c>
      <c r="O482" t="s">
        <v>1101</v>
      </c>
      <c r="P482" t="s">
        <v>1097</v>
      </c>
      <c r="Q482" t="s">
        <v>1097</v>
      </c>
      <c r="R482" t="s">
        <v>1104</v>
      </c>
      <c r="S482" s="288" t="s">
        <v>348</v>
      </c>
      <c r="T482" t="s">
        <v>1347</v>
      </c>
      <c r="U482" t="s">
        <v>1833</v>
      </c>
    </row>
    <row r="483" spans="1:21" x14ac:dyDescent="0.25">
      <c r="A483" t="s">
        <v>1851</v>
      </c>
      <c r="B483" t="s">
        <v>1348</v>
      </c>
      <c r="C483" t="s">
        <v>1232</v>
      </c>
      <c r="D483" s="288" t="s">
        <v>1350</v>
      </c>
      <c r="E483" t="s">
        <v>1349</v>
      </c>
      <c r="F483" t="s">
        <v>9</v>
      </c>
      <c r="G483" t="s">
        <v>2528</v>
      </c>
      <c r="H483" s="288" t="s">
        <v>1097</v>
      </c>
      <c r="I483" t="s">
        <v>1098</v>
      </c>
      <c r="J483" t="s">
        <v>348</v>
      </c>
      <c r="K483" t="s">
        <v>1099</v>
      </c>
      <c r="L483" t="s">
        <v>1101</v>
      </c>
      <c r="M483" s="288" t="s">
        <v>1351</v>
      </c>
      <c r="N483" t="s">
        <v>567</v>
      </c>
      <c r="O483" t="s">
        <v>1101</v>
      </c>
      <c r="P483" t="s">
        <v>1097</v>
      </c>
      <c r="Q483" t="s">
        <v>1097</v>
      </c>
      <c r="R483" t="s">
        <v>1104</v>
      </c>
      <c r="S483" s="288" t="s">
        <v>348</v>
      </c>
      <c r="T483" t="s">
        <v>1352</v>
      </c>
      <c r="U483" t="s">
        <v>1353</v>
      </c>
    </row>
    <row r="484" spans="1:21" x14ac:dyDescent="0.25">
      <c r="A484" t="s">
        <v>1851</v>
      </c>
      <c r="B484" t="s">
        <v>1348</v>
      </c>
      <c r="C484" t="s">
        <v>1232</v>
      </c>
      <c r="D484" s="288" t="s">
        <v>1231</v>
      </c>
      <c r="E484" t="s">
        <v>1100</v>
      </c>
      <c r="F484" t="s">
        <v>9</v>
      </c>
      <c r="G484" t="s">
        <v>2528</v>
      </c>
      <c r="H484" s="288" t="s">
        <v>1097</v>
      </c>
      <c r="I484" t="s">
        <v>1098</v>
      </c>
      <c r="J484" t="s">
        <v>348</v>
      </c>
      <c r="K484" t="s">
        <v>1099</v>
      </c>
      <c r="L484" t="s">
        <v>1101</v>
      </c>
      <c r="M484" s="288" t="s">
        <v>350</v>
      </c>
      <c r="N484" t="s">
        <v>567</v>
      </c>
      <c r="O484" t="s">
        <v>1101</v>
      </c>
      <c r="P484" t="s">
        <v>1097</v>
      </c>
      <c r="Q484" t="s">
        <v>1097</v>
      </c>
      <c r="R484" t="s">
        <v>1104</v>
      </c>
      <c r="S484" s="288" t="s">
        <v>348</v>
      </c>
      <c r="T484" t="s">
        <v>1354</v>
      </c>
      <c r="U484" t="s">
        <v>1355</v>
      </c>
    </row>
    <row r="485" spans="1:21" x14ac:dyDescent="0.25">
      <c r="A485" t="s">
        <v>1846</v>
      </c>
      <c r="B485" t="s">
        <v>1356</v>
      </c>
      <c r="C485" t="s">
        <v>1290</v>
      </c>
      <c r="D485" s="288" t="s">
        <v>1358</v>
      </c>
      <c r="E485" t="s">
        <v>1100</v>
      </c>
      <c r="F485" t="s">
        <v>9</v>
      </c>
      <c r="G485" t="s">
        <v>2528</v>
      </c>
      <c r="H485" s="288" t="s">
        <v>1097</v>
      </c>
      <c r="I485" t="s">
        <v>1098</v>
      </c>
      <c r="J485" t="s">
        <v>1357</v>
      </c>
      <c r="K485" t="s">
        <v>1099</v>
      </c>
      <c r="L485" t="s">
        <v>1101</v>
      </c>
      <c r="M485" s="288" t="s">
        <v>354</v>
      </c>
      <c r="N485" t="s">
        <v>564</v>
      </c>
      <c r="O485" t="s">
        <v>1101</v>
      </c>
      <c r="P485" t="s">
        <v>1097</v>
      </c>
      <c r="Q485" t="s">
        <v>1097</v>
      </c>
      <c r="R485" t="s">
        <v>1104</v>
      </c>
      <c r="S485" s="288" t="s">
        <v>28</v>
      </c>
      <c r="T485" t="s">
        <v>1359</v>
      </c>
      <c r="U485" t="s">
        <v>1360</v>
      </c>
    </row>
    <row r="486" spans="1:21" x14ac:dyDescent="0.25">
      <c r="A486" t="s">
        <v>1848</v>
      </c>
      <c r="B486" t="s">
        <v>1361</v>
      </c>
      <c r="C486" t="s">
        <v>1103</v>
      </c>
      <c r="D486" s="288" t="s">
        <v>1040</v>
      </c>
      <c r="E486" t="s">
        <v>1100</v>
      </c>
      <c r="F486" t="s">
        <v>9</v>
      </c>
      <c r="G486" t="s">
        <v>2528</v>
      </c>
      <c r="H486" s="288" t="s">
        <v>1097</v>
      </c>
      <c r="I486" t="s">
        <v>1098</v>
      </c>
      <c r="J486" t="s">
        <v>1362</v>
      </c>
      <c r="K486" t="s">
        <v>1099</v>
      </c>
      <c r="L486" t="s">
        <v>1101</v>
      </c>
      <c r="M486" s="288" t="s">
        <v>52</v>
      </c>
      <c r="N486" t="s">
        <v>568</v>
      </c>
      <c r="O486" t="s">
        <v>1101</v>
      </c>
      <c r="P486" t="s">
        <v>1097</v>
      </c>
      <c r="Q486" t="s">
        <v>1097</v>
      </c>
      <c r="R486" t="s">
        <v>1104</v>
      </c>
      <c r="S486" s="288" t="s">
        <v>287</v>
      </c>
      <c r="T486" t="s">
        <v>1363</v>
      </c>
      <c r="U486" t="s">
        <v>1127</v>
      </c>
    </row>
    <row r="487" spans="1:21" x14ac:dyDescent="0.25">
      <c r="A487" t="s">
        <v>1844</v>
      </c>
      <c r="B487" t="s">
        <v>1407</v>
      </c>
      <c r="C487" t="s">
        <v>1209</v>
      </c>
      <c r="D487" s="288" t="s">
        <v>1825</v>
      </c>
      <c r="E487" t="s">
        <v>1181</v>
      </c>
      <c r="F487" t="s">
        <v>9</v>
      </c>
      <c r="G487" t="s">
        <v>2528</v>
      </c>
      <c r="H487" s="288" t="s">
        <v>1097</v>
      </c>
      <c r="I487" t="s">
        <v>1098</v>
      </c>
      <c r="J487" t="s">
        <v>1408</v>
      </c>
      <c r="K487" t="s">
        <v>1099</v>
      </c>
      <c r="L487" t="s">
        <v>1101</v>
      </c>
      <c r="M487" s="288" t="s">
        <v>1826</v>
      </c>
      <c r="N487" t="s">
        <v>571</v>
      </c>
      <c r="O487" t="s">
        <v>1101</v>
      </c>
      <c r="P487" t="s">
        <v>1097</v>
      </c>
      <c r="Q487" t="s">
        <v>1097</v>
      </c>
      <c r="R487" t="s">
        <v>1104</v>
      </c>
      <c r="S487" s="288" t="s">
        <v>343</v>
      </c>
      <c r="T487" t="s">
        <v>1827</v>
      </c>
      <c r="U487" t="s">
        <v>1828</v>
      </c>
    </row>
    <row r="488" spans="1:21" x14ac:dyDescent="0.25">
      <c r="A488" t="s">
        <v>1848</v>
      </c>
      <c r="B488" t="s">
        <v>1364</v>
      </c>
      <c r="C488" t="s">
        <v>1103</v>
      </c>
      <c r="D488" s="288" t="s">
        <v>1040</v>
      </c>
      <c r="E488" t="s">
        <v>1316</v>
      </c>
      <c r="F488" t="s">
        <v>9</v>
      </c>
      <c r="G488" t="s">
        <v>2528</v>
      </c>
      <c r="H488" s="288" t="s">
        <v>1097</v>
      </c>
      <c r="I488" t="s">
        <v>1098</v>
      </c>
      <c r="J488" t="s">
        <v>1365</v>
      </c>
      <c r="K488" t="s">
        <v>1099</v>
      </c>
      <c r="L488" t="s">
        <v>1101</v>
      </c>
      <c r="M488" s="288" t="s">
        <v>52</v>
      </c>
      <c r="N488" t="s">
        <v>568</v>
      </c>
      <c r="O488" t="s">
        <v>1101</v>
      </c>
      <c r="P488" t="s">
        <v>1097</v>
      </c>
      <c r="Q488" t="s">
        <v>1097</v>
      </c>
      <c r="R488" t="s">
        <v>1104</v>
      </c>
      <c r="S488" s="288" t="s">
        <v>287</v>
      </c>
      <c r="T488" t="s">
        <v>1366</v>
      </c>
      <c r="U488" t="s">
        <v>1127</v>
      </c>
    </row>
    <row r="489" spans="1:21" x14ac:dyDescent="0.25">
      <c r="A489" t="s">
        <v>1848</v>
      </c>
      <c r="B489" t="s">
        <v>1039</v>
      </c>
      <c r="C489" t="s">
        <v>1103</v>
      </c>
      <c r="D489" s="288" t="s">
        <v>1040</v>
      </c>
      <c r="E489" t="s">
        <v>1100</v>
      </c>
      <c r="F489" t="s">
        <v>9</v>
      </c>
      <c r="G489" t="s">
        <v>2528</v>
      </c>
      <c r="H489" s="288" t="s">
        <v>1097</v>
      </c>
      <c r="I489" t="s">
        <v>1098</v>
      </c>
      <c r="J489" t="s">
        <v>509</v>
      </c>
      <c r="K489" t="s">
        <v>1099</v>
      </c>
      <c r="L489" t="s">
        <v>1101</v>
      </c>
      <c r="M489" s="288" t="s">
        <v>52</v>
      </c>
      <c r="N489" t="s">
        <v>568</v>
      </c>
      <c r="O489" t="s">
        <v>1101</v>
      </c>
      <c r="P489" t="s">
        <v>1097</v>
      </c>
      <c r="Q489" t="s">
        <v>1097</v>
      </c>
      <c r="R489" t="s">
        <v>1104</v>
      </c>
      <c r="S489" s="288" t="s">
        <v>287</v>
      </c>
      <c r="T489" t="s">
        <v>1067</v>
      </c>
      <c r="U489" t="s">
        <v>1127</v>
      </c>
    </row>
    <row r="490" spans="1:21" x14ac:dyDescent="0.25">
      <c r="A490" t="s">
        <v>1842</v>
      </c>
      <c r="B490" t="s">
        <v>1371</v>
      </c>
      <c r="C490" t="s">
        <v>1369</v>
      </c>
      <c r="D490" s="288" t="s">
        <v>1030</v>
      </c>
      <c r="E490" t="s">
        <v>1110</v>
      </c>
      <c r="F490" t="s">
        <v>9</v>
      </c>
      <c r="G490" t="s">
        <v>2528</v>
      </c>
      <c r="H490" s="288" t="s">
        <v>1097</v>
      </c>
      <c r="I490" t="s">
        <v>1098</v>
      </c>
      <c r="J490" t="s">
        <v>1372</v>
      </c>
      <c r="K490" t="s">
        <v>1367</v>
      </c>
      <c r="L490" t="s">
        <v>1368</v>
      </c>
      <c r="M490" s="288" t="s">
        <v>332</v>
      </c>
      <c r="N490" t="s">
        <v>569</v>
      </c>
      <c r="O490" t="s">
        <v>1101</v>
      </c>
      <c r="P490" t="s">
        <v>1097</v>
      </c>
      <c r="Q490" t="s">
        <v>1097</v>
      </c>
      <c r="R490" t="s">
        <v>1104</v>
      </c>
      <c r="S490" s="288" t="s">
        <v>344</v>
      </c>
      <c r="T490" t="s">
        <v>1373</v>
      </c>
      <c r="U490" t="s">
        <v>1374</v>
      </c>
    </row>
    <row r="491" spans="1:21" x14ac:dyDescent="0.25">
      <c r="A491" t="s">
        <v>1841</v>
      </c>
      <c r="B491" t="s">
        <v>998</v>
      </c>
      <c r="C491" t="s">
        <v>1369</v>
      </c>
      <c r="D491" s="288" t="s">
        <v>1030</v>
      </c>
      <c r="E491" t="s">
        <v>1110</v>
      </c>
      <c r="F491" t="s">
        <v>9</v>
      </c>
      <c r="G491" t="s">
        <v>2528</v>
      </c>
      <c r="H491" s="288" t="s">
        <v>1097</v>
      </c>
      <c r="I491" t="s">
        <v>1098</v>
      </c>
      <c r="J491" t="s">
        <v>525</v>
      </c>
      <c r="K491" t="s">
        <v>1367</v>
      </c>
      <c r="L491" t="s">
        <v>1368</v>
      </c>
      <c r="M491" s="288" t="s">
        <v>332</v>
      </c>
      <c r="N491" t="s">
        <v>569</v>
      </c>
      <c r="O491" t="s">
        <v>1101</v>
      </c>
      <c r="P491" t="s">
        <v>1097</v>
      </c>
      <c r="Q491" t="s">
        <v>1097</v>
      </c>
      <c r="R491" t="s">
        <v>1104</v>
      </c>
      <c r="S491" s="288" t="s">
        <v>173</v>
      </c>
      <c r="T491" t="s">
        <v>1375</v>
      </c>
      <c r="U491" t="s">
        <v>1370</v>
      </c>
    </row>
    <row r="492" spans="1:21" x14ac:dyDescent="0.25">
      <c r="A492" t="s">
        <v>1841</v>
      </c>
      <c r="B492" t="s">
        <v>998</v>
      </c>
      <c r="C492" t="s">
        <v>1369</v>
      </c>
      <c r="D492" s="288" t="s">
        <v>1031</v>
      </c>
      <c r="E492" t="s">
        <v>1110</v>
      </c>
      <c r="F492" t="s">
        <v>9</v>
      </c>
      <c r="G492" t="s">
        <v>2528</v>
      </c>
      <c r="H492" s="288" t="s">
        <v>1097</v>
      </c>
      <c r="I492" t="s">
        <v>1098</v>
      </c>
      <c r="J492" t="s">
        <v>525</v>
      </c>
      <c r="K492" t="s">
        <v>1367</v>
      </c>
      <c r="L492" t="s">
        <v>1368</v>
      </c>
      <c r="M492" s="288" t="s">
        <v>333</v>
      </c>
      <c r="N492" t="s">
        <v>569</v>
      </c>
      <c r="O492" t="s">
        <v>1101</v>
      </c>
      <c r="P492" t="s">
        <v>1097</v>
      </c>
      <c r="Q492" t="s">
        <v>1097</v>
      </c>
      <c r="R492" t="s">
        <v>1104</v>
      </c>
      <c r="S492" s="288" t="s">
        <v>173</v>
      </c>
      <c r="T492" t="s">
        <v>1376</v>
      </c>
      <c r="U492" t="s">
        <v>1377</v>
      </c>
    </row>
    <row r="493" spans="1:21" x14ac:dyDescent="0.25">
      <c r="A493" t="s">
        <v>1841</v>
      </c>
      <c r="B493" t="s">
        <v>998</v>
      </c>
      <c r="C493" t="s">
        <v>1369</v>
      </c>
      <c r="D493" s="288" t="s">
        <v>1031</v>
      </c>
      <c r="E493" t="s">
        <v>1107</v>
      </c>
      <c r="F493" t="s">
        <v>9</v>
      </c>
      <c r="G493" t="s">
        <v>2528</v>
      </c>
      <c r="H493" s="288" t="s">
        <v>1097</v>
      </c>
      <c r="I493" t="s">
        <v>1098</v>
      </c>
      <c r="J493" t="s">
        <v>525</v>
      </c>
      <c r="K493" t="s">
        <v>1367</v>
      </c>
      <c r="L493" t="s">
        <v>1368</v>
      </c>
      <c r="M493" s="288" t="s">
        <v>333</v>
      </c>
      <c r="N493" t="s">
        <v>569</v>
      </c>
      <c r="O493" t="s">
        <v>1101</v>
      </c>
      <c r="P493" t="s">
        <v>1097</v>
      </c>
      <c r="Q493" t="s">
        <v>1097</v>
      </c>
      <c r="R493" t="s">
        <v>1104</v>
      </c>
      <c r="S493" s="288" t="s">
        <v>173</v>
      </c>
      <c r="T493" t="s">
        <v>1376</v>
      </c>
      <c r="U493" t="s">
        <v>1377</v>
      </c>
    </row>
    <row r="494" spans="1:21" x14ac:dyDescent="0.25">
      <c r="A494" t="s">
        <v>1843</v>
      </c>
      <c r="B494" t="s">
        <v>1002</v>
      </c>
      <c r="C494" t="s">
        <v>1369</v>
      </c>
      <c r="D494" s="288" t="s">
        <v>1030</v>
      </c>
      <c r="E494" t="s">
        <v>1110</v>
      </c>
      <c r="F494" t="s">
        <v>9</v>
      </c>
      <c r="G494" t="s">
        <v>2528</v>
      </c>
      <c r="H494" s="288" t="s">
        <v>1097</v>
      </c>
      <c r="I494" t="s">
        <v>1098</v>
      </c>
      <c r="J494" t="s">
        <v>503</v>
      </c>
      <c r="K494" t="s">
        <v>1367</v>
      </c>
      <c r="L494" t="s">
        <v>1368</v>
      </c>
      <c r="M494" s="288" t="s">
        <v>332</v>
      </c>
      <c r="N494" t="s">
        <v>569</v>
      </c>
      <c r="O494" t="s">
        <v>1101</v>
      </c>
      <c r="P494" t="s">
        <v>1097</v>
      </c>
      <c r="Q494" t="s">
        <v>1097</v>
      </c>
      <c r="R494" t="s">
        <v>1104</v>
      </c>
      <c r="S494" s="288" t="s">
        <v>216</v>
      </c>
      <c r="T494" t="s">
        <v>1378</v>
      </c>
      <c r="U494" t="s">
        <v>1379</v>
      </c>
    </row>
    <row r="495" spans="1:21" x14ac:dyDescent="0.25">
      <c r="A495" t="s">
        <v>1845</v>
      </c>
      <c r="B495" t="s">
        <v>1133</v>
      </c>
      <c r="C495" t="s">
        <v>1369</v>
      </c>
      <c r="D495" s="288" t="s">
        <v>1030</v>
      </c>
      <c r="E495" t="s">
        <v>1134</v>
      </c>
      <c r="F495" t="s">
        <v>9</v>
      </c>
      <c r="G495" t="s">
        <v>2528</v>
      </c>
      <c r="H495" s="288" t="s">
        <v>1097</v>
      </c>
      <c r="I495" t="s">
        <v>1098</v>
      </c>
      <c r="J495" t="s">
        <v>460</v>
      </c>
      <c r="K495" t="s">
        <v>1367</v>
      </c>
      <c r="L495" t="s">
        <v>1368</v>
      </c>
      <c r="M495" s="288" t="s">
        <v>332</v>
      </c>
      <c r="N495" t="s">
        <v>569</v>
      </c>
      <c r="O495" t="s">
        <v>1101</v>
      </c>
      <c r="P495" t="s">
        <v>1097</v>
      </c>
      <c r="Q495" t="s">
        <v>1097</v>
      </c>
      <c r="R495" t="s">
        <v>1104</v>
      </c>
      <c r="S495" s="288" t="s">
        <v>460</v>
      </c>
      <c r="T495" t="s">
        <v>1380</v>
      </c>
      <c r="U495" t="s">
        <v>1834</v>
      </c>
    </row>
    <row r="496" spans="1:21" x14ac:dyDescent="0.25">
      <c r="A496" t="s">
        <v>1846</v>
      </c>
      <c r="B496" t="s">
        <v>1382</v>
      </c>
      <c r="C496" t="s">
        <v>1369</v>
      </c>
      <c r="D496" s="288" t="s">
        <v>1030</v>
      </c>
      <c r="E496" t="s">
        <v>1181</v>
      </c>
      <c r="F496" t="s">
        <v>9</v>
      </c>
      <c r="G496" t="s">
        <v>2528</v>
      </c>
      <c r="H496" s="288" t="s">
        <v>1097</v>
      </c>
      <c r="I496" t="s">
        <v>1098</v>
      </c>
      <c r="J496" t="s">
        <v>1383</v>
      </c>
      <c r="K496" t="s">
        <v>1367</v>
      </c>
      <c r="L496" t="s">
        <v>1368</v>
      </c>
      <c r="M496" s="288" t="s">
        <v>332</v>
      </c>
      <c r="N496" t="s">
        <v>569</v>
      </c>
      <c r="O496" t="s">
        <v>1101</v>
      </c>
      <c r="P496" t="s">
        <v>1097</v>
      </c>
      <c r="Q496" t="s">
        <v>1097</v>
      </c>
      <c r="R496" t="s">
        <v>1104</v>
      </c>
      <c r="S496" s="288" t="s">
        <v>28</v>
      </c>
      <c r="T496" t="s">
        <v>1384</v>
      </c>
      <c r="U496" t="s">
        <v>1835</v>
      </c>
    </row>
    <row r="497" spans="1:21" x14ac:dyDescent="0.25">
      <c r="A497" t="s">
        <v>1844</v>
      </c>
      <c r="B497" t="s">
        <v>1386</v>
      </c>
      <c r="C497" t="s">
        <v>1369</v>
      </c>
      <c r="D497" s="288" t="s">
        <v>1030</v>
      </c>
      <c r="E497" t="s">
        <v>1181</v>
      </c>
      <c r="F497" t="s">
        <v>9</v>
      </c>
      <c r="G497" t="s">
        <v>2528</v>
      </c>
      <c r="H497" s="288" t="s">
        <v>1097</v>
      </c>
      <c r="I497" t="s">
        <v>1098</v>
      </c>
      <c r="J497" t="s">
        <v>1387</v>
      </c>
      <c r="K497" t="s">
        <v>1367</v>
      </c>
      <c r="L497" t="s">
        <v>1368</v>
      </c>
      <c r="M497" s="288" t="s">
        <v>332</v>
      </c>
      <c r="N497" t="s">
        <v>569</v>
      </c>
      <c r="O497" t="s">
        <v>1101</v>
      </c>
      <c r="P497" t="s">
        <v>1097</v>
      </c>
      <c r="Q497" t="s">
        <v>1097</v>
      </c>
      <c r="R497" t="s">
        <v>1104</v>
      </c>
      <c r="S497" s="288" t="s">
        <v>343</v>
      </c>
      <c r="T497" t="s">
        <v>1388</v>
      </c>
      <c r="U497" t="s">
        <v>1385</v>
      </c>
    </row>
    <row r="498" spans="1:21" x14ac:dyDescent="0.25">
      <c r="A498" t="s">
        <v>1847</v>
      </c>
      <c r="B498" t="s">
        <v>967</v>
      </c>
      <c r="C498" t="s">
        <v>1369</v>
      </c>
      <c r="D498" s="288" t="s">
        <v>1030</v>
      </c>
      <c r="E498" t="s">
        <v>1181</v>
      </c>
      <c r="F498" t="s">
        <v>9</v>
      </c>
      <c r="G498" t="s">
        <v>2528</v>
      </c>
      <c r="H498" s="288" t="s">
        <v>1097</v>
      </c>
      <c r="I498" t="s">
        <v>1098</v>
      </c>
      <c r="J498" t="s">
        <v>329</v>
      </c>
      <c r="K498" t="s">
        <v>1367</v>
      </c>
      <c r="L498" t="s">
        <v>1368</v>
      </c>
      <c r="M498" s="288" t="s">
        <v>332</v>
      </c>
      <c r="N498" t="s">
        <v>569</v>
      </c>
      <c r="O498" t="s">
        <v>1101</v>
      </c>
      <c r="P498" t="s">
        <v>1097</v>
      </c>
      <c r="Q498" t="s">
        <v>1097</v>
      </c>
      <c r="R498" t="s">
        <v>1104</v>
      </c>
      <c r="S498" s="288" t="s">
        <v>286</v>
      </c>
      <c r="T498" t="s">
        <v>1389</v>
      </c>
      <c r="U498" t="s">
        <v>1390</v>
      </c>
    </row>
    <row r="499" spans="1:21" x14ac:dyDescent="0.25">
      <c r="A499" t="s">
        <v>1841</v>
      </c>
      <c r="B499" t="s">
        <v>1281</v>
      </c>
      <c r="C499" t="s">
        <v>1369</v>
      </c>
      <c r="D499" s="288" t="s">
        <v>1030</v>
      </c>
      <c r="E499" t="s">
        <v>1181</v>
      </c>
      <c r="F499" t="s">
        <v>9</v>
      </c>
      <c r="G499" t="s">
        <v>2528</v>
      </c>
      <c r="H499" s="288" t="s">
        <v>1097</v>
      </c>
      <c r="I499" t="s">
        <v>1098</v>
      </c>
      <c r="J499" t="s">
        <v>457</v>
      </c>
      <c r="K499" t="s">
        <v>1367</v>
      </c>
      <c r="L499" t="s">
        <v>1368</v>
      </c>
      <c r="M499" s="288" t="s">
        <v>332</v>
      </c>
      <c r="N499" t="s">
        <v>569</v>
      </c>
      <c r="O499" t="s">
        <v>1101</v>
      </c>
      <c r="P499" t="s">
        <v>1097</v>
      </c>
      <c r="Q499" t="s">
        <v>1097</v>
      </c>
      <c r="R499" t="s">
        <v>1104</v>
      </c>
      <c r="S499" s="288" t="s">
        <v>173</v>
      </c>
      <c r="T499" t="s">
        <v>1391</v>
      </c>
      <c r="U499" t="s">
        <v>1370</v>
      </c>
    </row>
    <row r="500" spans="1:21" x14ac:dyDescent="0.25">
      <c r="A500" t="s">
        <v>1844</v>
      </c>
      <c r="B500" t="s">
        <v>1020</v>
      </c>
      <c r="C500" t="s">
        <v>1369</v>
      </c>
      <c r="D500" s="288" t="s">
        <v>1030</v>
      </c>
      <c r="E500" t="s">
        <v>1181</v>
      </c>
      <c r="F500" t="s">
        <v>9</v>
      </c>
      <c r="G500" t="s">
        <v>2528</v>
      </c>
      <c r="H500" s="288" t="s">
        <v>1097</v>
      </c>
      <c r="I500" t="s">
        <v>1098</v>
      </c>
      <c r="J500" t="s">
        <v>512</v>
      </c>
      <c r="K500" t="s">
        <v>1367</v>
      </c>
      <c r="L500" t="s">
        <v>1368</v>
      </c>
      <c r="M500" s="288" t="s">
        <v>332</v>
      </c>
      <c r="N500" t="s">
        <v>569</v>
      </c>
      <c r="O500" t="s">
        <v>1101</v>
      </c>
      <c r="P500" t="s">
        <v>1097</v>
      </c>
      <c r="Q500" t="s">
        <v>1097</v>
      </c>
      <c r="R500" t="s">
        <v>1104</v>
      </c>
      <c r="S500" s="288" t="s">
        <v>343</v>
      </c>
      <c r="T500" t="s">
        <v>1392</v>
      </c>
      <c r="U500" t="s">
        <v>1385</v>
      </c>
    </row>
    <row r="501" spans="1:21" x14ac:dyDescent="0.25">
      <c r="A501" t="s">
        <v>1847</v>
      </c>
      <c r="B501" t="s">
        <v>966</v>
      </c>
      <c r="C501" t="s">
        <v>1369</v>
      </c>
      <c r="D501" s="288" t="s">
        <v>1030</v>
      </c>
      <c r="E501" t="s">
        <v>1181</v>
      </c>
      <c r="F501" t="s">
        <v>9</v>
      </c>
      <c r="G501" t="s">
        <v>2528</v>
      </c>
      <c r="H501" s="288" t="s">
        <v>1097</v>
      </c>
      <c r="I501" t="s">
        <v>1098</v>
      </c>
      <c r="J501" t="s">
        <v>516</v>
      </c>
      <c r="K501" t="s">
        <v>1367</v>
      </c>
      <c r="L501" t="s">
        <v>1368</v>
      </c>
      <c r="M501" s="288" t="s">
        <v>332</v>
      </c>
      <c r="N501" t="s">
        <v>569</v>
      </c>
      <c r="O501" t="s">
        <v>1101</v>
      </c>
      <c r="P501" t="s">
        <v>1097</v>
      </c>
      <c r="Q501" t="s">
        <v>1097</v>
      </c>
      <c r="R501" t="s">
        <v>1104</v>
      </c>
      <c r="S501" s="288" t="s">
        <v>286</v>
      </c>
      <c r="T501" t="s">
        <v>1393</v>
      </c>
      <c r="U501" t="s">
        <v>1390</v>
      </c>
    </row>
    <row r="502" spans="1:21" x14ac:dyDescent="0.25">
      <c r="A502" t="s">
        <v>1844</v>
      </c>
      <c r="B502" t="s">
        <v>1023</v>
      </c>
      <c r="C502" t="s">
        <v>1369</v>
      </c>
      <c r="D502" s="288" t="s">
        <v>1030</v>
      </c>
      <c r="E502" t="s">
        <v>1181</v>
      </c>
      <c r="F502" t="s">
        <v>9</v>
      </c>
      <c r="G502" t="s">
        <v>2528</v>
      </c>
      <c r="H502" s="288" t="s">
        <v>1097</v>
      </c>
      <c r="I502" t="s">
        <v>1098</v>
      </c>
      <c r="J502" t="s">
        <v>513</v>
      </c>
      <c r="K502" t="s">
        <v>1367</v>
      </c>
      <c r="L502" t="s">
        <v>1368</v>
      </c>
      <c r="M502" s="288" t="s">
        <v>332</v>
      </c>
      <c r="N502" t="s">
        <v>569</v>
      </c>
      <c r="O502" t="s">
        <v>1101</v>
      </c>
      <c r="P502" t="s">
        <v>1097</v>
      </c>
      <c r="Q502" t="s">
        <v>1097</v>
      </c>
      <c r="R502" t="s">
        <v>1104</v>
      </c>
      <c r="S502" s="288" t="s">
        <v>343</v>
      </c>
      <c r="T502" t="s">
        <v>1394</v>
      </c>
      <c r="U502" t="s">
        <v>1385</v>
      </c>
    </row>
    <row r="503" spans="1:21" x14ac:dyDescent="0.25">
      <c r="A503" t="s">
        <v>1844</v>
      </c>
      <c r="B503" t="s">
        <v>1023</v>
      </c>
      <c r="C503" t="s">
        <v>1369</v>
      </c>
      <c r="D503" s="288" t="s">
        <v>1030</v>
      </c>
      <c r="E503" t="s">
        <v>1107</v>
      </c>
      <c r="F503" t="s">
        <v>9</v>
      </c>
      <c r="G503" t="s">
        <v>2528</v>
      </c>
      <c r="H503" s="288" t="s">
        <v>1097</v>
      </c>
      <c r="I503" t="s">
        <v>1098</v>
      </c>
      <c r="J503" t="s">
        <v>513</v>
      </c>
      <c r="K503" t="s">
        <v>1367</v>
      </c>
      <c r="L503" t="s">
        <v>1368</v>
      </c>
      <c r="M503" s="288" t="s">
        <v>332</v>
      </c>
      <c r="N503" t="s">
        <v>569</v>
      </c>
      <c r="O503" t="s">
        <v>1101</v>
      </c>
      <c r="P503" t="s">
        <v>1097</v>
      </c>
      <c r="Q503" t="s">
        <v>1097</v>
      </c>
      <c r="R503" t="s">
        <v>1104</v>
      </c>
      <c r="S503" s="288" t="s">
        <v>343</v>
      </c>
      <c r="T503" t="s">
        <v>1394</v>
      </c>
      <c r="U503" t="s">
        <v>1385</v>
      </c>
    </row>
    <row r="504" spans="1:21" x14ac:dyDescent="0.25">
      <c r="A504" t="s">
        <v>1844</v>
      </c>
      <c r="B504" t="s">
        <v>1395</v>
      </c>
      <c r="C504" t="s">
        <v>1369</v>
      </c>
      <c r="D504" s="288" t="s">
        <v>1030</v>
      </c>
      <c r="E504" t="s">
        <v>1181</v>
      </c>
      <c r="F504" t="s">
        <v>9</v>
      </c>
      <c r="G504" t="s">
        <v>2528</v>
      </c>
      <c r="H504" s="288" t="s">
        <v>1097</v>
      </c>
      <c r="I504" t="s">
        <v>1098</v>
      </c>
      <c r="J504" t="s">
        <v>1396</v>
      </c>
      <c r="K504" t="s">
        <v>1367</v>
      </c>
      <c r="L504" t="s">
        <v>1368</v>
      </c>
      <c r="M504" s="288" t="s">
        <v>332</v>
      </c>
      <c r="N504" t="s">
        <v>569</v>
      </c>
      <c r="O504" t="s">
        <v>1101</v>
      </c>
      <c r="P504" t="s">
        <v>1097</v>
      </c>
      <c r="Q504" t="s">
        <v>1097</v>
      </c>
      <c r="R504" t="s">
        <v>1104</v>
      </c>
      <c r="S504" s="288" t="s">
        <v>343</v>
      </c>
      <c r="T504" t="s">
        <v>1397</v>
      </c>
      <c r="U504" t="s">
        <v>1385</v>
      </c>
    </row>
    <row r="505" spans="1:21" x14ac:dyDescent="0.25">
      <c r="A505" t="s">
        <v>1848</v>
      </c>
      <c r="B505" t="s">
        <v>1203</v>
      </c>
      <c r="C505" t="s">
        <v>1369</v>
      </c>
      <c r="D505" s="288" t="s">
        <v>1030</v>
      </c>
      <c r="E505" t="s">
        <v>1100</v>
      </c>
      <c r="F505" t="s">
        <v>9</v>
      </c>
      <c r="G505" t="s">
        <v>2528</v>
      </c>
      <c r="H505" s="288" t="s">
        <v>1097</v>
      </c>
      <c r="I505" t="s">
        <v>1098</v>
      </c>
      <c r="J505" t="s">
        <v>1204</v>
      </c>
      <c r="K505" t="s">
        <v>1367</v>
      </c>
      <c r="L505" t="s">
        <v>1368</v>
      </c>
      <c r="M505" s="288" t="s">
        <v>332</v>
      </c>
      <c r="N505" t="s">
        <v>569</v>
      </c>
      <c r="O505" t="s">
        <v>1101</v>
      </c>
      <c r="P505" t="s">
        <v>1097</v>
      </c>
      <c r="Q505" t="s">
        <v>1097</v>
      </c>
      <c r="R505" t="s">
        <v>1104</v>
      </c>
      <c r="S505" s="288" t="s">
        <v>287</v>
      </c>
      <c r="T505" t="s">
        <v>1398</v>
      </c>
      <c r="U505" t="s">
        <v>1399</v>
      </c>
    </row>
    <row r="506" spans="1:21" x14ac:dyDescent="0.25">
      <c r="A506" t="s">
        <v>1848</v>
      </c>
      <c r="B506" t="s">
        <v>1400</v>
      </c>
      <c r="C506" t="s">
        <v>1369</v>
      </c>
      <c r="D506" s="288" t="s">
        <v>1030</v>
      </c>
      <c r="E506" t="s">
        <v>1100</v>
      </c>
      <c r="F506" t="s">
        <v>9</v>
      </c>
      <c r="G506" t="s">
        <v>2528</v>
      </c>
      <c r="H506" s="288" t="s">
        <v>1097</v>
      </c>
      <c r="I506" t="s">
        <v>1098</v>
      </c>
      <c r="J506" t="s">
        <v>1401</v>
      </c>
      <c r="K506" t="s">
        <v>1367</v>
      </c>
      <c r="L506" t="s">
        <v>1368</v>
      </c>
      <c r="M506" s="288" t="s">
        <v>332</v>
      </c>
      <c r="N506" t="s">
        <v>569</v>
      </c>
      <c r="O506" t="s">
        <v>1101</v>
      </c>
      <c r="P506" t="s">
        <v>1097</v>
      </c>
      <c r="Q506" t="s">
        <v>1097</v>
      </c>
      <c r="R506" t="s">
        <v>1104</v>
      </c>
      <c r="S506" s="288" t="s">
        <v>287</v>
      </c>
      <c r="T506" t="s">
        <v>1402</v>
      </c>
      <c r="U506" t="s">
        <v>1399</v>
      </c>
    </row>
    <row r="507" spans="1:21" x14ac:dyDescent="0.25">
      <c r="A507" t="s">
        <v>1848</v>
      </c>
      <c r="B507" t="s">
        <v>962</v>
      </c>
      <c r="C507" t="s">
        <v>1369</v>
      </c>
      <c r="D507" s="288" t="s">
        <v>1030</v>
      </c>
      <c r="E507" t="s">
        <v>1100</v>
      </c>
      <c r="F507" t="s">
        <v>9</v>
      </c>
      <c r="G507" t="s">
        <v>2528</v>
      </c>
      <c r="H507" s="288" t="s">
        <v>1097</v>
      </c>
      <c r="I507" t="s">
        <v>1098</v>
      </c>
      <c r="J507" t="s">
        <v>507</v>
      </c>
      <c r="K507" t="s">
        <v>1367</v>
      </c>
      <c r="L507" t="s">
        <v>1368</v>
      </c>
      <c r="M507" s="288" t="s">
        <v>332</v>
      </c>
      <c r="N507" t="s">
        <v>569</v>
      </c>
      <c r="O507" t="s">
        <v>1101</v>
      </c>
      <c r="P507" t="s">
        <v>1097</v>
      </c>
      <c r="Q507" t="s">
        <v>1097</v>
      </c>
      <c r="R507" t="s">
        <v>1104</v>
      </c>
      <c r="S507" s="288" t="s">
        <v>287</v>
      </c>
      <c r="T507" t="s">
        <v>1043</v>
      </c>
      <c r="U507" t="s">
        <v>1399</v>
      </c>
    </row>
    <row r="508" spans="1:21" x14ac:dyDescent="0.25">
      <c r="A508" t="s">
        <v>1848</v>
      </c>
      <c r="B508" t="s">
        <v>1123</v>
      </c>
      <c r="C508" t="s">
        <v>1369</v>
      </c>
      <c r="D508" s="288" t="s">
        <v>1030</v>
      </c>
      <c r="E508" t="s">
        <v>1125</v>
      </c>
      <c r="F508" t="s">
        <v>9</v>
      </c>
      <c r="G508" t="s">
        <v>2528</v>
      </c>
      <c r="H508" s="288" t="s">
        <v>1097</v>
      </c>
      <c r="I508" t="s">
        <v>1098</v>
      </c>
      <c r="J508" t="s">
        <v>1124</v>
      </c>
      <c r="K508" t="s">
        <v>1367</v>
      </c>
      <c r="L508" t="s">
        <v>1368</v>
      </c>
      <c r="M508" s="288" t="s">
        <v>332</v>
      </c>
      <c r="N508" t="s">
        <v>569</v>
      </c>
      <c r="O508" t="s">
        <v>1101</v>
      </c>
      <c r="P508" t="s">
        <v>1097</v>
      </c>
      <c r="Q508" t="s">
        <v>1097</v>
      </c>
      <c r="R508" t="s">
        <v>1104</v>
      </c>
      <c r="S508" s="288" t="s">
        <v>287</v>
      </c>
      <c r="T508" t="s">
        <v>2647</v>
      </c>
      <c r="U508" t="s">
        <v>1399</v>
      </c>
    </row>
    <row r="509" spans="1:21" x14ac:dyDescent="0.25">
      <c r="A509" t="s">
        <v>1849</v>
      </c>
      <c r="B509" t="s">
        <v>1314</v>
      </c>
      <c r="C509" t="s">
        <v>1369</v>
      </c>
      <c r="D509" s="288" t="s">
        <v>1030</v>
      </c>
      <c r="E509" t="s">
        <v>1316</v>
      </c>
      <c r="F509" t="s">
        <v>9</v>
      </c>
      <c r="G509" t="s">
        <v>2528</v>
      </c>
      <c r="H509" s="288" t="s">
        <v>1097</v>
      </c>
      <c r="I509" t="s">
        <v>1098</v>
      </c>
      <c r="J509" t="s">
        <v>1315</v>
      </c>
      <c r="K509" t="s">
        <v>1367</v>
      </c>
      <c r="L509" t="s">
        <v>1368</v>
      </c>
      <c r="M509" s="288" t="s">
        <v>332</v>
      </c>
      <c r="N509" t="s">
        <v>569</v>
      </c>
      <c r="O509" t="s">
        <v>1101</v>
      </c>
      <c r="P509" t="s">
        <v>1097</v>
      </c>
      <c r="Q509" t="s">
        <v>1097</v>
      </c>
      <c r="R509" t="s">
        <v>1104</v>
      </c>
      <c r="S509" s="288" t="s">
        <v>342</v>
      </c>
      <c r="T509" t="s">
        <v>2648</v>
      </c>
      <c r="U509" t="s">
        <v>2649</v>
      </c>
    </row>
    <row r="510" spans="1:21" x14ac:dyDescent="0.25">
      <c r="A510" t="s">
        <v>1850</v>
      </c>
      <c r="B510" t="s">
        <v>1324</v>
      </c>
      <c r="C510" t="s">
        <v>1369</v>
      </c>
      <c r="D510" s="288" t="s">
        <v>1030</v>
      </c>
      <c r="E510" t="s">
        <v>1316</v>
      </c>
      <c r="F510" t="s">
        <v>9</v>
      </c>
      <c r="G510" t="s">
        <v>2528</v>
      </c>
      <c r="H510" s="288" t="s">
        <v>1097</v>
      </c>
      <c r="I510" t="s">
        <v>1098</v>
      </c>
      <c r="J510" t="s">
        <v>1325</v>
      </c>
      <c r="K510" t="s">
        <v>1367</v>
      </c>
      <c r="L510" t="s">
        <v>1368</v>
      </c>
      <c r="M510" s="288" t="s">
        <v>332</v>
      </c>
      <c r="N510" t="s">
        <v>569</v>
      </c>
      <c r="O510" t="s">
        <v>1101</v>
      </c>
      <c r="P510" t="s">
        <v>1097</v>
      </c>
      <c r="Q510" t="s">
        <v>1097</v>
      </c>
      <c r="R510" t="s">
        <v>1104</v>
      </c>
      <c r="S510" s="288" t="s">
        <v>345</v>
      </c>
      <c r="T510" t="s">
        <v>1403</v>
      </c>
      <c r="U510" t="s">
        <v>1381</v>
      </c>
    </row>
    <row r="511" spans="1:21" x14ac:dyDescent="0.25">
      <c r="A511" t="s">
        <v>1842</v>
      </c>
      <c r="B511" t="s">
        <v>1035</v>
      </c>
      <c r="C511" t="s">
        <v>1369</v>
      </c>
      <c r="D511" s="288" t="s">
        <v>1030</v>
      </c>
      <c r="E511" t="s">
        <v>1110</v>
      </c>
      <c r="F511" t="s">
        <v>9</v>
      </c>
      <c r="G511" t="s">
        <v>2528</v>
      </c>
      <c r="H511" s="288" t="s">
        <v>1097</v>
      </c>
      <c r="I511" t="s">
        <v>1098</v>
      </c>
      <c r="J511" t="s">
        <v>522</v>
      </c>
      <c r="K511" t="s">
        <v>1367</v>
      </c>
      <c r="L511" t="s">
        <v>1368</v>
      </c>
      <c r="M511" s="288" t="s">
        <v>332</v>
      </c>
      <c r="N511" t="s">
        <v>569</v>
      </c>
      <c r="O511" t="s">
        <v>1101</v>
      </c>
      <c r="P511" t="s">
        <v>1097</v>
      </c>
      <c r="Q511" t="s">
        <v>1097</v>
      </c>
      <c r="R511" t="s">
        <v>1104</v>
      </c>
      <c r="S511" s="288" t="s">
        <v>344</v>
      </c>
      <c r="T511" t="s">
        <v>1404</v>
      </c>
      <c r="U511" t="s">
        <v>1374</v>
      </c>
    </row>
    <row r="512" spans="1:21" x14ac:dyDescent="0.25">
      <c r="A512" t="s">
        <v>1851</v>
      </c>
      <c r="B512" t="s">
        <v>1348</v>
      </c>
      <c r="C512" t="s">
        <v>1369</v>
      </c>
      <c r="D512" s="288" t="s">
        <v>1030</v>
      </c>
      <c r="E512" t="s">
        <v>1100</v>
      </c>
      <c r="F512" t="s">
        <v>9</v>
      </c>
      <c r="G512" t="s">
        <v>2528</v>
      </c>
      <c r="H512" s="288" t="s">
        <v>1097</v>
      </c>
      <c r="I512" t="s">
        <v>1098</v>
      </c>
      <c r="J512" t="s">
        <v>348</v>
      </c>
      <c r="K512" t="s">
        <v>1367</v>
      </c>
      <c r="L512" t="s">
        <v>1368</v>
      </c>
      <c r="M512" s="288" t="s">
        <v>332</v>
      </c>
      <c r="N512" t="s">
        <v>569</v>
      </c>
      <c r="O512" t="s">
        <v>1101</v>
      </c>
      <c r="P512" t="s">
        <v>1097</v>
      </c>
      <c r="Q512" t="s">
        <v>1097</v>
      </c>
      <c r="R512" t="s">
        <v>1104</v>
      </c>
      <c r="S512" s="288" t="s">
        <v>348</v>
      </c>
      <c r="T512" t="s">
        <v>1405</v>
      </c>
      <c r="U512" t="s">
        <v>1406</v>
      </c>
    </row>
    <row r="513" spans="1:21" x14ac:dyDescent="0.25">
      <c r="A513" t="s">
        <v>1844</v>
      </c>
      <c r="B513" t="s">
        <v>1407</v>
      </c>
      <c r="C513" t="s">
        <v>1369</v>
      </c>
      <c r="D513" s="288" t="s">
        <v>1030</v>
      </c>
      <c r="E513" t="s">
        <v>1181</v>
      </c>
      <c r="F513" t="s">
        <v>9</v>
      </c>
      <c r="G513" t="s">
        <v>2528</v>
      </c>
      <c r="H513" s="288" t="s">
        <v>1097</v>
      </c>
      <c r="I513" t="s">
        <v>1098</v>
      </c>
      <c r="J513" t="s">
        <v>1408</v>
      </c>
      <c r="K513" t="s">
        <v>1367</v>
      </c>
      <c r="L513" t="s">
        <v>1368</v>
      </c>
      <c r="M513" s="288" t="s">
        <v>332</v>
      </c>
      <c r="N513" t="s">
        <v>569</v>
      </c>
      <c r="O513" t="s">
        <v>1101</v>
      </c>
      <c r="P513" t="s">
        <v>1097</v>
      </c>
      <c r="Q513" t="s">
        <v>1097</v>
      </c>
      <c r="R513" t="s">
        <v>1104</v>
      </c>
      <c r="S513" s="288" t="s">
        <v>343</v>
      </c>
      <c r="T513" t="s">
        <v>1409</v>
      </c>
      <c r="U513" t="s">
        <v>1385</v>
      </c>
    </row>
  </sheetData>
  <phoneticPr fontId="29" type="noConversion"/>
  <conditionalFormatting sqref="D2:D513">
    <cfRule type="duplicateValues" dxfId="195" priority="7"/>
  </conditionalFormatting>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dimension ref="A1:A16"/>
  <sheetViews>
    <sheetView workbookViewId="0">
      <selection activeCell="AD3" sqref="AD3:AD1981"/>
    </sheetView>
  </sheetViews>
  <sheetFormatPr defaultRowHeight="15" x14ac:dyDescent="0.25"/>
  <cols>
    <col min="1" max="1" width="15.28515625" bestFit="1" customWidth="1"/>
  </cols>
  <sheetData>
    <row r="1" spans="1:1" x14ac:dyDescent="0.25">
      <c r="A1" t="s">
        <v>938</v>
      </c>
    </row>
    <row r="2" spans="1:1" x14ac:dyDescent="0.25">
      <c r="A2" t="s">
        <v>1837</v>
      </c>
    </row>
    <row r="3" spans="1:1" x14ac:dyDescent="0.25">
      <c r="A3" t="s">
        <v>1838</v>
      </c>
    </row>
    <row r="4" spans="1:1" x14ac:dyDescent="0.25">
      <c r="A4" t="s">
        <v>1839</v>
      </c>
    </row>
    <row r="5" spans="1:1" x14ac:dyDescent="0.25">
      <c r="A5" t="s">
        <v>1840</v>
      </c>
    </row>
    <row r="6" spans="1:1" x14ac:dyDescent="0.25">
      <c r="A6" t="s">
        <v>1841</v>
      </c>
    </row>
    <row r="7" spans="1:1" x14ac:dyDescent="0.25">
      <c r="A7" t="s">
        <v>1842</v>
      </c>
    </row>
    <row r="8" spans="1:1" x14ac:dyDescent="0.25">
      <c r="A8" t="s">
        <v>1843</v>
      </c>
    </row>
    <row r="9" spans="1:1" x14ac:dyDescent="0.25">
      <c r="A9" t="s">
        <v>1844</v>
      </c>
    </row>
    <row r="10" spans="1:1" x14ac:dyDescent="0.25">
      <c r="A10" t="s">
        <v>1845</v>
      </c>
    </row>
    <row r="11" spans="1:1" x14ac:dyDescent="0.25">
      <c r="A11" t="s">
        <v>1846</v>
      </c>
    </row>
    <row r="12" spans="1:1" x14ac:dyDescent="0.25">
      <c r="A12" t="s">
        <v>1847</v>
      </c>
    </row>
    <row r="13" spans="1:1" x14ac:dyDescent="0.25">
      <c r="A13" t="s">
        <v>1848</v>
      </c>
    </row>
    <row r="14" spans="1:1" x14ac:dyDescent="0.25">
      <c r="A14" t="s">
        <v>1849</v>
      </c>
    </row>
    <row r="15" spans="1:1" x14ac:dyDescent="0.25">
      <c r="A15" t="s">
        <v>1850</v>
      </c>
    </row>
    <row r="16" spans="1:1" x14ac:dyDescent="0.25">
      <c r="A16" t="s">
        <v>1851</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787E3-B2DC-4D94-A621-12FD5A24787E}">
  <dimension ref="A1:O21"/>
  <sheetViews>
    <sheetView workbookViewId="0">
      <selection activeCell="AD3" sqref="AD3:AD1981"/>
    </sheetView>
  </sheetViews>
  <sheetFormatPr defaultRowHeight="15" x14ac:dyDescent="0.25"/>
  <cols>
    <col min="1" max="4" width="13.5703125" bestFit="1" customWidth="1"/>
    <col min="5" max="5" width="12" bestFit="1" customWidth="1"/>
    <col min="6" max="6" width="14.140625" bestFit="1" customWidth="1"/>
    <col min="7" max="7" width="14.7109375" bestFit="1" customWidth="1"/>
    <col min="8" max="8" width="14.140625" bestFit="1" customWidth="1"/>
    <col min="9" max="9" width="14.85546875" bestFit="1" customWidth="1"/>
    <col min="10" max="10" width="16.42578125" bestFit="1" customWidth="1"/>
    <col min="11" max="12" width="13.5703125" bestFit="1" customWidth="1"/>
    <col min="13" max="13" width="13.7109375" bestFit="1" customWidth="1"/>
    <col min="14" max="14" width="14.140625" bestFit="1" customWidth="1"/>
    <col min="15" max="15" width="17.5703125" bestFit="1" customWidth="1"/>
    <col min="16" max="19" width="8.5703125" bestFit="1" customWidth="1"/>
    <col min="20" max="23" width="13.140625" bestFit="1" customWidth="1"/>
    <col min="24" max="24" width="11.5703125" bestFit="1" customWidth="1"/>
    <col min="25" max="25" width="13.5703125" bestFit="1" customWidth="1"/>
    <col min="26" max="26" width="14.140625" bestFit="1" customWidth="1"/>
    <col min="27" max="27" width="13.5703125" bestFit="1" customWidth="1"/>
    <col min="28" max="28" width="14.28515625" bestFit="1" customWidth="1"/>
    <col min="29" max="29" width="15.85546875" bestFit="1" customWidth="1"/>
    <col min="30" max="32" width="13.140625" bestFit="1" customWidth="1"/>
    <col min="33" max="33" width="13.5703125" bestFit="1" customWidth="1"/>
    <col min="34" max="34" width="16.85546875" bestFit="1" customWidth="1"/>
    <col min="35" max="38" width="8.5703125" bestFit="1" customWidth="1"/>
    <col min="39" max="40" width="7.140625" bestFit="1" customWidth="1"/>
    <col min="41" max="41" width="10.7109375" bestFit="1" customWidth="1"/>
    <col min="42" max="45" width="8.5703125" bestFit="1" customWidth="1"/>
  </cols>
  <sheetData>
    <row r="1" spans="1:15" x14ac:dyDescent="0.25">
      <c r="A1" t="s">
        <v>1837</v>
      </c>
      <c r="B1" t="s">
        <v>1838</v>
      </c>
      <c r="C1" t="s">
        <v>1839</v>
      </c>
      <c r="D1" t="s">
        <v>1840</v>
      </c>
      <c r="E1" t="s">
        <v>1841</v>
      </c>
      <c r="F1" t="s">
        <v>1842</v>
      </c>
      <c r="G1" t="s">
        <v>1843</v>
      </c>
      <c r="H1" t="s">
        <v>1844</v>
      </c>
      <c r="I1" t="s">
        <v>1845</v>
      </c>
      <c r="J1" t="s">
        <v>1846</v>
      </c>
      <c r="K1" t="s">
        <v>1847</v>
      </c>
      <c r="L1" t="s">
        <v>1848</v>
      </c>
      <c r="M1" t="s">
        <v>1849</v>
      </c>
      <c r="N1" t="s">
        <v>1850</v>
      </c>
      <c r="O1" t="s">
        <v>1851</v>
      </c>
    </row>
    <row r="2" spans="1:15" x14ac:dyDescent="0.25">
      <c r="A2">
        <v>75060</v>
      </c>
      <c r="B2">
        <v>80045</v>
      </c>
      <c r="C2">
        <v>75012</v>
      </c>
      <c r="D2">
        <v>60021</v>
      </c>
      <c r="E2">
        <v>10005</v>
      </c>
      <c r="F2">
        <v>10060</v>
      </c>
      <c r="G2">
        <v>10250</v>
      </c>
      <c r="H2">
        <v>10393</v>
      </c>
      <c r="I2">
        <v>70054</v>
      </c>
      <c r="J2">
        <v>70062</v>
      </c>
      <c r="K2">
        <v>75012</v>
      </c>
      <c r="L2">
        <v>80002</v>
      </c>
      <c r="M2">
        <v>80069</v>
      </c>
      <c r="N2">
        <v>80073</v>
      </c>
      <c r="O2">
        <v>80199</v>
      </c>
    </row>
    <row r="3" spans="1:15" x14ac:dyDescent="0.25">
      <c r="C3">
        <v>75046</v>
      </c>
      <c r="E3">
        <v>10088</v>
      </c>
      <c r="F3">
        <v>10105</v>
      </c>
      <c r="G3">
        <v>10405</v>
      </c>
      <c r="H3">
        <v>75037</v>
      </c>
      <c r="J3">
        <v>75070</v>
      </c>
      <c r="K3">
        <v>75056</v>
      </c>
      <c r="L3">
        <v>80037</v>
      </c>
      <c r="O3">
        <v>80250</v>
      </c>
    </row>
    <row r="4" spans="1:15" x14ac:dyDescent="0.25">
      <c r="C4">
        <v>75050</v>
      </c>
      <c r="E4">
        <v>10181</v>
      </c>
      <c r="F4">
        <v>10115</v>
      </c>
      <c r="H4">
        <v>75065</v>
      </c>
      <c r="J4">
        <v>80259</v>
      </c>
      <c r="K4">
        <v>75060</v>
      </c>
      <c r="L4">
        <v>80042</v>
      </c>
    </row>
    <row r="5" spans="1:15" x14ac:dyDescent="0.25">
      <c r="C5">
        <v>75053</v>
      </c>
      <c r="E5">
        <v>10190</v>
      </c>
      <c r="F5">
        <v>10195</v>
      </c>
      <c r="H5">
        <v>80268</v>
      </c>
      <c r="J5">
        <v>75001</v>
      </c>
      <c r="K5">
        <v>75126</v>
      </c>
      <c r="L5">
        <v>80045</v>
      </c>
    </row>
    <row r="6" spans="1:15" x14ac:dyDescent="0.25">
      <c r="C6">
        <v>75054</v>
      </c>
      <c r="E6">
        <v>10192</v>
      </c>
      <c r="F6">
        <v>10221</v>
      </c>
      <c r="H6">
        <v>75002</v>
      </c>
      <c r="L6">
        <v>80048</v>
      </c>
    </row>
    <row r="7" spans="1:15" x14ac:dyDescent="0.25">
      <c r="C7">
        <v>75060</v>
      </c>
      <c r="E7">
        <v>10256</v>
      </c>
      <c r="F7">
        <v>60023</v>
      </c>
      <c r="H7">
        <v>75078</v>
      </c>
      <c r="L7">
        <v>80049</v>
      </c>
    </row>
    <row r="8" spans="1:15" x14ac:dyDescent="0.25">
      <c r="C8">
        <v>75062</v>
      </c>
      <c r="E8">
        <v>10291</v>
      </c>
      <c r="F8">
        <v>65009</v>
      </c>
      <c r="L8">
        <v>80149</v>
      </c>
    </row>
    <row r="9" spans="1:15" x14ac:dyDescent="0.25">
      <c r="C9">
        <v>75066</v>
      </c>
      <c r="E9">
        <v>10351</v>
      </c>
      <c r="F9">
        <v>75073</v>
      </c>
      <c r="L9">
        <v>80174</v>
      </c>
    </row>
    <row r="10" spans="1:15" x14ac:dyDescent="0.25">
      <c r="C10">
        <v>75075</v>
      </c>
      <c r="E10">
        <v>10381</v>
      </c>
      <c r="F10">
        <v>80109</v>
      </c>
      <c r="L10">
        <v>80264</v>
      </c>
    </row>
    <row r="11" spans="1:15" x14ac:dyDescent="0.25">
      <c r="C11">
        <v>75110</v>
      </c>
      <c r="E11">
        <v>10471</v>
      </c>
      <c r="F11">
        <v>10245</v>
      </c>
      <c r="L11">
        <v>80274</v>
      </c>
    </row>
    <row r="12" spans="1:15" x14ac:dyDescent="0.25">
      <c r="C12">
        <v>75111</v>
      </c>
      <c r="E12">
        <v>60074</v>
      </c>
      <c r="L12">
        <v>80299</v>
      </c>
    </row>
    <row r="13" spans="1:15" x14ac:dyDescent="0.25">
      <c r="E13">
        <v>60195</v>
      </c>
    </row>
    <row r="14" spans="1:15" x14ac:dyDescent="0.25">
      <c r="E14">
        <v>60198</v>
      </c>
    </row>
    <row r="15" spans="1:15" x14ac:dyDescent="0.25">
      <c r="E15">
        <v>60199</v>
      </c>
    </row>
    <row r="16" spans="1:15" x14ac:dyDescent="0.25">
      <c r="E16">
        <v>60200</v>
      </c>
    </row>
    <row r="17" spans="5:5" x14ac:dyDescent="0.25">
      <c r="E17">
        <v>65040</v>
      </c>
    </row>
    <row r="18" spans="5:5" x14ac:dyDescent="0.25">
      <c r="E18">
        <v>75018</v>
      </c>
    </row>
    <row r="19" spans="5:5" x14ac:dyDescent="0.25">
      <c r="E19">
        <v>75023</v>
      </c>
    </row>
    <row r="20" spans="5:5" x14ac:dyDescent="0.25">
      <c r="E20">
        <v>75055</v>
      </c>
    </row>
    <row r="21" spans="5:5" x14ac:dyDescent="0.25">
      <c r="E21">
        <v>80101</v>
      </c>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
  <dimension ref="A1:BX96"/>
  <sheetViews>
    <sheetView workbookViewId="0">
      <selection activeCell="AD3" sqref="AD3:AD1981"/>
    </sheetView>
  </sheetViews>
  <sheetFormatPr defaultRowHeight="15" x14ac:dyDescent="0.25"/>
  <cols>
    <col min="1" max="14" width="19.7109375" bestFit="1" customWidth="1"/>
    <col min="15" max="15" width="18" bestFit="1" customWidth="1"/>
    <col min="16" max="16" width="20.28515625" bestFit="1" customWidth="1"/>
    <col min="17" max="17" width="18" bestFit="1" customWidth="1"/>
    <col min="18" max="19" width="20.28515625" bestFit="1" customWidth="1"/>
    <col min="20" max="22" width="18" bestFit="1" customWidth="1"/>
    <col min="23" max="24" width="20.28515625" bestFit="1" customWidth="1"/>
    <col min="25" max="25" width="20.85546875" bestFit="1" customWidth="1"/>
    <col min="26" max="29" width="18" bestFit="1" customWidth="1"/>
    <col min="30" max="30" width="20.28515625" bestFit="1" customWidth="1"/>
    <col min="31" max="31" width="20.85546875" bestFit="1" customWidth="1"/>
    <col min="32" max="32" width="18" bestFit="1" customWidth="1"/>
    <col min="33" max="33" width="20.28515625" bestFit="1" customWidth="1"/>
    <col min="34" max="38" width="18" bestFit="1" customWidth="1"/>
    <col min="39" max="39" width="20.28515625" bestFit="1" customWidth="1"/>
    <col min="40" max="40" width="18" bestFit="1" customWidth="1"/>
    <col min="41" max="41" width="21" bestFit="1" customWidth="1"/>
    <col min="42" max="42" width="22.42578125" bestFit="1" customWidth="1"/>
    <col min="43" max="43" width="19.7109375" bestFit="1" customWidth="1"/>
    <col min="44" max="45" width="18" bestFit="1" customWidth="1"/>
    <col min="46" max="46" width="20.28515625" bestFit="1" customWidth="1"/>
    <col min="47" max="47" width="18" bestFit="1" customWidth="1"/>
    <col min="48" max="49" width="19.7109375" bestFit="1" customWidth="1"/>
    <col min="50" max="50" width="20.28515625" bestFit="1" customWidth="1"/>
    <col min="51" max="51" width="22.42578125" bestFit="1" customWidth="1"/>
    <col min="52" max="52" width="20.28515625" bestFit="1" customWidth="1"/>
    <col min="53" max="59" width="19.7109375" bestFit="1" customWidth="1"/>
    <col min="60" max="60" width="19.85546875" bestFit="1" customWidth="1"/>
    <col min="61" max="61" width="20.28515625" bestFit="1" customWidth="1"/>
    <col min="62" max="62" width="18" bestFit="1" customWidth="1"/>
    <col min="63" max="63" width="20.28515625" bestFit="1" customWidth="1"/>
    <col min="64" max="65" width="19.7109375" bestFit="1" customWidth="1"/>
    <col min="66" max="67" width="23.7109375" bestFit="1" customWidth="1"/>
    <col min="68" max="68" width="22.42578125" bestFit="1" customWidth="1"/>
    <col min="69" max="69" width="19.7109375" bestFit="1" customWidth="1"/>
    <col min="70" max="70" width="20.28515625" bestFit="1" customWidth="1"/>
    <col min="71" max="72" width="19.7109375" bestFit="1" customWidth="1"/>
    <col min="73" max="73" width="20.28515625" bestFit="1" customWidth="1"/>
    <col min="74" max="74" width="22.42578125" bestFit="1" customWidth="1"/>
    <col min="75" max="76" width="20.28515625" bestFit="1" customWidth="1"/>
    <col min="77" max="77" width="13.28515625" bestFit="1" customWidth="1"/>
    <col min="78" max="81" width="10.7109375" bestFit="1" customWidth="1"/>
    <col min="82" max="103" width="11.7109375" bestFit="1" customWidth="1"/>
    <col min="104" max="139" width="14.7109375" bestFit="1" customWidth="1"/>
  </cols>
  <sheetData>
    <row r="1" spans="1:76" x14ac:dyDescent="0.25">
      <c r="A1" t="s">
        <v>1852</v>
      </c>
      <c r="B1" t="s">
        <v>1853</v>
      </c>
      <c r="C1" t="s">
        <v>1854</v>
      </c>
      <c r="D1" t="s">
        <v>1855</v>
      </c>
      <c r="E1" t="s">
        <v>1856</v>
      </c>
      <c r="F1" t="s">
        <v>1857</v>
      </c>
      <c r="G1" t="s">
        <v>1858</v>
      </c>
      <c r="H1" t="s">
        <v>1859</v>
      </c>
      <c r="I1" t="s">
        <v>1860</v>
      </c>
      <c r="J1" t="s">
        <v>1861</v>
      </c>
      <c r="K1" t="s">
        <v>1862</v>
      </c>
      <c r="L1" t="s">
        <v>1863</v>
      </c>
      <c r="M1" t="s">
        <v>1864</v>
      </c>
      <c r="N1" t="s">
        <v>1865</v>
      </c>
      <c r="O1" t="s">
        <v>1866</v>
      </c>
      <c r="P1" t="s">
        <v>1867</v>
      </c>
      <c r="Q1" t="s">
        <v>1868</v>
      </c>
      <c r="R1" t="s">
        <v>1869</v>
      </c>
      <c r="S1" t="s">
        <v>1870</v>
      </c>
      <c r="T1" t="s">
        <v>1871</v>
      </c>
      <c r="U1" t="s">
        <v>1872</v>
      </c>
      <c r="V1" t="s">
        <v>1873</v>
      </c>
      <c r="W1" t="s">
        <v>1874</v>
      </c>
      <c r="X1" t="s">
        <v>1875</v>
      </c>
      <c r="Y1" t="s">
        <v>1876</v>
      </c>
      <c r="Z1" t="s">
        <v>1877</v>
      </c>
      <c r="AA1" t="s">
        <v>1878</v>
      </c>
      <c r="AB1" t="s">
        <v>1879</v>
      </c>
      <c r="AC1" t="s">
        <v>1880</v>
      </c>
      <c r="AD1" t="s">
        <v>1881</v>
      </c>
      <c r="AE1" t="s">
        <v>1882</v>
      </c>
      <c r="AF1" t="s">
        <v>1883</v>
      </c>
      <c r="AG1" t="s">
        <v>1884</v>
      </c>
      <c r="AH1" t="s">
        <v>1885</v>
      </c>
      <c r="AI1" t="s">
        <v>1886</v>
      </c>
      <c r="AJ1" t="s">
        <v>1887</v>
      </c>
      <c r="AK1" t="s">
        <v>1888</v>
      </c>
      <c r="AL1" t="s">
        <v>1889</v>
      </c>
      <c r="AM1" t="s">
        <v>1890</v>
      </c>
      <c r="AN1" t="s">
        <v>1891</v>
      </c>
      <c r="AO1" t="s">
        <v>1892</v>
      </c>
      <c r="AP1" t="s">
        <v>1893</v>
      </c>
      <c r="AQ1" t="s">
        <v>1894</v>
      </c>
      <c r="AR1" t="s">
        <v>1895</v>
      </c>
      <c r="AS1" t="s">
        <v>1896</v>
      </c>
      <c r="AT1" t="s">
        <v>1897</v>
      </c>
      <c r="AU1" t="s">
        <v>1898</v>
      </c>
      <c r="AV1" t="s">
        <v>1899</v>
      </c>
      <c r="AW1" t="s">
        <v>1900</v>
      </c>
      <c r="AX1" t="s">
        <v>1901</v>
      </c>
      <c r="AY1" t="s">
        <v>1902</v>
      </c>
      <c r="AZ1" t="s">
        <v>1903</v>
      </c>
      <c r="BA1" t="s">
        <v>1904</v>
      </c>
      <c r="BB1" t="s">
        <v>1905</v>
      </c>
      <c r="BC1" t="s">
        <v>1906</v>
      </c>
      <c r="BD1" t="s">
        <v>1907</v>
      </c>
      <c r="BE1" t="s">
        <v>1908</v>
      </c>
      <c r="BF1" t="s">
        <v>1909</v>
      </c>
      <c r="BG1" t="s">
        <v>1910</v>
      </c>
      <c r="BH1" t="s">
        <v>1911</v>
      </c>
      <c r="BI1" t="s">
        <v>1912</v>
      </c>
      <c r="BJ1" t="s">
        <v>1913</v>
      </c>
      <c r="BK1" t="s">
        <v>1914</v>
      </c>
      <c r="BL1" t="s">
        <v>1915</v>
      </c>
      <c r="BM1" t="s">
        <v>1916</v>
      </c>
      <c r="BN1" t="s">
        <v>1917</v>
      </c>
      <c r="BO1" t="s">
        <v>1918</v>
      </c>
      <c r="BP1" t="s">
        <v>1919</v>
      </c>
      <c r="BQ1" t="s">
        <v>1920</v>
      </c>
      <c r="BR1" t="s">
        <v>1921</v>
      </c>
      <c r="BS1" t="s">
        <v>1922</v>
      </c>
      <c r="BT1" t="s">
        <v>1923</v>
      </c>
      <c r="BU1" t="s">
        <v>1924</v>
      </c>
      <c r="BV1" t="s">
        <v>1925</v>
      </c>
      <c r="BW1" t="s">
        <v>1926</v>
      </c>
      <c r="BX1" t="s">
        <v>1927</v>
      </c>
    </row>
    <row r="2" spans="1:76" x14ac:dyDescent="0.25">
      <c r="A2">
        <v>500001</v>
      </c>
      <c r="B2">
        <v>500000</v>
      </c>
      <c r="C2">
        <v>400001</v>
      </c>
      <c r="D2">
        <v>999999</v>
      </c>
      <c r="E2">
        <v>999999</v>
      </c>
      <c r="F2">
        <v>999999</v>
      </c>
      <c r="G2">
        <v>999999</v>
      </c>
      <c r="H2">
        <v>999999</v>
      </c>
      <c r="I2">
        <v>999999</v>
      </c>
      <c r="J2">
        <v>999999</v>
      </c>
      <c r="K2">
        <v>999999</v>
      </c>
      <c r="L2">
        <v>999999</v>
      </c>
      <c r="M2">
        <v>999999</v>
      </c>
      <c r="N2">
        <v>999999</v>
      </c>
      <c r="O2">
        <v>202500</v>
      </c>
      <c r="P2">
        <v>203000</v>
      </c>
      <c r="Q2">
        <v>202500</v>
      </c>
      <c r="R2">
        <v>203000</v>
      </c>
      <c r="S2">
        <v>203000</v>
      </c>
      <c r="T2">
        <v>202500</v>
      </c>
      <c r="U2">
        <v>202500</v>
      </c>
      <c r="V2">
        <v>202500</v>
      </c>
      <c r="W2">
        <v>203000</v>
      </c>
      <c r="X2">
        <v>203000</v>
      </c>
      <c r="Y2">
        <v>303500</v>
      </c>
      <c r="Z2">
        <v>202500</v>
      </c>
      <c r="AA2">
        <v>202500</v>
      </c>
      <c r="AB2">
        <v>202500</v>
      </c>
      <c r="AC2">
        <v>202500</v>
      </c>
      <c r="AD2">
        <v>202001</v>
      </c>
      <c r="AE2">
        <v>203500</v>
      </c>
      <c r="AF2">
        <v>202500</v>
      </c>
      <c r="AG2">
        <v>203000</v>
      </c>
      <c r="AH2">
        <v>302500</v>
      </c>
      <c r="AI2">
        <v>202500</v>
      </c>
      <c r="AJ2">
        <v>302500</v>
      </c>
      <c r="AK2">
        <v>202500</v>
      </c>
      <c r="AL2">
        <v>202500</v>
      </c>
      <c r="AM2">
        <v>203000</v>
      </c>
      <c r="AN2">
        <v>302500</v>
      </c>
      <c r="AO2">
        <v>204000</v>
      </c>
      <c r="AP2">
        <v>201000</v>
      </c>
      <c r="AQ2">
        <v>202000</v>
      </c>
      <c r="AR2">
        <v>202500</v>
      </c>
      <c r="AS2">
        <v>202500</v>
      </c>
      <c r="AT2">
        <v>202001</v>
      </c>
      <c r="AU2">
        <v>202500</v>
      </c>
      <c r="AV2">
        <v>202000</v>
      </c>
      <c r="AW2">
        <v>200300</v>
      </c>
      <c r="AX2">
        <v>202001</v>
      </c>
      <c r="AY2">
        <v>202000</v>
      </c>
      <c r="AZ2">
        <v>203000</v>
      </c>
      <c r="BA2">
        <v>202000</v>
      </c>
      <c r="BB2">
        <v>201500</v>
      </c>
      <c r="BC2">
        <v>201500</v>
      </c>
      <c r="BD2">
        <v>201500</v>
      </c>
      <c r="BE2">
        <v>201500</v>
      </c>
      <c r="BF2">
        <v>201500</v>
      </c>
      <c r="BG2">
        <v>201500</v>
      </c>
      <c r="BH2">
        <v>200800</v>
      </c>
      <c r="BI2">
        <v>204500</v>
      </c>
      <c r="BJ2">
        <v>202500</v>
      </c>
      <c r="BK2">
        <v>203000</v>
      </c>
      <c r="BL2">
        <v>201500</v>
      </c>
      <c r="BM2">
        <v>201500</v>
      </c>
      <c r="BN2">
        <v>200300</v>
      </c>
      <c r="BO2">
        <v>200300</v>
      </c>
      <c r="BP2">
        <v>201000</v>
      </c>
      <c r="BQ2">
        <v>201500</v>
      </c>
      <c r="BR2">
        <v>202001</v>
      </c>
      <c r="BS2">
        <v>201500</v>
      </c>
      <c r="BT2">
        <v>201500</v>
      </c>
      <c r="BU2">
        <v>209000</v>
      </c>
      <c r="BV2">
        <v>209000</v>
      </c>
      <c r="BW2">
        <v>209000</v>
      </c>
      <c r="BX2">
        <v>209000</v>
      </c>
    </row>
    <row r="3" spans="1:76" x14ac:dyDescent="0.25">
      <c r="C3">
        <v>999999</v>
      </c>
      <c r="D3">
        <v>400058</v>
      </c>
      <c r="E3">
        <v>400051</v>
      </c>
      <c r="F3">
        <v>400082</v>
      </c>
      <c r="G3">
        <v>331124</v>
      </c>
      <c r="K3">
        <v>400099</v>
      </c>
      <c r="M3">
        <v>400040</v>
      </c>
      <c r="O3">
        <v>302500</v>
      </c>
      <c r="Q3">
        <v>302500</v>
      </c>
      <c r="T3">
        <v>302500</v>
      </c>
      <c r="U3">
        <v>302500</v>
      </c>
      <c r="V3">
        <v>302500</v>
      </c>
      <c r="Z3">
        <v>302500</v>
      </c>
      <c r="AA3">
        <v>302500</v>
      </c>
      <c r="AC3">
        <v>302500</v>
      </c>
      <c r="AE3">
        <v>209000</v>
      </c>
      <c r="AF3">
        <v>302500</v>
      </c>
      <c r="AI3">
        <v>302500</v>
      </c>
      <c r="AK3">
        <v>302500</v>
      </c>
      <c r="AL3">
        <v>302500</v>
      </c>
      <c r="AO3">
        <v>209000</v>
      </c>
      <c r="AQ3">
        <v>209000</v>
      </c>
      <c r="AR3">
        <v>302500</v>
      </c>
      <c r="AS3">
        <v>302500</v>
      </c>
      <c r="AT3">
        <v>209000</v>
      </c>
      <c r="AU3">
        <v>302500</v>
      </c>
      <c r="AW3">
        <v>202000</v>
      </c>
      <c r="AX3">
        <v>209000</v>
      </c>
      <c r="BB3">
        <v>209000</v>
      </c>
      <c r="BD3">
        <v>209000</v>
      </c>
      <c r="BE3">
        <v>209000</v>
      </c>
      <c r="BI3">
        <v>209000</v>
      </c>
      <c r="BJ3">
        <v>302500</v>
      </c>
      <c r="BK3">
        <v>209000</v>
      </c>
      <c r="BO3">
        <v>209000</v>
      </c>
      <c r="BR3">
        <v>209000</v>
      </c>
    </row>
    <row r="4" spans="1:76" x14ac:dyDescent="0.25">
      <c r="E4">
        <v>400052</v>
      </c>
      <c r="G4">
        <v>400002</v>
      </c>
      <c r="M4">
        <v>400095</v>
      </c>
      <c r="O4">
        <v>209000</v>
      </c>
      <c r="AC4">
        <v>209000</v>
      </c>
      <c r="AR4">
        <v>209000</v>
      </c>
      <c r="AW4">
        <v>209000</v>
      </c>
    </row>
    <row r="5" spans="1:76" x14ac:dyDescent="0.25">
      <c r="E5">
        <v>400053</v>
      </c>
      <c r="G5">
        <v>400004</v>
      </c>
      <c r="M5">
        <v>400107</v>
      </c>
    </row>
    <row r="6" spans="1:76" x14ac:dyDescent="0.25">
      <c r="E6">
        <v>400056</v>
      </c>
      <c r="G6">
        <v>400005</v>
      </c>
    </row>
    <row r="7" spans="1:76" x14ac:dyDescent="0.25">
      <c r="E7">
        <v>400057</v>
      </c>
      <c r="G7">
        <v>400007</v>
      </c>
    </row>
    <row r="8" spans="1:76" x14ac:dyDescent="0.25">
      <c r="E8">
        <v>400113</v>
      </c>
      <c r="G8">
        <v>400010</v>
      </c>
    </row>
    <row r="9" spans="1:76" x14ac:dyDescent="0.25">
      <c r="E9">
        <v>400114</v>
      </c>
      <c r="G9">
        <v>400012</v>
      </c>
    </row>
    <row r="10" spans="1:76" x14ac:dyDescent="0.25">
      <c r="E10">
        <v>400115</v>
      </c>
      <c r="G10">
        <v>400014</v>
      </c>
    </row>
    <row r="11" spans="1:76" x14ac:dyDescent="0.25">
      <c r="E11">
        <v>400117</v>
      </c>
      <c r="G11">
        <v>400015</v>
      </c>
    </row>
    <row r="12" spans="1:76" x14ac:dyDescent="0.25">
      <c r="E12">
        <v>400122</v>
      </c>
      <c r="G12">
        <v>400017</v>
      </c>
    </row>
    <row r="13" spans="1:76" x14ac:dyDescent="0.25">
      <c r="E13">
        <v>400141</v>
      </c>
      <c r="G13">
        <v>400018</v>
      </c>
    </row>
    <row r="14" spans="1:76" x14ac:dyDescent="0.25">
      <c r="E14">
        <v>400185</v>
      </c>
      <c r="G14">
        <v>400019</v>
      </c>
    </row>
    <row r="15" spans="1:76" x14ac:dyDescent="0.25">
      <c r="E15">
        <v>400186</v>
      </c>
      <c r="G15">
        <v>400020</v>
      </c>
    </row>
    <row r="16" spans="1:76" x14ac:dyDescent="0.25">
      <c r="E16">
        <v>400187</v>
      </c>
      <c r="G16">
        <v>400022</v>
      </c>
    </row>
    <row r="17" spans="7:7" x14ac:dyDescent="0.25">
      <c r="G17">
        <v>400023</v>
      </c>
    </row>
    <row r="18" spans="7:7" x14ac:dyDescent="0.25">
      <c r="G18">
        <v>400024</v>
      </c>
    </row>
    <row r="19" spans="7:7" x14ac:dyDescent="0.25">
      <c r="G19">
        <v>400025</v>
      </c>
    </row>
    <row r="20" spans="7:7" x14ac:dyDescent="0.25">
      <c r="G20">
        <v>400028</v>
      </c>
    </row>
    <row r="21" spans="7:7" x14ac:dyDescent="0.25">
      <c r="G21">
        <v>400031</v>
      </c>
    </row>
    <row r="22" spans="7:7" x14ac:dyDescent="0.25">
      <c r="G22">
        <v>400033</v>
      </c>
    </row>
    <row r="23" spans="7:7" x14ac:dyDescent="0.25">
      <c r="G23">
        <v>400034</v>
      </c>
    </row>
    <row r="24" spans="7:7" x14ac:dyDescent="0.25">
      <c r="G24">
        <v>400035</v>
      </c>
    </row>
    <row r="25" spans="7:7" x14ac:dyDescent="0.25">
      <c r="G25">
        <v>400036</v>
      </c>
    </row>
    <row r="26" spans="7:7" x14ac:dyDescent="0.25">
      <c r="G26">
        <v>400037</v>
      </c>
    </row>
    <row r="27" spans="7:7" x14ac:dyDescent="0.25">
      <c r="G27">
        <v>400039</v>
      </c>
    </row>
    <row r="28" spans="7:7" x14ac:dyDescent="0.25">
      <c r="G28">
        <v>400041</v>
      </c>
    </row>
    <row r="29" spans="7:7" x14ac:dyDescent="0.25">
      <c r="G29">
        <v>400042</v>
      </c>
    </row>
    <row r="30" spans="7:7" x14ac:dyDescent="0.25">
      <c r="G30">
        <v>400044</v>
      </c>
    </row>
    <row r="31" spans="7:7" x14ac:dyDescent="0.25">
      <c r="G31">
        <v>400045</v>
      </c>
    </row>
    <row r="32" spans="7:7" x14ac:dyDescent="0.25">
      <c r="G32">
        <v>400060</v>
      </c>
    </row>
    <row r="33" spans="7:7" x14ac:dyDescent="0.25">
      <c r="G33">
        <v>400061</v>
      </c>
    </row>
    <row r="34" spans="7:7" x14ac:dyDescent="0.25">
      <c r="G34">
        <v>400064</v>
      </c>
    </row>
    <row r="35" spans="7:7" x14ac:dyDescent="0.25">
      <c r="G35">
        <v>400065</v>
      </c>
    </row>
    <row r="36" spans="7:7" x14ac:dyDescent="0.25">
      <c r="G36">
        <v>400066</v>
      </c>
    </row>
    <row r="37" spans="7:7" x14ac:dyDescent="0.25">
      <c r="G37">
        <v>400067</v>
      </c>
    </row>
    <row r="38" spans="7:7" x14ac:dyDescent="0.25">
      <c r="G38">
        <v>400070</v>
      </c>
    </row>
    <row r="39" spans="7:7" x14ac:dyDescent="0.25">
      <c r="G39">
        <v>400072</v>
      </c>
    </row>
    <row r="40" spans="7:7" x14ac:dyDescent="0.25">
      <c r="G40">
        <v>400073</v>
      </c>
    </row>
    <row r="41" spans="7:7" x14ac:dyDescent="0.25">
      <c r="G41">
        <v>400074</v>
      </c>
    </row>
    <row r="42" spans="7:7" x14ac:dyDescent="0.25">
      <c r="G42">
        <v>400075</v>
      </c>
    </row>
    <row r="43" spans="7:7" x14ac:dyDescent="0.25">
      <c r="G43">
        <v>400076</v>
      </c>
    </row>
    <row r="44" spans="7:7" x14ac:dyDescent="0.25">
      <c r="G44">
        <v>400080</v>
      </c>
    </row>
    <row r="45" spans="7:7" x14ac:dyDescent="0.25">
      <c r="G45">
        <v>400081</v>
      </c>
    </row>
    <row r="46" spans="7:7" x14ac:dyDescent="0.25">
      <c r="G46">
        <v>400084</v>
      </c>
    </row>
    <row r="47" spans="7:7" x14ac:dyDescent="0.25">
      <c r="G47">
        <v>400085</v>
      </c>
    </row>
    <row r="48" spans="7:7" x14ac:dyDescent="0.25">
      <c r="G48">
        <v>400090</v>
      </c>
    </row>
    <row r="49" spans="7:7" x14ac:dyDescent="0.25">
      <c r="G49">
        <v>400093</v>
      </c>
    </row>
    <row r="50" spans="7:7" x14ac:dyDescent="0.25">
      <c r="G50">
        <v>400094</v>
      </c>
    </row>
    <row r="51" spans="7:7" x14ac:dyDescent="0.25">
      <c r="G51">
        <v>400098</v>
      </c>
    </row>
    <row r="52" spans="7:7" x14ac:dyDescent="0.25">
      <c r="G52">
        <v>400100</v>
      </c>
    </row>
    <row r="53" spans="7:7" x14ac:dyDescent="0.25">
      <c r="G53">
        <v>400101</v>
      </c>
    </row>
    <row r="54" spans="7:7" x14ac:dyDescent="0.25">
      <c r="G54">
        <v>400102</v>
      </c>
    </row>
    <row r="55" spans="7:7" x14ac:dyDescent="0.25">
      <c r="G55">
        <v>400104</v>
      </c>
    </row>
    <row r="56" spans="7:7" x14ac:dyDescent="0.25">
      <c r="G56">
        <v>400106</v>
      </c>
    </row>
    <row r="57" spans="7:7" x14ac:dyDescent="0.25">
      <c r="G57">
        <v>400108</v>
      </c>
    </row>
    <row r="58" spans="7:7" x14ac:dyDescent="0.25">
      <c r="G58">
        <v>400109</v>
      </c>
    </row>
    <row r="59" spans="7:7" x14ac:dyDescent="0.25">
      <c r="G59">
        <v>400110</v>
      </c>
    </row>
    <row r="60" spans="7:7" x14ac:dyDescent="0.25">
      <c r="G60">
        <v>400112</v>
      </c>
    </row>
    <row r="61" spans="7:7" x14ac:dyDescent="0.25">
      <c r="G61">
        <v>400116</v>
      </c>
    </row>
    <row r="62" spans="7:7" x14ac:dyDescent="0.25">
      <c r="G62">
        <v>400118</v>
      </c>
    </row>
    <row r="63" spans="7:7" x14ac:dyDescent="0.25">
      <c r="G63">
        <v>400119</v>
      </c>
    </row>
    <row r="64" spans="7:7" x14ac:dyDescent="0.25">
      <c r="G64">
        <v>400120</v>
      </c>
    </row>
    <row r="65" spans="7:7" x14ac:dyDescent="0.25">
      <c r="G65">
        <v>400123</v>
      </c>
    </row>
    <row r="66" spans="7:7" x14ac:dyDescent="0.25">
      <c r="G66">
        <v>400136</v>
      </c>
    </row>
    <row r="67" spans="7:7" x14ac:dyDescent="0.25">
      <c r="G67">
        <v>400142</v>
      </c>
    </row>
    <row r="68" spans="7:7" x14ac:dyDescent="0.25">
      <c r="G68">
        <v>400145</v>
      </c>
    </row>
    <row r="69" spans="7:7" x14ac:dyDescent="0.25">
      <c r="G69">
        <v>400147</v>
      </c>
    </row>
    <row r="70" spans="7:7" x14ac:dyDescent="0.25">
      <c r="G70">
        <v>400148</v>
      </c>
    </row>
    <row r="71" spans="7:7" x14ac:dyDescent="0.25">
      <c r="G71">
        <v>400149</v>
      </c>
    </row>
    <row r="72" spans="7:7" x14ac:dyDescent="0.25">
      <c r="G72">
        <v>400150</v>
      </c>
    </row>
    <row r="73" spans="7:7" x14ac:dyDescent="0.25">
      <c r="G73">
        <v>400151</v>
      </c>
    </row>
    <row r="74" spans="7:7" x14ac:dyDescent="0.25">
      <c r="G74">
        <v>400153</v>
      </c>
    </row>
    <row r="75" spans="7:7" x14ac:dyDescent="0.25">
      <c r="G75">
        <v>400155</v>
      </c>
    </row>
    <row r="76" spans="7:7" x14ac:dyDescent="0.25">
      <c r="G76">
        <v>400156</v>
      </c>
    </row>
    <row r="77" spans="7:7" x14ac:dyDescent="0.25">
      <c r="G77">
        <v>400157</v>
      </c>
    </row>
    <row r="78" spans="7:7" x14ac:dyDescent="0.25">
      <c r="G78">
        <v>400158</v>
      </c>
    </row>
    <row r="79" spans="7:7" x14ac:dyDescent="0.25">
      <c r="G79">
        <v>400159</v>
      </c>
    </row>
    <row r="80" spans="7:7" x14ac:dyDescent="0.25">
      <c r="G80">
        <v>400162</v>
      </c>
    </row>
    <row r="81" spans="7:7" x14ac:dyDescent="0.25">
      <c r="G81">
        <v>400163</v>
      </c>
    </row>
    <row r="82" spans="7:7" x14ac:dyDescent="0.25">
      <c r="G82">
        <v>400164</v>
      </c>
    </row>
    <row r="83" spans="7:7" x14ac:dyDescent="0.25">
      <c r="G83">
        <v>400167</v>
      </c>
    </row>
    <row r="84" spans="7:7" x14ac:dyDescent="0.25">
      <c r="G84">
        <v>400169</v>
      </c>
    </row>
    <row r="85" spans="7:7" x14ac:dyDescent="0.25">
      <c r="G85">
        <v>400170</v>
      </c>
    </row>
    <row r="86" spans="7:7" x14ac:dyDescent="0.25">
      <c r="G86">
        <v>400171</v>
      </c>
    </row>
    <row r="87" spans="7:7" x14ac:dyDescent="0.25">
      <c r="G87">
        <v>400172</v>
      </c>
    </row>
    <row r="88" spans="7:7" x14ac:dyDescent="0.25">
      <c r="G88">
        <v>400174</v>
      </c>
    </row>
    <row r="89" spans="7:7" x14ac:dyDescent="0.25">
      <c r="G89">
        <v>400175</v>
      </c>
    </row>
    <row r="90" spans="7:7" x14ac:dyDescent="0.25">
      <c r="G90">
        <v>400176</v>
      </c>
    </row>
    <row r="91" spans="7:7" x14ac:dyDescent="0.25">
      <c r="G91">
        <v>400177</v>
      </c>
    </row>
    <row r="92" spans="7:7" x14ac:dyDescent="0.25">
      <c r="G92">
        <v>400179</v>
      </c>
    </row>
    <row r="93" spans="7:7" x14ac:dyDescent="0.25">
      <c r="G93">
        <v>400181</v>
      </c>
    </row>
    <row r="94" spans="7:7" x14ac:dyDescent="0.25">
      <c r="G94">
        <v>400182</v>
      </c>
    </row>
    <row r="95" spans="7:7" x14ac:dyDescent="0.25">
      <c r="G95">
        <v>400184</v>
      </c>
    </row>
    <row r="96" spans="7:7" x14ac:dyDescent="0.25">
      <c r="G96">
        <v>400188</v>
      </c>
    </row>
  </sheetData>
  <phoneticPr fontId="29" type="noConversion"/>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LJ21"/>
  <sheetViews>
    <sheetView workbookViewId="0">
      <selection activeCell="AD3" sqref="AD3:AD1981"/>
    </sheetView>
  </sheetViews>
  <sheetFormatPr defaultRowHeight="15" x14ac:dyDescent="0.25"/>
  <cols>
    <col min="1" max="226" width="26.7109375" bestFit="1" customWidth="1"/>
    <col min="227" max="228" width="25.140625" bestFit="1" customWidth="1"/>
    <col min="229" max="229" width="27.28515625" bestFit="1" customWidth="1"/>
    <col min="230" max="231" width="25.140625" bestFit="1" customWidth="1"/>
    <col min="232" max="233" width="27.28515625" bestFit="1" customWidth="1"/>
    <col min="234" max="239" width="25.140625" bestFit="1" customWidth="1"/>
    <col min="240" max="241" width="27.28515625" bestFit="1" customWidth="1"/>
    <col min="242" max="242" width="28" bestFit="1" customWidth="1"/>
    <col min="243" max="249" width="25.140625" bestFit="1" customWidth="1"/>
    <col min="250" max="250" width="27.28515625" bestFit="1" customWidth="1"/>
    <col min="251" max="251" width="28" bestFit="1" customWidth="1"/>
    <col min="252" max="253" width="25.140625" bestFit="1" customWidth="1"/>
    <col min="254" max="254" width="27.28515625" bestFit="1" customWidth="1"/>
    <col min="255" max="262" width="25.140625" bestFit="1" customWidth="1"/>
    <col min="263" max="263" width="27.28515625" bestFit="1" customWidth="1"/>
    <col min="264" max="264" width="25.140625" bestFit="1" customWidth="1"/>
    <col min="265" max="265" width="28.140625" bestFit="1" customWidth="1"/>
    <col min="266" max="266" width="29.5703125" bestFit="1" customWidth="1"/>
    <col min="267" max="267" width="26.7109375" bestFit="1" customWidth="1"/>
    <col min="268" max="271" width="25.140625" bestFit="1" customWidth="1"/>
    <col min="272" max="272" width="27.28515625" bestFit="1" customWidth="1"/>
    <col min="273" max="274" width="25.140625" bestFit="1" customWidth="1"/>
    <col min="275" max="277" width="26.7109375" bestFit="1" customWidth="1"/>
    <col min="278" max="278" width="27.28515625" bestFit="1" customWidth="1"/>
    <col min="279" max="279" width="29.5703125" bestFit="1" customWidth="1"/>
    <col min="280" max="280" width="27.28515625" bestFit="1" customWidth="1"/>
    <col min="281" max="287" width="26.7109375" bestFit="1" customWidth="1"/>
    <col min="288" max="288" width="26.85546875" bestFit="1" customWidth="1"/>
    <col min="289" max="289" width="27.28515625" bestFit="1" customWidth="1"/>
    <col min="290" max="291" width="25.140625" bestFit="1" customWidth="1"/>
    <col min="292" max="292" width="27.28515625" bestFit="1" customWidth="1"/>
    <col min="293" max="294" width="26.7109375" bestFit="1" customWidth="1"/>
    <col min="295" max="296" width="30.7109375" bestFit="1" customWidth="1"/>
    <col min="297" max="297" width="29.5703125" bestFit="1" customWidth="1"/>
    <col min="298" max="298" width="26.7109375" bestFit="1" customWidth="1"/>
    <col min="299" max="299" width="27.28515625" bestFit="1" customWidth="1"/>
    <col min="300" max="301" width="26.7109375" bestFit="1" customWidth="1"/>
    <col min="302" max="302" width="27.28515625" bestFit="1" customWidth="1"/>
    <col min="303" max="303" width="25.140625" bestFit="1" customWidth="1"/>
    <col min="304" max="304" width="28" bestFit="1" customWidth="1"/>
    <col min="305" max="305" width="28.140625" bestFit="1" customWidth="1"/>
    <col min="306" max="306" width="29.5703125" bestFit="1" customWidth="1"/>
    <col min="307" max="307" width="27.28515625" bestFit="1" customWidth="1"/>
    <col min="308" max="308" width="26.7109375" bestFit="1" customWidth="1"/>
    <col min="309" max="309" width="25.140625" bestFit="1" customWidth="1"/>
    <col min="310" max="310" width="27.28515625" bestFit="1" customWidth="1"/>
    <col min="311" max="311" width="26.7109375" bestFit="1" customWidth="1"/>
    <col min="312" max="313" width="27.28515625" bestFit="1" customWidth="1"/>
    <col min="314" max="317" width="26.7109375" bestFit="1" customWidth="1"/>
    <col min="318" max="318" width="26.85546875" bestFit="1" customWidth="1"/>
    <col min="319" max="320" width="27.28515625" bestFit="1" customWidth="1"/>
    <col min="321" max="321" width="30.7109375" bestFit="1" customWidth="1"/>
    <col min="322" max="322" width="27.28515625" bestFit="1" customWidth="1"/>
    <col min="323" max="454" width="19.28515625" bestFit="1" customWidth="1"/>
    <col min="455" max="680" width="21.85546875" bestFit="1" customWidth="1"/>
  </cols>
  <sheetData>
    <row r="1" spans="1:322" x14ac:dyDescent="0.25">
      <c r="A1" t="s">
        <v>2650</v>
      </c>
      <c r="B1" t="s">
        <v>1929</v>
      </c>
      <c r="C1" t="s">
        <v>2651</v>
      </c>
      <c r="D1" t="s">
        <v>1928</v>
      </c>
      <c r="E1" t="s">
        <v>1930</v>
      </c>
      <c r="F1" t="s">
        <v>1931</v>
      </c>
      <c r="G1" t="s">
        <v>1932</v>
      </c>
      <c r="H1" t="s">
        <v>1933</v>
      </c>
      <c r="I1" t="s">
        <v>1934</v>
      </c>
      <c r="J1" t="s">
        <v>1935</v>
      </c>
      <c r="K1" t="s">
        <v>1936</v>
      </c>
      <c r="L1" t="s">
        <v>1937</v>
      </c>
      <c r="M1" t="s">
        <v>2652</v>
      </c>
      <c r="N1" t="s">
        <v>1938</v>
      </c>
      <c r="O1" t="s">
        <v>1939</v>
      </c>
      <c r="P1" t="s">
        <v>1940</v>
      </c>
      <c r="Q1" t="s">
        <v>1941</v>
      </c>
      <c r="R1" t="s">
        <v>1942</v>
      </c>
      <c r="S1" t="s">
        <v>1943</v>
      </c>
      <c r="T1" t="s">
        <v>1944</v>
      </c>
      <c r="U1" t="s">
        <v>1945</v>
      </c>
      <c r="V1" t="s">
        <v>2653</v>
      </c>
      <c r="W1" t="s">
        <v>1946</v>
      </c>
      <c r="X1" t="s">
        <v>1947</v>
      </c>
      <c r="Y1" t="s">
        <v>1948</v>
      </c>
      <c r="Z1" t="s">
        <v>2654</v>
      </c>
      <c r="AA1" t="s">
        <v>2655</v>
      </c>
      <c r="AB1" t="s">
        <v>2656</v>
      </c>
      <c r="AC1" t="s">
        <v>2657</v>
      </c>
      <c r="AD1" t="s">
        <v>2658</v>
      </c>
      <c r="AE1" t="s">
        <v>2659</v>
      </c>
      <c r="AF1" t="s">
        <v>2660</v>
      </c>
      <c r="AG1" t="s">
        <v>2661</v>
      </c>
      <c r="AH1" t="s">
        <v>2662</v>
      </c>
      <c r="AI1" t="s">
        <v>2663</v>
      </c>
      <c r="AJ1" t="s">
        <v>2664</v>
      </c>
      <c r="AK1" t="s">
        <v>2665</v>
      </c>
      <c r="AL1" t="s">
        <v>2666</v>
      </c>
      <c r="AM1" t="s">
        <v>2667</v>
      </c>
      <c r="AN1" t="s">
        <v>2668</v>
      </c>
      <c r="AO1" t="s">
        <v>2669</v>
      </c>
      <c r="AP1" t="s">
        <v>2670</v>
      </c>
      <c r="AQ1" t="s">
        <v>2671</v>
      </c>
      <c r="AR1" t="s">
        <v>2672</v>
      </c>
      <c r="AS1" t="s">
        <v>2673</v>
      </c>
      <c r="AT1" t="s">
        <v>2674</v>
      </c>
      <c r="AU1" t="s">
        <v>2675</v>
      </c>
      <c r="AV1" t="s">
        <v>2676</v>
      </c>
      <c r="AW1" t="s">
        <v>2677</v>
      </c>
      <c r="AX1" t="s">
        <v>2678</v>
      </c>
      <c r="AY1" t="s">
        <v>2679</v>
      </c>
      <c r="AZ1" t="s">
        <v>2680</v>
      </c>
      <c r="BA1" t="s">
        <v>2681</v>
      </c>
      <c r="BB1" t="s">
        <v>2682</v>
      </c>
      <c r="BC1" t="s">
        <v>2683</v>
      </c>
      <c r="BD1" t="s">
        <v>2684</v>
      </c>
      <c r="BE1" t="s">
        <v>2685</v>
      </c>
      <c r="BF1" t="s">
        <v>2686</v>
      </c>
      <c r="BG1" t="s">
        <v>2687</v>
      </c>
      <c r="BH1" t="s">
        <v>2688</v>
      </c>
      <c r="BI1" t="s">
        <v>2689</v>
      </c>
      <c r="BJ1" t="s">
        <v>2690</v>
      </c>
      <c r="BK1" t="s">
        <v>2691</v>
      </c>
      <c r="BL1" t="s">
        <v>2692</v>
      </c>
      <c r="BM1" t="s">
        <v>2693</v>
      </c>
      <c r="BN1" t="s">
        <v>2694</v>
      </c>
      <c r="BO1" t="s">
        <v>2695</v>
      </c>
      <c r="BP1" t="s">
        <v>2696</v>
      </c>
      <c r="BQ1" t="s">
        <v>2697</v>
      </c>
      <c r="BR1" t="s">
        <v>2698</v>
      </c>
      <c r="BS1" t="s">
        <v>2699</v>
      </c>
      <c r="BT1" t="s">
        <v>2700</v>
      </c>
      <c r="BU1" t="s">
        <v>2701</v>
      </c>
      <c r="BV1" t="s">
        <v>2702</v>
      </c>
      <c r="BW1" t="s">
        <v>2703</v>
      </c>
      <c r="BX1" t="s">
        <v>2704</v>
      </c>
      <c r="BY1" t="s">
        <v>2705</v>
      </c>
      <c r="BZ1" t="s">
        <v>2706</v>
      </c>
      <c r="CA1" t="s">
        <v>2707</v>
      </c>
      <c r="CB1" t="s">
        <v>2708</v>
      </c>
      <c r="CC1" t="s">
        <v>2709</v>
      </c>
      <c r="CD1" t="s">
        <v>2710</v>
      </c>
      <c r="CE1" t="s">
        <v>2711</v>
      </c>
      <c r="CF1" t="s">
        <v>2712</v>
      </c>
      <c r="CG1" t="s">
        <v>2713</v>
      </c>
      <c r="CH1" t="s">
        <v>2714</v>
      </c>
      <c r="CI1" t="s">
        <v>2715</v>
      </c>
      <c r="CJ1" t="s">
        <v>2716</v>
      </c>
      <c r="CK1" t="s">
        <v>2717</v>
      </c>
      <c r="CL1" t="s">
        <v>2718</v>
      </c>
      <c r="CM1" t="s">
        <v>2719</v>
      </c>
      <c r="CN1" t="s">
        <v>2720</v>
      </c>
      <c r="CO1" t="s">
        <v>2721</v>
      </c>
      <c r="CP1" t="s">
        <v>2722</v>
      </c>
      <c r="CQ1" t="s">
        <v>2723</v>
      </c>
      <c r="CR1" t="s">
        <v>2724</v>
      </c>
      <c r="CS1" t="s">
        <v>2725</v>
      </c>
      <c r="CT1" t="s">
        <v>2726</v>
      </c>
      <c r="CU1" t="s">
        <v>2727</v>
      </c>
      <c r="CV1" t="s">
        <v>2728</v>
      </c>
      <c r="CW1" t="s">
        <v>2729</v>
      </c>
      <c r="CX1" t="s">
        <v>2730</v>
      </c>
      <c r="CY1" t="s">
        <v>2731</v>
      </c>
      <c r="CZ1" t="s">
        <v>2732</v>
      </c>
      <c r="DA1" t="s">
        <v>2733</v>
      </c>
      <c r="DB1" t="s">
        <v>2734</v>
      </c>
      <c r="DC1" t="s">
        <v>2735</v>
      </c>
      <c r="DD1" t="s">
        <v>2736</v>
      </c>
      <c r="DE1" t="s">
        <v>2737</v>
      </c>
      <c r="DF1" t="s">
        <v>1949</v>
      </c>
      <c r="DG1" t="s">
        <v>1950</v>
      </c>
      <c r="DH1" t="s">
        <v>1951</v>
      </c>
      <c r="DI1" t="s">
        <v>1952</v>
      </c>
      <c r="DJ1" t="s">
        <v>1953</v>
      </c>
      <c r="DK1" t="s">
        <v>1954</v>
      </c>
      <c r="DL1" t="s">
        <v>1955</v>
      </c>
      <c r="DM1" t="s">
        <v>1956</v>
      </c>
      <c r="DN1" t="s">
        <v>1957</v>
      </c>
      <c r="DO1" t="s">
        <v>1958</v>
      </c>
      <c r="DP1" t="s">
        <v>1959</v>
      </c>
      <c r="DQ1" t="s">
        <v>1960</v>
      </c>
      <c r="DR1" t="s">
        <v>1961</v>
      </c>
      <c r="DS1" t="s">
        <v>1962</v>
      </c>
      <c r="DT1" t="s">
        <v>1963</v>
      </c>
      <c r="DU1" t="s">
        <v>1964</v>
      </c>
      <c r="DV1" t="s">
        <v>1965</v>
      </c>
      <c r="DW1" t="s">
        <v>1966</v>
      </c>
      <c r="DX1" t="s">
        <v>1967</v>
      </c>
      <c r="DY1" t="s">
        <v>1968</v>
      </c>
      <c r="DZ1" t="s">
        <v>1969</v>
      </c>
      <c r="EA1" t="s">
        <v>1970</v>
      </c>
      <c r="EB1" t="s">
        <v>1971</v>
      </c>
      <c r="EC1" t="s">
        <v>1972</v>
      </c>
      <c r="ED1" t="s">
        <v>1973</v>
      </c>
      <c r="EE1" t="s">
        <v>1974</v>
      </c>
      <c r="EF1" t="s">
        <v>1975</v>
      </c>
      <c r="EG1" t="s">
        <v>1976</v>
      </c>
      <c r="EH1" t="s">
        <v>1977</v>
      </c>
      <c r="EI1" t="s">
        <v>1978</v>
      </c>
      <c r="EJ1" t="s">
        <v>1979</v>
      </c>
      <c r="EK1" t="s">
        <v>1980</v>
      </c>
      <c r="EL1" t="s">
        <v>1981</v>
      </c>
      <c r="EM1" t="s">
        <v>1982</v>
      </c>
      <c r="EN1" t="s">
        <v>1983</v>
      </c>
      <c r="EO1" t="s">
        <v>1984</v>
      </c>
      <c r="EP1" t="s">
        <v>1985</v>
      </c>
      <c r="EQ1" t="s">
        <v>1986</v>
      </c>
      <c r="ER1" t="s">
        <v>1987</v>
      </c>
      <c r="ES1" t="s">
        <v>1988</v>
      </c>
      <c r="ET1" t="s">
        <v>1989</v>
      </c>
      <c r="EU1" t="s">
        <v>1990</v>
      </c>
      <c r="EV1" t="s">
        <v>1991</v>
      </c>
      <c r="EW1" t="s">
        <v>1992</v>
      </c>
      <c r="EX1" t="s">
        <v>2738</v>
      </c>
      <c r="EY1" t="s">
        <v>1993</v>
      </c>
      <c r="EZ1" t="s">
        <v>1994</v>
      </c>
      <c r="FA1" t="s">
        <v>1995</v>
      </c>
      <c r="FB1" t="s">
        <v>1996</v>
      </c>
      <c r="FC1" t="s">
        <v>2739</v>
      </c>
      <c r="FD1" t="s">
        <v>1997</v>
      </c>
      <c r="FE1" t="s">
        <v>1998</v>
      </c>
      <c r="FF1" t="s">
        <v>1999</v>
      </c>
      <c r="FG1" t="s">
        <v>2000</v>
      </c>
      <c r="FH1" t="s">
        <v>2001</v>
      </c>
      <c r="FI1" t="s">
        <v>2002</v>
      </c>
      <c r="FJ1" t="s">
        <v>2003</v>
      </c>
      <c r="FK1" t="s">
        <v>2004</v>
      </c>
      <c r="FL1" t="s">
        <v>2005</v>
      </c>
      <c r="FM1" t="s">
        <v>2006</v>
      </c>
      <c r="FN1" t="s">
        <v>2007</v>
      </c>
      <c r="FO1" t="s">
        <v>2008</v>
      </c>
      <c r="FP1" t="s">
        <v>2009</v>
      </c>
      <c r="FQ1" t="s">
        <v>2010</v>
      </c>
      <c r="FR1" t="s">
        <v>2011</v>
      </c>
      <c r="FS1" t="s">
        <v>2012</v>
      </c>
      <c r="FT1" t="s">
        <v>2013</v>
      </c>
      <c r="FU1" t="s">
        <v>2014</v>
      </c>
      <c r="FV1" t="s">
        <v>2015</v>
      </c>
      <c r="FW1" t="s">
        <v>2016</v>
      </c>
      <c r="FX1" t="s">
        <v>2017</v>
      </c>
      <c r="FY1" t="s">
        <v>2018</v>
      </c>
      <c r="FZ1" t="s">
        <v>2019</v>
      </c>
      <c r="GA1" t="s">
        <v>2020</v>
      </c>
      <c r="GB1" t="s">
        <v>2021</v>
      </c>
      <c r="GC1" t="s">
        <v>2022</v>
      </c>
      <c r="GD1" t="s">
        <v>2023</v>
      </c>
      <c r="GE1" t="s">
        <v>2024</v>
      </c>
      <c r="GF1" t="s">
        <v>2025</v>
      </c>
      <c r="GG1" t="s">
        <v>2026</v>
      </c>
      <c r="GH1" t="s">
        <v>2027</v>
      </c>
      <c r="GI1" t="s">
        <v>2028</v>
      </c>
      <c r="GJ1" t="s">
        <v>2740</v>
      </c>
      <c r="GK1" t="s">
        <v>2029</v>
      </c>
      <c r="GL1" t="s">
        <v>2030</v>
      </c>
      <c r="GM1" t="s">
        <v>2031</v>
      </c>
      <c r="GN1" t="s">
        <v>2741</v>
      </c>
      <c r="GO1" t="s">
        <v>2032</v>
      </c>
      <c r="GP1" t="s">
        <v>2742</v>
      </c>
      <c r="GQ1" t="s">
        <v>2033</v>
      </c>
      <c r="GR1" t="s">
        <v>2034</v>
      </c>
      <c r="GS1" t="s">
        <v>2035</v>
      </c>
      <c r="GT1" t="s">
        <v>2036</v>
      </c>
      <c r="GU1" t="s">
        <v>2743</v>
      </c>
      <c r="GV1" t="s">
        <v>2037</v>
      </c>
      <c r="GW1" t="s">
        <v>2038</v>
      </c>
      <c r="GX1" t="s">
        <v>2039</v>
      </c>
      <c r="GY1" t="s">
        <v>2040</v>
      </c>
      <c r="GZ1" t="s">
        <v>2744</v>
      </c>
      <c r="HA1" t="s">
        <v>2041</v>
      </c>
      <c r="HB1" t="s">
        <v>2745</v>
      </c>
      <c r="HC1" t="s">
        <v>2042</v>
      </c>
      <c r="HD1" t="s">
        <v>2043</v>
      </c>
      <c r="HE1" t="s">
        <v>2746</v>
      </c>
      <c r="HF1" t="s">
        <v>2044</v>
      </c>
      <c r="HG1" t="s">
        <v>2045</v>
      </c>
      <c r="HH1" t="s">
        <v>2046</v>
      </c>
      <c r="HI1" t="s">
        <v>2047</v>
      </c>
      <c r="HJ1" t="s">
        <v>2048</v>
      </c>
      <c r="HK1" t="s">
        <v>2049</v>
      </c>
      <c r="HL1" t="s">
        <v>2050</v>
      </c>
      <c r="HM1" t="s">
        <v>2051</v>
      </c>
      <c r="HN1" t="s">
        <v>2052</v>
      </c>
      <c r="HO1" t="s">
        <v>2053</v>
      </c>
      <c r="HP1" t="s">
        <v>2054</v>
      </c>
      <c r="HQ1" t="s">
        <v>2055</v>
      </c>
      <c r="HR1" t="s">
        <v>2056</v>
      </c>
      <c r="HS1" t="s">
        <v>2057</v>
      </c>
      <c r="HT1" t="s">
        <v>2058</v>
      </c>
      <c r="HU1" t="s">
        <v>2059</v>
      </c>
      <c r="HV1" t="s">
        <v>2060</v>
      </c>
      <c r="HW1" t="s">
        <v>2061</v>
      </c>
      <c r="HX1" t="s">
        <v>2062</v>
      </c>
      <c r="HY1" t="s">
        <v>2063</v>
      </c>
      <c r="HZ1" t="s">
        <v>2064</v>
      </c>
      <c r="IA1" t="s">
        <v>2065</v>
      </c>
      <c r="IB1" t="s">
        <v>2066</v>
      </c>
      <c r="IC1" t="s">
        <v>2067</v>
      </c>
      <c r="ID1" t="s">
        <v>2068</v>
      </c>
      <c r="IE1" t="s">
        <v>2069</v>
      </c>
      <c r="IF1" t="s">
        <v>2070</v>
      </c>
      <c r="IG1" t="s">
        <v>2071</v>
      </c>
      <c r="IH1" t="s">
        <v>2072</v>
      </c>
      <c r="II1" t="s">
        <v>2073</v>
      </c>
      <c r="IJ1" t="s">
        <v>2074</v>
      </c>
      <c r="IK1" t="s">
        <v>2075</v>
      </c>
      <c r="IL1" t="s">
        <v>2076</v>
      </c>
      <c r="IM1" t="s">
        <v>2077</v>
      </c>
      <c r="IN1" t="s">
        <v>2078</v>
      </c>
      <c r="IO1" t="s">
        <v>2079</v>
      </c>
      <c r="IP1" t="s">
        <v>2080</v>
      </c>
      <c r="IQ1" t="s">
        <v>2081</v>
      </c>
      <c r="IR1" t="s">
        <v>2082</v>
      </c>
      <c r="IS1" t="s">
        <v>2083</v>
      </c>
      <c r="IT1" t="s">
        <v>2084</v>
      </c>
      <c r="IU1" t="s">
        <v>2085</v>
      </c>
      <c r="IV1" t="s">
        <v>2086</v>
      </c>
      <c r="IW1" t="s">
        <v>2087</v>
      </c>
      <c r="IX1" t="s">
        <v>2088</v>
      </c>
      <c r="IY1" t="s">
        <v>2089</v>
      </c>
      <c r="IZ1" t="s">
        <v>2090</v>
      </c>
      <c r="JA1" t="s">
        <v>2091</v>
      </c>
      <c r="JB1" t="s">
        <v>2092</v>
      </c>
      <c r="JC1" t="s">
        <v>2093</v>
      </c>
      <c r="JD1" t="s">
        <v>2094</v>
      </c>
      <c r="JE1" t="s">
        <v>2095</v>
      </c>
      <c r="JF1" t="s">
        <v>2096</v>
      </c>
      <c r="JG1" t="s">
        <v>2097</v>
      </c>
      <c r="JH1" t="s">
        <v>2098</v>
      </c>
      <c r="JI1" t="s">
        <v>2099</v>
      </c>
      <c r="JJ1" t="s">
        <v>2100</v>
      </c>
      <c r="JK1" t="s">
        <v>2101</v>
      </c>
      <c r="JL1" t="s">
        <v>2102</v>
      </c>
      <c r="JM1" t="s">
        <v>2103</v>
      </c>
      <c r="JN1" t="s">
        <v>2104</v>
      </c>
      <c r="JO1" t="s">
        <v>2105</v>
      </c>
      <c r="JP1" t="s">
        <v>2106</v>
      </c>
      <c r="JQ1" t="s">
        <v>2107</v>
      </c>
      <c r="JR1" t="s">
        <v>2108</v>
      </c>
      <c r="JS1" t="s">
        <v>2109</v>
      </c>
      <c r="JT1" t="s">
        <v>2110</v>
      </c>
      <c r="JU1" t="s">
        <v>2111</v>
      </c>
      <c r="JV1" t="s">
        <v>2112</v>
      </c>
      <c r="JW1" t="s">
        <v>2113</v>
      </c>
      <c r="JX1" t="s">
        <v>2114</v>
      </c>
      <c r="JY1" t="s">
        <v>2115</v>
      </c>
      <c r="JZ1" t="s">
        <v>2116</v>
      </c>
      <c r="KA1" t="s">
        <v>2117</v>
      </c>
      <c r="KB1" t="s">
        <v>2118</v>
      </c>
      <c r="KC1" t="s">
        <v>2119</v>
      </c>
      <c r="KD1" t="s">
        <v>2120</v>
      </c>
      <c r="KE1" t="s">
        <v>2121</v>
      </c>
      <c r="KF1" t="s">
        <v>2122</v>
      </c>
      <c r="KG1" t="s">
        <v>2123</v>
      </c>
      <c r="KH1" t="s">
        <v>2124</v>
      </c>
      <c r="KI1" t="s">
        <v>2125</v>
      </c>
      <c r="KJ1" t="s">
        <v>2126</v>
      </c>
      <c r="KK1" t="s">
        <v>2127</v>
      </c>
      <c r="KL1" t="s">
        <v>2128</v>
      </c>
      <c r="KM1" t="s">
        <v>2129</v>
      </c>
      <c r="KN1" t="s">
        <v>2130</v>
      </c>
      <c r="KO1" t="s">
        <v>2131</v>
      </c>
      <c r="KP1" t="s">
        <v>2132</v>
      </c>
      <c r="KQ1" t="s">
        <v>2133</v>
      </c>
      <c r="KR1" t="s">
        <v>2134</v>
      </c>
      <c r="KS1" t="s">
        <v>2135</v>
      </c>
      <c r="KT1" t="s">
        <v>2136</v>
      </c>
      <c r="KU1" t="s">
        <v>2137</v>
      </c>
      <c r="KV1" t="s">
        <v>2138</v>
      </c>
      <c r="KW1" t="s">
        <v>2139</v>
      </c>
      <c r="KX1" t="s">
        <v>2140</v>
      </c>
      <c r="KY1" t="s">
        <v>2141</v>
      </c>
      <c r="KZ1" t="s">
        <v>2142</v>
      </c>
      <c r="LA1" t="s">
        <v>2143</v>
      </c>
      <c r="LB1" t="s">
        <v>2144</v>
      </c>
      <c r="LC1" t="s">
        <v>2145</v>
      </c>
      <c r="LD1" t="s">
        <v>2146</v>
      </c>
      <c r="LE1" t="s">
        <v>2747</v>
      </c>
      <c r="LF1" t="s">
        <v>2748</v>
      </c>
      <c r="LG1" t="s">
        <v>2147</v>
      </c>
      <c r="LH1" t="s">
        <v>2148</v>
      </c>
      <c r="LI1" t="s">
        <v>2149</v>
      </c>
      <c r="LJ1" t="s">
        <v>2150</v>
      </c>
    </row>
    <row r="2" spans="1:322" x14ac:dyDescent="0.25">
      <c r="A2" s="288">
        <v>30102</v>
      </c>
      <c r="B2">
        <v>10294</v>
      </c>
      <c r="C2" s="288">
        <v>99999</v>
      </c>
      <c r="D2">
        <v>10127</v>
      </c>
      <c r="E2">
        <v>10034</v>
      </c>
      <c r="F2">
        <v>10521</v>
      </c>
      <c r="G2">
        <v>10510</v>
      </c>
      <c r="H2">
        <v>99999</v>
      </c>
      <c r="I2">
        <v>10521</v>
      </c>
      <c r="J2">
        <v>99999</v>
      </c>
      <c r="K2">
        <v>99999</v>
      </c>
      <c r="L2">
        <v>99999</v>
      </c>
      <c r="M2" s="288">
        <v>99999</v>
      </c>
      <c r="N2">
        <v>99999</v>
      </c>
      <c r="O2">
        <v>99999</v>
      </c>
      <c r="P2">
        <v>99999</v>
      </c>
      <c r="Q2">
        <v>99999</v>
      </c>
      <c r="R2">
        <v>99999</v>
      </c>
      <c r="S2">
        <v>99999</v>
      </c>
      <c r="T2">
        <v>99999</v>
      </c>
      <c r="U2">
        <v>99999</v>
      </c>
      <c r="V2" s="288">
        <v>99999</v>
      </c>
      <c r="W2">
        <v>99999</v>
      </c>
      <c r="X2">
        <v>99999</v>
      </c>
      <c r="Y2">
        <v>99999</v>
      </c>
      <c r="Z2" s="288">
        <v>10042</v>
      </c>
      <c r="AA2" s="288">
        <v>99999</v>
      </c>
      <c r="AB2" s="288">
        <v>99999</v>
      </c>
      <c r="AC2" s="288">
        <v>99999</v>
      </c>
      <c r="AD2" s="288">
        <v>99999</v>
      </c>
      <c r="AE2" s="288">
        <v>99999</v>
      </c>
      <c r="AF2" s="288">
        <v>99999</v>
      </c>
      <c r="AG2" s="288">
        <v>99999</v>
      </c>
      <c r="AH2" s="288">
        <v>99999</v>
      </c>
      <c r="AI2" s="288">
        <v>99999</v>
      </c>
      <c r="AJ2" s="288">
        <v>99999</v>
      </c>
      <c r="AK2" s="288">
        <v>99999</v>
      </c>
      <c r="AL2" s="288">
        <v>99999</v>
      </c>
      <c r="AM2" s="288">
        <v>99999</v>
      </c>
      <c r="AN2" s="288">
        <v>99999</v>
      </c>
      <c r="AO2" s="288">
        <v>99999</v>
      </c>
      <c r="AP2" s="288">
        <v>99999</v>
      </c>
      <c r="AQ2" s="288">
        <v>99999</v>
      </c>
      <c r="AR2" s="288">
        <v>99999</v>
      </c>
      <c r="AS2" s="288">
        <v>99999</v>
      </c>
      <c r="AT2" s="288">
        <v>99999</v>
      </c>
      <c r="AU2" s="288">
        <v>99999</v>
      </c>
      <c r="AV2" s="288">
        <v>99999</v>
      </c>
      <c r="AW2" s="288">
        <v>99999</v>
      </c>
      <c r="AX2" s="288">
        <v>99999</v>
      </c>
      <c r="AY2" s="288">
        <v>99999</v>
      </c>
      <c r="AZ2" s="288">
        <v>99999</v>
      </c>
      <c r="BA2" s="288">
        <v>99999</v>
      </c>
      <c r="BB2" s="288">
        <v>99999</v>
      </c>
      <c r="BC2" s="288">
        <v>99999</v>
      </c>
      <c r="BD2" s="288">
        <v>99999</v>
      </c>
      <c r="BE2" s="288">
        <v>99999</v>
      </c>
      <c r="BF2" s="288">
        <v>99999</v>
      </c>
      <c r="BG2" s="288">
        <v>99999</v>
      </c>
      <c r="BH2" s="288">
        <v>99999</v>
      </c>
      <c r="BI2" s="288">
        <v>99999</v>
      </c>
      <c r="BJ2" s="288">
        <v>99999</v>
      </c>
      <c r="BK2" s="288">
        <v>99999</v>
      </c>
      <c r="BL2" s="288">
        <v>99999</v>
      </c>
      <c r="BM2" s="288">
        <v>99999</v>
      </c>
      <c r="BN2" s="288">
        <v>99999</v>
      </c>
      <c r="BO2" s="288">
        <v>99999</v>
      </c>
      <c r="BP2" s="288">
        <v>99999</v>
      </c>
      <c r="BQ2" s="288">
        <v>99999</v>
      </c>
      <c r="BR2" s="288">
        <v>99999</v>
      </c>
      <c r="BS2" s="288">
        <v>99999</v>
      </c>
      <c r="BT2" s="288">
        <v>99999</v>
      </c>
      <c r="BU2" s="288">
        <v>99999</v>
      </c>
      <c r="BV2" s="288">
        <v>99999</v>
      </c>
      <c r="BW2" s="288">
        <v>99999</v>
      </c>
      <c r="BX2" s="288">
        <v>99999</v>
      </c>
      <c r="BY2" s="288">
        <v>99999</v>
      </c>
      <c r="BZ2" s="288">
        <v>99999</v>
      </c>
      <c r="CA2" s="288">
        <v>99999</v>
      </c>
      <c r="CB2" s="288">
        <v>99999</v>
      </c>
      <c r="CC2" s="288">
        <v>99999</v>
      </c>
      <c r="CD2" s="288">
        <v>99999</v>
      </c>
      <c r="CE2" s="288">
        <v>99999</v>
      </c>
      <c r="CF2" s="288">
        <v>99999</v>
      </c>
      <c r="CG2" s="288">
        <v>99999</v>
      </c>
      <c r="CH2" s="288">
        <v>99999</v>
      </c>
      <c r="CI2" s="288">
        <v>99999</v>
      </c>
      <c r="CJ2" s="288">
        <v>99999</v>
      </c>
      <c r="CK2" s="288">
        <v>99999</v>
      </c>
      <c r="CL2" s="288">
        <v>99999</v>
      </c>
      <c r="CM2" s="288">
        <v>99999</v>
      </c>
      <c r="CN2" s="288">
        <v>99999</v>
      </c>
      <c r="CO2" s="288">
        <v>99999</v>
      </c>
      <c r="CP2" s="288">
        <v>99999</v>
      </c>
      <c r="CQ2" s="288">
        <v>99999</v>
      </c>
      <c r="CR2" s="288">
        <v>99999</v>
      </c>
      <c r="CS2" s="288">
        <v>99999</v>
      </c>
      <c r="CT2" s="288">
        <v>99999</v>
      </c>
      <c r="CU2" s="288">
        <v>99999</v>
      </c>
      <c r="CV2" s="288">
        <v>99999</v>
      </c>
      <c r="CW2" s="288">
        <v>99999</v>
      </c>
      <c r="CX2" s="288">
        <v>99999</v>
      </c>
      <c r="CY2" s="288">
        <v>99999</v>
      </c>
      <c r="CZ2" s="288">
        <v>99999</v>
      </c>
      <c r="DA2" s="288">
        <v>99999</v>
      </c>
      <c r="DB2" s="288">
        <v>99999</v>
      </c>
      <c r="DC2" s="288">
        <v>99999</v>
      </c>
      <c r="DD2" s="288">
        <v>99999</v>
      </c>
      <c r="DE2" s="288">
        <v>99999</v>
      </c>
      <c r="DF2">
        <v>10521</v>
      </c>
      <c r="DG2">
        <v>99999</v>
      </c>
      <c r="DH2">
        <v>10521</v>
      </c>
      <c r="DI2">
        <v>99999</v>
      </c>
      <c r="DJ2">
        <v>99999</v>
      </c>
      <c r="DK2">
        <v>99999</v>
      </c>
      <c r="DL2">
        <v>99999</v>
      </c>
      <c r="DM2">
        <v>99999</v>
      </c>
      <c r="DN2">
        <v>99999</v>
      </c>
      <c r="DO2">
        <v>99999</v>
      </c>
      <c r="DP2">
        <v>99999</v>
      </c>
      <c r="DQ2">
        <v>99999</v>
      </c>
      <c r="DR2">
        <v>99999</v>
      </c>
      <c r="DS2">
        <v>99999</v>
      </c>
      <c r="DT2">
        <v>99999</v>
      </c>
      <c r="DU2">
        <v>99999</v>
      </c>
      <c r="DV2">
        <v>99999</v>
      </c>
      <c r="DW2">
        <v>99999</v>
      </c>
      <c r="DX2">
        <v>99999</v>
      </c>
      <c r="DY2">
        <v>99999</v>
      </c>
      <c r="DZ2">
        <v>99999</v>
      </c>
      <c r="EA2">
        <v>99999</v>
      </c>
      <c r="EB2">
        <v>99999</v>
      </c>
      <c r="EC2">
        <v>99999</v>
      </c>
      <c r="ED2">
        <v>99999</v>
      </c>
      <c r="EE2">
        <v>99999</v>
      </c>
      <c r="EF2">
        <v>99999</v>
      </c>
      <c r="EG2">
        <v>99999</v>
      </c>
      <c r="EH2">
        <v>99999</v>
      </c>
      <c r="EI2">
        <v>99999</v>
      </c>
      <c r="EJ2">
        <v>99999</v>
      </c>
      <c r="EK2">
        <v>99999</v>
      </c>
      <c r="EL2">
        <v>99999</v>
      </c>
      <c r="EM2">
        <v>99999</v>
      </c>
      <c r="EN2">
        <v>99999</v>
      </c>
      <c r="EO2">
        <v>99999</v>
      </c>
      <c r="EP2">
        <v>99999</v>
      </c>
      <c r="EQ2">
        <v>99999</v>
      </c>
      <c r="ER2">
        <v>99999</v>
      </c>
      <c r="ES2">
        <v>99999</v>
      </c>
      <c r="ET2">
        <v>99999</v>
      </c>
      <c r="EU2">
        <v>99999</v>
      </c>
      <c r="EV2">
        <v>99999</v>
      </c>
      <c r="EW2">
        <v>99999</v>
      </c>
      <c r="EX2" s="288">
        <v>99999</v>
      </c>
      <c r="EY2">
        <v>99999</v>
      </c>
      <c r="EZ2">
        <v>99999</v>
      </c>
      <c r="FA2">
        <v>99999</v>
      </c>
      <c r="FB2">
        <v>99999</v>
      </c>
      <c r="FC2" s="288">
        <v>99999</v>
      </c>
      <c r="FD2">
        <v>99999</v>
      </c>
      <c r="FE2">
        <v>99999</v>
      </c>
      <c r="FF2">
        <v>99999</v>
      </c>
      <c r="FG2">
        <v>99999</v>
      </c>
      <c r="FH2">
        <v>99999</v>
      </c>
      <c r="FI2">
        <v>99999</v>
      </c>
      <c r="FJ2">
        <v>99999</v>
      </c>
      <c r="FK2">
        <v>99999</v>
      </c>
      <c r="FL2">
        <v>99999</v>
      </c>
      <c r="FM2">
        <v>99999</v>
      </c>
      <c r="FN2">
        <v>99999</v>
      </c>
      <c r="FO2">
        <v>99999</v>
      </c>
      <c r="FP2">
        <v>99999</v>
      </c>
      <c r="FQ2">
        <v>99999</v>
      </c>
      <c r="FR2">
        <v>99999</v>
      </c>
      <c r="FS2">
        <v>99999</v>
      </c>
      <c r="FT2">
        <v>99999</v>
      </c>
      <c r="FU2">
        <v>99999</v>
      </c>
      <c r="FV2">
        <v>99999</v>
      </c>
      <c r="FW2">
        <v>99999</v>
      </c>
      <c r="FX2">
        <v>99999</v>
      </c>
      <c r="FY2">
        <v>99999</v>
      </c>
      <c r="FZ2">
        <v>99999</v>
      </c>
      <c r="GA2">
        <v>99999</v>
      </c>
      <c r="GB2">
        <v>99999</v>
      </c>
      <c r="GC2">
        <v>99999</v>
      </c>
      <c r="GD2">
        <v>99999</v>
      </c>
      <c r="GE2">
        <v>99999</v>
      </c>
      <c r="GF2">
        <v>99999</v>
      </c>
      <c r="GG2">
        <v>99999</v>
      </c>
      <c r="GH2">
        <v>99999</v>
      </c>
      <c r="GI2">
        <v>99999</v>
      </c>
      <c r="GJ2" s="288">
        <v>99999</v>
      </c>
      <c r="GK2">
        <v>99999</v>
      </c>
      <c r="GL2">
        <v>99999</v>
      </c>
      <c r="GM2">
        <v>99999</v>
      </c>
      <c r="GN2" s="288">
        <v>99999</v>
      </c>
      <c r="GO2">
        <v>99999</v>
      </c>
      <c r="GP2" s="288">
        <v>99999</v>
      </c>
      <c r="GQ2">
        <v>99999</v>
      </c>
      <c r="GR2">
        <v>99999</v>
      </c>
      <c r="GS2">
        <v>99999</v>
      </c>
      <c r="GT2">
        <v>99999</v>
      </c>
      <c r="GU2" s="288">
        <v>99999</v>
      </c>
      <c r="GV2">
        <v>99999</v>
      </c>
      <c r="GW2">
        <v>99999</v>
      </c>
      <c r="GX2">
        <v>99999</v>
      </c>
      <c r="GY2">
        <v>99999</v>
      </c>
      <c r="GZ2" s="288">
        <v>99999</v>
      </c>
      <c r="HA2">
        <v>99999</v>
      </c>
      <c r="HB2" s="288">
        <v>99999</v>
      </c>
      <c r="HC2">
        <v>99999</v>
      </c>
      <c r="HD2">
        <v>99999</v>
      </c>
      <c r="HE2" s="288">
        <v>99999</v>
      </c>
      <c r="HF2">
        <v>99999</v>
      </c>
      <c r="HG2">
        <v>99999</v>
      </c>
      <c r="HH2">
        <v>10119</v>
      </c>
      <c r="HI2">
        <v>10119</v>
      </c>
      <c r="HJ2">
        <v>10413</v>
      </c>
      <c r="HK2">
        <v>10510</v>
      </c>
      <c r="HL2">
        <v>99999</v>
      </c>
      <c r="HM2">
        <v>10521</v>
      </c>
      <c r="HN2">
        <v>10521</v>
      </c>
      <c r="HO2">
        <v>99999</v>
      </c>
      <c r="HP2">
        <v>99999</v>
      </c>
      <c r="HQ2" s="288">
        <v>99999</v>
      </c>
      <c r="HR2" s="288">
        <v>10525</v>
      </c>
      <c r="HS2" s="288">
        <v>40143</v>
      </c>
      <c r="HT2" s="288">
        <v>40311</v>
      </c>
      <c r="HU2" s="288">
        <v>40212</v>
      </c>
      <c r="HV2" s="288">
        <v>40100</v>
      </c>
      <c r="HW2" s="288">
        <v>40311</v>
      </c>
      <c r="HX2" s="288">
        <v>40212</v>
      </c>
      <c r="HY2" s="288">
        <v>40206</v>
      </c>
      <c r="HZ2" s="288">
        <v>40143</v>
      </c>
      <c r="IA2" s="288">
        <v>40311</v>
      </c>
      <c r="IB2" s="288">
        <v>40106</v>
      </c>
      <c r="IC2" s="288">
        <v>40311</v>
      </c>
      <c r="ID2" s="288">
        <v>40143</v>
      </c>
      <c r="IE2" s="288">
        <v>40311</v>
      </c>
      <c r="IF2" s="288">
        <v>40207</v>
      </c>
      <c r="IG2" s="288">
        <v>40212</v>
      </c>
      <c r="IH2" s="288">
        <v>40330</v>
      </c>
      <c r="II2" s="288">
        <v>40143</v>
      </c>
      <c r="IJ2" s="288">
        <v>40311</v>
      </c>
      <c r="IK2" s="288">
        <v>40143</v>
      </c>
      <c r="IL2" s="288">
        <v>40311</v>
      </c>
      <c r="IM2" s="288">
        <v>40133</v>
      </c>
      <c r="IN2" s="288">
        <v>40124</v>
      </c>
      <c r="IO2" s="288">
        <v>40311</v>
      </c>
      <c r="IP2" s="288">
        <v>40061</v>
      </c>
      <c r="IQ2" s="288">
        <v>40230</v>
      </c>
      <c r="IR2" s="288">
        <v>40143</v>
      </c>
      <c r="IS2" s="288">
        <v>40311</v>
      </c>
      <c r="IT2" s="288">
        <v>40203</v>
      </c>
      <c r="IU2" s="288">
        <v>40311</v>
      </c>
      <c r="IV2" s="288">
        <v>40128</v>
      </c>
      <c r="IW2" s="288">
        <v>40311</v>
      </c>
      <c r="IX2" s="288">
        <v>40312</v>
      </c>
      <c r="IY2" s="288">
        <v>40118</v>
      </c>
      <c r="IZ2" s="288">
        <v>40311</v>
      </c>
      <c r="JA2" s="288">
        <v>40117</v>
      </c>
      <c r="JB2" s="288">
        <v>40312</v>
      </c>
      <c r="JC2" s="288">
        <v>40210</v>
      </c>
      <c r="JD2" s="288">
        <v>40300</v>
      </c>
      <c r="JE2" s="288">
        <v>40252</v>
      </c>
      <c r="JF2" s="288">
        <v>40022</v>
      </c>
      <c r="JG2" s="288">
        <v>40081</v>
      </c>
      <c r="JH2" s="288">
        <v>40127</v>
      </c>
      <c r="JI2" s="288">
        <v>40311</v>
      </c>
      <c r="JJ2" s="288">
        <v>40143</v>
      </c>
      <c r="JK2" s="288">
        <v>40311</v>
      </c>
      <c r="JL2" s="288">
        <v>40063</v>
      </c>
      <c r="JM2" s="288">
        <v>40127</v>
      </c>
      <c r="JN2" s="288">
        <v>40311</v>
      </c>
      <c r="JO2" s="288">
        <v>40086</v>
      </c>
      <c r="JP2" s="288">
        <v>40003</v>
      </c>
      <c r="JQ2" s="288">
        <v>40085</v>
      </c>
      <c r="JR2" s="288">
        <v>40060</v>
      </c>
      <c r="JS2" s="288">
        <v>40082</v>
      </c>
      <c r="JT2" s="288">
        <v>40211</v>
      </c>
      <c r="JU2" s="288">
        <v>40084</v>
      </c>
      <c r="JV2" s="288">
        <v>40041</v>
      </c>
      <c r="JW2" s="288">
        <v>40042</v>
      </c>
      <c r="JX2" s="288">
        <v>40042</v>
      </c>
      <c r="JY2" s="288">
        <v>40282</v>
      </c>
      <c r="JZ2" s="288">
        <v>40042</v>
      </c>
      <c r="KA2" s="288">
        <v>40040</v>
      </c>
      <c r="KB2" s="288">
        <v>40012</v>
      </c>
      <c r="KC2" s="288">
        <v>40255</v>
      </c>
      <c r="KD2" s="288">
        <v>40127</v>
      </c>
      <c r="KE2" s="288">
        <v>40311</v>
      </c>
      <c r="KF2" s="288">
        <v>40200</v>
      </c>
      <c r="KG2" s="288">
        <v>40042</v>
      </c>
      <c r="KH2" s="288">
        <v>40042</v>
      </c>
      <c r="KI2" s="288">
        <v>40004</v>
      </c>
      <c r="KJ2" s="288">
        <v>40005</v>
      </c>
      <c r="KK2" s="288">
        <v>40021</v>
      </c>
      <c r="KL2" s="288">
        <v>40042</v>
      </c>
      <c r="KM2" s="288">
        <v>40064</v>
      </c>
      <c r="KN2" s="288">
        <v>40042</v>
      </c>
      <c r="KO2" s="288">
        <v>40042</v>
      </c>
      <c r="KP2" s="288">
        <v>40180</v>
      </c>
      <c r="KQ2" s="288">
        <v>40180</v>
      </c>
      <c r="KR2" s="288">
        <v>40180</v>
      </c>
      <c r="KS2" s="288">
        <v>40180</v>
      </c>
      <c r="KT2" s="288">
        <v>40180</v>
      </c>
      <c r="KU2" s="288">
        <v>40180</v>
      </c>
      <c r="KV2" s="288">
        <v>40180</v>
      </c>
      <c r="KW2" s="288">
        <v>40180</v>
      </c>
      <c r="KX2" s="288">
        <v>40180</v>
      </c>
      <c r="KY2" s="288">
        <v>40180</v>
      </c>
      <c r="KZ2" s="288">
        <v>40180</v>
      </c>
      <c r="LA2" s="288">
        <v>40180</v>
      </c>
      <c r="LB2" s="288">
        <v>40180</v>
      </c>
      <c r="LC2" s="288">
        <v>40180</v>
      </c>
      <c r="LD2" s="288">
        <v>40180</v>
      </c>
      <c r="LE2" s="288">
        <v>40180</v>
      </c>
      <c r="LF2" s="288">
        <v>40180</v>
      </c>
      <c r="LG2" s="288">
        <v>40180</v>
      </c>
      <c r="LH2" s="288">
        <v>40180</v>
      </c>
      <c r="LI2" s="288">
        <v>40180</v>
      </c>
      <c r="LJ2" s="288">
        <v>40180</v>
      </c>
    </row>
    <row r="3" spans="1:322" x14ac:dyDescent="0.25">
      <c r="A3" s="288"/>
      <c r="B3">
        <v>10510</v>
      </c>
      <c r="C3" s="288"/>
      <c r="E3">
        <v>10040</v>
      </c>
      <c r="F3">
        <v>10531</v>
      </c>
      <c r="G3">
        <v>10521</v>
      </c>
      <c r="I3">
        <v>10531</v>
      </c>
      <c r="M3" s="288"/>
      <c r="V3" s="288"/>
      <c r="Z3" s="288">
        <v>10043</v>
      </c>
      <c r="AA3" s="288"/>
      <c r="AB3" s="288"/>
      <c r="AC3" s="288"/>
      <c r="AD3" s="288"/>
      <c r="AE3" s="288"/>
      <c r="AF3" s="288"/>
      <c r="AG3" s="288"/>
      <c r="AH3" s="288"/>
      <c r="AI3" s="288"/>
      <c r="AJ3" s="288"/>
      <c r="AK3" s="288"/>
      <c r="AL3" s="288"/>
      <c r="AM3" s="288"/>
      <c r="AN3" s="288"/>
      <c r="AO3" s="288"/>
      <c r="AP3" s="288"/>
      <c r="AQ3" s="288"/>
      <c r="AR3" s="288"/>
      <c r="AS3" s="288"/>
      <c r="AT3" s="288"/>
      <c r="AU3" s="288"/>
      <c r="AV3" s="288"/>
      <c r="AW3" s="288"/>
      <c r="AX3" s="288"/>
      <c r="AY3" s="288"/>
      <c r="AZ3" s="288"/>
      <c r="BA3" s="288"/>
      <c r="BB3" s="288"/>
      <c r="BC3" s="288"/>
      <c r="BD3" s="288"/>
      <c r="BE3" s="288"/>
      <c r="BF3" s="288"/>
      <c r="BG3" s="288"/>
      <c r="BH3" s="288"/>
      <c r="BI3" s="288"/>
      <c r="BJ3" s="288"/>
      <c r="BK3" s="288"/>
      <c r="BL3" s="288"/>
      <c r="BM3" s="288"/>
      <c r="BN3" s="288"/>
      <c r="BO3" s="288"/>
      <c r="BP3" s="288"/>
      <c r="BQ3" s="288"/>
      <c r="BR3" s="288"/>
      <c r="BS3" s="288"/>
      <c r="BT3" s="288"/>
      <c r="BU3" s="288"/>
      <c r="BV3" s="288"/>
      <c r="BW3" s="288"/>
      <c r="BX3" s="288"/>
      <c r="BY3" s="288"/>
      <c r="BZ3" s="288"/>
      <c r="CA3" s="288"/>
      <c r="CB3" s="288"/>
      <c r="CC3" s="288"/>
      <c r="CD3" s="288"/>
      <c r="CE3" s="288"/>
      <c r="CF3" s="288"/>
      <c r="CG3" s="288"/>
      <c r="CH3" s="288"/>
      <c r="CI3" s="288"/>
      <c r="CJ3" s="288"/>
      <c r="CK3" s="288"/>
      <c r="CL3" s="288"/>
      <c r="CM3" s="288"/>
      <c r="CN3" s="288"/>
      <c r="CO3" s="288"/>
      <c r="CP3" s="288"/>
      <c r="CQ3" s="288"/>
      <c r="CR3" s="288"/>
      <c r="CS3" s="288"/>
      <c r="CT3" s="288"/>
      <c r="CU3" s="288"/>
      <c r="CV3" s="288"/>
      <c r="CW3" s="288"/>
      <c r="CX3" s="288"/>
      <c r="CY3" s="288"/>
      <c r="CZ3" s="288"/>
      <c r="DA3" s="288"/>
      <c r="DB3" s="288"/>
      <c r="DC3" s="288"/>
      <c r="DD3" s="288"/>
      <c r="DE3" s="288"/>
      <c r="DF3">
        <v>10531</v>
      </c>
      <c r="DH3">
        <v>10531</v>
      </c>
      <c r="EX3" s="288"/>
      <c r="FC3" s="288"/>
      <c r="GJ3" s="288"/>
      <c r="GN3" s="288"/>
      <c r="GP3" s="288"/>
      <c r="GU3" s="288"/>
      <c r="GZ3" s="288"/>
      <c r="HB3" s="288"/>
      <c r="HE3" s="288"/>
      <c r="HH3">
        <v>10130</v>
      </c>
      <c r="HI3">
        <v>10510</v>
      </c>
      <c r="HJ3">
        <v>10463</v>
      </c>
      <c r="HK3">
        <v>10521</v>
      </c>
      <c r="HM3">
        <v>10531</v>
      </c>
      <c r="HN3">
        <v>10531</v>
      </c>
      <c r="HQ3" s="288"/>
      <c r="HR3" s="288">
        <v>10202</v>
      </c>
      <c r="HS3" s="288"/>
      <c r="HT3" s="288">
        <v>40312</v>
      </c>
      <c r="HU3" s="288"/>
      <c r="HV3" s="288">
        <v>40133</v>
      </c>
      <c r="HW3" s="288">
        <v>40340</v>
      </c>
      <c r="HX3" s="288">
        <v>40214</v>
      </c>
      <c r="HY3" s="288">
        <v>40212</v>
      </c>
      <c r="HZ3" s="288"/>
      <c r="IA3" s="288">
        <v>40312</v>
      </c>
      <c r="IB3" s="288">
        <v>40143</v>
      </c>
      <c r="IC3" s="288">
        <v>40312</v>
      </c>
      <c r="ID3" s="288"/>
      <c r="IE3" s="288">
        <v>40312</v>
      </c>
      <c r="IF3" s="288"/>
      <c r="IG3" s="288"/>
      <c r="IH3" s="288"/>
      <c r="II3" s="288"/>
      <c r="IJ3" s="288">
        <v>40312</v>
      </c>
      <c r="IK3" s="288"/>
      <c r="IL3" s="288">
        <v>40312</v>
      </c>
      <c r="IM3" s="288"/>
      <c r="IN3" s="288">
        <v>40129</v>
      </c>
      <c r="IO3" s="288">
        <v>40312</v>
      </c>
      <c r="IP3" s="288"/>
      <c r="IQ3" s="288"/>
      <c r="IR3" s="288"/>
      <c r="IS3" s="288">
        <v>40312</v>
      </c>
      <c r="IT3" s="288">
        <v>40204</v>
      </c>
      <c r="IU3" s="288">
        <v>40312</v>
      </c>
      <c r="IV3" s="288"/>
      <c r="IW3" s="288">
        <v>40312</v>
      </c>
      <c r="IX3" s="288"/>
      <c r="IY3" s="288"/>
      <c r="IZ3" s="288">
        <v>40312</v>
      </c>
      <c r="JA3" s="288">
        <v>40143</v>
      </c>
      <c r="JB3" s="288"/>
      <c r="JC3" s="288"/>
      <c r="JD3" s="288">
        <v>40301</v>
      </c>
      <c r="JE3" s="288">
        <v>40253</v>
      </c>
      <c r="JF3" s="288"/>
      <c r="JG3" s="288">
        <v>40083</v>
      </c>
      <c r="JH3" s="288"/>
      <c r="JI3" s="288">
        <v>40312</v>
      </c>
      <c r="JJ3" s="288">
        <v>40110</v>
      </c>
      <c r="JK3" s="288">
        <v>40312</v>
      </c>
      <c r="JL3" s="288"/>
      <c r="JM3" s="288"/>
      <c r="JN3" s="288">
        <v>40312</v>
      </c>
      <c r="JO3" s="288"/>
      <c r="JP3" s="288"/>
      <c r="JQ3" s="288"/>
      <c r="JR3" s="288"/>
      <c r="JS3" s="288"/>
      <c r="JT3" s="288"/>
      <c r="JU3" s="288"/>
      <c r="JV3" s="288">
        <v>40282</v>
      </c>
      <c r="JW3" s="288"/>
      <c r="JX3" s="288"/>
      <c r="JY3" s="288"/>
      <c r="JZ3" s="288"/>
      <c r="KA3" s="288"/>
      <c r="KB3" s="288">
        <v>40014</v>
      </c>
      <c r="KC3" s="288">
        <v>40256</v>
      </c>
      <c r="KD3" s="288">
        <v>40133</v>
      </c>
      <c r="KE3" s="288">
        <v>40312</v>
      </c>
      <c r="KF3" s="288">
        <v>40212</v>
      </c>
      <c r="KG3" s="288"/>
      <c r="KH3" s="288"/>
      <c r="KI3" s="288"/>
      <c r="KJ3" s="288">
        <v>40003</v>
      </c>
      <c r="KK3" s="288"/>
      <c r="KL3" s="288"/>
      <c r="KM3" s="288"/>
      <c r="KN3" s="288"/>
      <c r="KO3" s="288"/>
      <c r="KP3" s="288"/>
      <c r="KQ3" s="288">
        <v>40181</v>
      </c>
      <c r="KR3" s="288"/>
      <c r="KS3" s="288"/>
      <c r="KT3" s="288"/>
      <c r="KU3" s="288"/>
      <c r="KV3" s="288"/>
      <c r="KW3" s="288"/>
      <c r="KX3" s="288"/>
      <c r="KY3" s="288"/>
      <c r="KZ3" s="288"/>
      <c r="LA3" s="288"/>
      <c r="LB3" s="288"/>
      <c r="LC3" s="288"/>
      <c r="LD3" s="288"/>
      <c r="LE3" s="288"/>
      <c r="LF3" s="288"/>
      <c r="LG3" s="288"/>
      <c r="LH3" s="288"/>
      <c r="LI3" s="288"/>
      <c r="LJ3" s="288"/>
    </row>
    <row r="4" spans="1:322" x14ac:dyDescent="0.25">
      <c r="A4" s="288"/>
      <c r="B4">
        <v>10527</v>
      </c>
      <c r="C4" s="288"/>
      <c r="E4">
        <v>10051</v>
      </c>
      <c r="F4">
        <v>40003</v>
      </c>
      <c r="G4">
        <v>10531</v>
      </c>
      <c r="I4">
        <v>40003</v>
      </c>
      <c r="M4" s="288"/>
      <c r="V4" s="288"/>
      <c r="Z4" s="288">
        <v>99999</v>
      </c>
      <c r="AA4" s="288"/>
      <c r="AB4" s="288"/>
      <c r="AC4" s="288"/>
      <c r="AD4" s="288"/>
      <c r="AE4" s="288"/>
      <c r="AF4" s="288"/>
      <c r="AG4" s="288"/>
      <c r="AH4" s="288"/>
      <c r="AI4" s="288"/>
      <c r="AJ4" s="288"/>
      <c r="AK4" s="288"/>
      <c r="AL4" s="288"/>
      <c r="AM4" s="288"/>
      <c r="AN4" s="288"/>
      <c r="AO4" s="288"/>
      <c r="AP4" s="288"/>
      <c r="AQ4" s="288"/>
      <c r="AR4" s="288"/>
      <c r="AS4" s="288"/>
      <c r="AT4" s="288"/>
      <c r="AU4" s="288"/>
      <c r="AV4" s="288"/>
      <c r="AW4" s="288"/>
      <c r="AX4" s="288"/>
      <c r="AY4" s="288"/>
      <c r="AZ4" s="288"/>
      <c r="BA4" s="288"/>
      <c r="BB4" s="288"/>
      <c r="BC4" s="288"/>
      <c r="BD4" s="288"/>
      <c r="BE4" s="288"/>
      <c r="BF4" s="288"/>
      <c r="BG4" s="288"/>
      <c r="BH4" s="288"/>
      <c r="BI4" s="288"/>
      <c r="BJ4" s="288"/>
      <c r="BK4" s="288"/>
      <c r="BL4" s="288"/>
      <c r="BM4" s="288"/>
      <c r="BN4" s="288"/>
      <c r="BO4" s="288"/>
      <c r="BP4" s="288"/>
      <c r="BQ4" s="288"/>
      <c r="BR4" s="288"/>
      <c r="BS4" s="288"/>
      <c r="BT4" s="288"/>
      <c r="BU4" s="288"/>
      <c r="BV4" s="288"/>
      <c r="BW4" s="288"/>
      <c r="BX4" s="288"/>
      <c r="BY4" s="288"/>
      <c r="BZ4" s="288"/>
      <c r="CA4" s="288"/>
      <c r="CB4" s="288"/>
      <c r="CC4" s="288"/>
      <c r="CD4" s="288"/>
      <c r="CE4" s="288"/>
      <c r="CF4" s="288"/>
      <c r="CG4" s="288"/>
      <c r="CH4" s="288"/>
      <c r="CI4" s="288"/>
      <c r="CJ4" s="288"/>
      <c r="CK4" s="288"/>
      <c r="CL4" s="288"/>
      <c r="CM4" s="288"/>
      <c r="CN4" s="288"/>
      <c r="CO4" s="288"/>
      <c r="CP4" s="288"/>
      <c r="CQ4" s="288"/>
      <c r="CR4" s="288"/>
      <c r="CS4" s="288"/>
      <c r="CT4" s="288"/>
      <c r="CU4" s="288"/>
      <c r="CV4" s="288"/>
      <c r="CW4" s="288"/>
      <c r="CX4" s="288"/>
      <c r="CY4" s="288"/>
      <c r="CZ4" s="288"/>
      <c r="DA4" s="288"/>
      <c r="DB4" s="288"/>
      <c r="DC4" s="288"/>
      <c r="DD4" s="288"/>
      <c r="DE4" s="288"/>
      <c r="DF4">
        <v>40003</v>
      </c>
      <c r="DH4">
        <v>40003</v>
      </c>
      <c r="EX4" s="288"/>
      <c r="FC4" s="288"/>
      <c r="GJ4" s="288"/>
      <c r="GN4" s="288"/>
      <c r="GP4" s="288"/>
      <c r="GU4" s="288"/>
      <c r="GZ4" s="288"/>
      <c r="HB4" s="288"/>
      <c r="HE4" s="288"/>
      <c r="HH4">
        <v>10146</v>
      </c>
      <c r="HI4">
        <v>10521</v>
      </c>
      <c r="HJ4">
        <v>10510</v>
      </c>
      <c r="HK4">
        <v>10531</v>
      </c>
      <c r="HM4">
        <v>40003</v>
      </c>
      <c r="HN4">
        <v>40003</v>
      </c>
      <c r="HQ4" s="288"/>
      <c r="HR4" s="288">
        <v>10444</v>
      </c>
      <c r="HS4" s="288"/>
      <c r="HT4" s="288"/>
      <c r="HU4" s="288"/>
      <c r="HV4" s="288">
        <v>40143</v>
      </c>
      <c r="HW4" s="288"/>
      <c r="HX4" s="288"/>
      <c r="HY4" s="288"/>
      <c r="HZ4" s="288"/>
      <c r="IA4" s="288"/>
      <c r="IB4" s="288"/>
      <c r="IC4" s="288"/>
      <c r="ID4" s="288"/>
      <c r="IE4" s="288"/>
      <c r="IF4" s="288"/>
      <c r="IG4" s="288"/>
      <c r="IH4" s="288"/>
      <c r="II4" s="288"/>
      <c r="IJ4" s="288"/>
      <c r="IK4" s="288"/>
      <c r="IL4" s="288"/>
      <c r="IM4" s="288"/>
      <c r="IN4" s="288">
        <v>40140</v>
      </c>
      <c r="IO4" s="288">
        <v>40340</v>
      </c>
      <c r="IP4" s="288"/>
      <c r="IQ4" s="288"/>
      <c r="IR4" s="288"/>
      <c r="IS4" s="288"/>
      <c r="IT4" s="288">
        <v>40213</v>
      </c>
      <c r="IU4" s="288"/>
      <c r="IV4" s="288"/>
      <c r="IW4" s="288"/>
      <c r="IX4" s="288"/>
      <c r="IY4" s="288"/>
      <c r="IZ4" s="288"/>
      <c r="JA4" s="288"/>
      <c r="JB4" s="288"/>
      <c r="JC4" s="288"/>
      <c r="JD4" s="288">
        <v>40305</v>
      </c>
      <c r="JE4" s="288">
        <v>40254</v>
      </c>
      <c r="JF4" s="288"/>
      <c r="JG4" s="288"/>
      <c r="JH4" s="288"/>
      <c r="JI4" s="288"/>
      <c r="JJ4" s="288"/>
      <c r="JK4" s="288"/>
      <c r="JL4" s="288"/>
      <c r="JM4" s="288"/>
      <c r="JN4" s="288"/>
      <c r="JO4" s="288"/>
      <c r="JP4" s="288"/>
      <c r="JQ4" s="288"/>
      <c r="JR4" s="288"/>
      <c r="JS4" s="288"/>
      <c r="JT4" s="288"/>
      <c r="JU4" s="288"/>
      <c r="JV4" s="288"/>
      <c r="JW4" s="288"/>
      <c r="JX4" s="288"/>
      <c r="JY4" s="288"/>
      <c r="JZ4" s="288"/>
      <c r="KA4" s="288"/>
      <c r="KB4" s="288"/>
      <c r="KC4" s="288"/>
      <c r="KD4" s="288">
        <v>40143</v>
      </c>
      <c r="KE4" s="288"/>
      <c r="KF4" s="288">
        <v>40214</v>
      </c>
      <c r="KG4" s="288"/>
      <c r="KH4" s="288"/>
      <c r="KI4" s="288"/>
      <c r="KJ4" s="288"/>
      <c r="KK4" s="288"/>
      <c r="KL4" s="288"/>
      <c r="KM4" s="288"/>
      <c r="KN4" s="288"/>
      <c r="KO4" s="288"/>
      <c r="KP4" s="288"/>
      <c r="KQ4" s="288"/>
      <c r="KR4" s="288"/>
      <c r="KS4" s="288"/>
      <c r="KT4" s="288"/>
      <c r="KU4" s="288"/>
      <c r="KV4" s="288"/>
      <c r="KW4" s="288"/>
      <c r="KX4" s="288"/>
      <c r="KY4" s="288"/>
      <c r="KZ4" s="288"/>
      <c r="LA4" s="288"/>
      <c r="LB4" s="288"/>
      <c r="LC4" s="288"/>
      <c r="LD4" s="288"/>
      <c r="LE4" s="288"/>
      <c r="LF4" s="288"/>
      <c r="LG4" s="288"/>
      <c r="LH4" s="288"/>
      <c r="LI4" s="288"/>
      <c r="LJ4" s="288"/>
    </row>
    <row r="5" spans="1:322" x14ac:dyDescent="0.25">
      <c r="A5" s="288"/>
      <c r="B5">
        <v>10528</v>
      </c>
      <c r="C5" s="288"/>
      <c r="E5">
        <v>10417</v>
      </c>
      <c r="F5">
        <v>99999</v>
      </c>
      <c r="G5">
        <v>40003</v>
      </c>
      <c r="M5" s="288"/>
      <c r="V5" s="288"/>
      <c r="Z5" s="288"/>
      <c r="AA5" s="288"/>
      <c r="AB5" s="288"/>
      <c r="AC5" s="288"/>
      <c r="AD5" s="288"/>
      <c r="AE5" s="288"/>
      <c r="AF5" s="288"/>
      <c r="AG5" s="288"/>
      <c r="AH5" s="288"/>
      <c r="AI5" s="288"/>
      <c r="AJ5" s="288"/>
      <c r="AK5" s="288"/>
      <c r="AL5" s="288"/>
      <c r="AM5" s="288"/>
      <c r="AN5" s="288"/>
      <c r="AO5" s="288"/>
      <c r="AP5" s="288"/>
      <c r="AQ5" s="288"/>
      <c r="AR5" s="288"/>
      <c r="AS5" s="288"/>
      <c r="AT5" s="288"/>
      <c r="AU5" s="288"/>
      <c r="AV5" s="288"/>
      <c r="AW5" s="288"/>
      <c r="AX5" s="288"/>
      <c r="AY5" s="288"/>
      <c r="AZ5" s="288"/>
      <c r="BA5" s="288"/>
      <c r="BB5" s="288"/>
      <c r="BC5" s="288"/>
      <c r="BD5" s="288"/>
      <c r="BE5" s="288"/>
      <c r="BF5" s="288"/>
      <c r="BG5" s="288"/>
      <c r="BH5" s="288"/>
      <c r="BI5" s="288"/>
      <c r="BJ5" s="288"/>
      <c r="BK5" s="288"/>
      <c r="BL5" s="288"/>
      <c r="BM5" s="288"/>
      <c r="BN5" s="288"/>
      <c r="BO5" s="288"/>
      <c r="BP5" s="288"/>
      <c r="BQ5" s="288"/>
      <c r="BR5" s="288"/>
      <c r="BS5" s="288"/>
      <c r="BT5" s="288"/>
      <c r="BU5" s="288"/>
      <c r="BV5" s="288"/>
      <c r="BW5" s="288"/>
      <c r="BX5" s="288"/>
      <c r="BY5" s="288"/>
      <c r="BZ5" s="288"/>
      <c r="CA5" s="288"/>
      <c r="CB5" s="288"/>
      <c r="CC5" s="288"/>
      <c r="CD5" s="288"/>
      <c r="CE5" s="288"/>
      <c r="CF5" s="288"/>
      <c r="CG5" s="288"/>
      <c r="CH5" s="288"/>
      <c r="CI5" s="288"/>
      <c r="CJ5" s="288"/>
      <c r="CK5" s="288"/>
      <c r="CL5" s="288"/>
      <c r="CM5" s="288"/>
      <c r="CN5" s="288"/>
      <c r="CO5" s="288"/>
      <c r="CP5" s="288"/>
      <c r="CQ5" s="288"/>
      <c r="CR5" s="288"/>
      <c r="CS5" s="288"/>
      <c r="CT5" s="288"/>
      <c r="CU5" s="288"/>
      <c r="CV5" s="288"/>
      <c r="CW5" s="288"/>
      <c r="CX5" s="288"/>
      <c r="CY5" s="288"/>
      <c r="CZ5" s="288"/>
      <c r="DA5" s="288"/>
      <c r="DB5" s="288"/>
      <c r="DC5" s="288"/>
      <c r="DD5" s="288"/>
      <c r="DE5" s="288"/>
      <c r="DH5">
        <v>99999</v>
      </c>
      <c r="EX5" s="288"/>
      <c r="FC5" s="288"/>
      <c r="GJ5" s="288"/>
      <c r="GN5" s="288"/>
      <c r="GP5" s="288"/>
      <c r="GU5" s="288"/>
      <c r="GZ5" s="288"/>
      <c r="HB5" s="288"/>
      <c r="HE5" s="288"/>
      <c r="HH5">
        <v>10292</v>
      </c>
      <c r="HI5">
        <v>10526</v>
      </c>
      <c r="HJ5">
        <v>10521</v>
      </c>
      <c r="HK5">
        <v>10565</v>
      </c>
      <c r="HM5">
        <v>99999</v>
      </c>
      <c r="HN5">
        <v>99999</v>
      </c>
      <c r="HQ5" s="288"/>
      <c r="HR5" s="288">
        <v>10502</v>
      </c>
      <c r="HS5" s="288"/>
      <c r="HT5" s="288"/>
      <c r="HU5" s="288"/>
      <c r="HV5" s="288"/>
      <c r="HW5" s="288"/>
      <c r="HX5" s="288"/>
      <c r="HY5" s="288"/>
      <c r="HZ5" s="288"/>
      <c r="IA5" s="288"/>
      <c r="IB5" s="288"/>
      <c r="IC5" s="288"/>
      <c r="ID5" s="288"/>
      <c r="IE5" s="288"/>
      <c r="IF5" s="288"/>
      <c r="IG5" s="288"/>
      <c r="IH5" s="288"/>
      <c r="II5" s="288"/>
      <c r="IJ5" s="288"/>
      <c r="IK5" s="288"/>
      <c r="IL5" s="288"/>
      <c r="IM5" s="288"/>
      <c r="IN5" s="288">
        <v>40143</v>
      </c>
      <c r="IO5" s="288"/>
      <c r="IP5" s="288"/>
      <c r="IQ5" s="288"/>
      <c r="IR5" s="288"/>
      <c r="IS5" s="288"/>
      <c r="IT5" s="288"/>
      <c r="IU5" s="288"/>
      <c r="IV5" s="288"/>
      <c r="IW5" s="288"/>
      <c r="IX5" s="288"/>
      <c r="IY5" s="288"/>
      <c r="IZ5" s="288"/>
      <c r="JA5" s="288"/>
      <c r="JB5" s="288"/>
      <c r="JC5" s="288"/>
      <c r="JD5" s="288">
        <v>40308</v>
      </c>
      <c r="JE5" s="288"/>
      <c r="JF5" s="288"/>
      <c r="JG5" s="288"/>
      <c r="JH5" s="288"/>
      <c r="JI5" s="288"/>
      <c r="JJ5" s="288"/>
      <c r="JK5" s="288"/>
      <c r="JL5" s="288"/>
      <c r="JM5" s="288"/>
      <c r="JN5" s="288"/>
      <c r="JO5" s="288"/>
      <c r="JP5" s="288"/>
      <c r="JQ5" s="288"/>
      <c r="JR5" s="288"/>
      <c r="JS5" s="288"/>
      <c r="JT5" s="288"/>
      <c r="JU5" s="288"/>
      <c r="JV5" s="288"/>
      <c r="JW5" s="288"/>
      <c r="JX5" s="288"/>
      <c r="JY5" s="288"/>
      <c r="JZ5" s="288"/>
      <c r="KA5" s="288"/>
      <c r="KB5" s="288"/>
      <c r="KC5" s="288"/>
      <c r="KD5" s="288"/>
      <c r="KE5" s="288"/>
      <c r="KF5" s="288"/>
      <c r="KG5" s="288"/>
      <c r="KH5" s="288"/>
      <c r="KI5" s="288"/>
      <c r="KJ5" s="288"/>
      <c r="KK5" s="288"/>
      <c r="KL5" s="288"/>
      <c r="KM5" s="288"/>
      <c r="KN5" s="288"/>
      <c r="KO5" s="288"/>
      <c r="KP5" s="288"/>
      <c r="KQ5" s="288"/>
      <c r="KR5" s="288"/>
      <c r="KS5" s="288"/>
      <c r="KT5" s="288"/>
      <c r="KU5" s="288"/>
      <c r="KV5" s="288"/>
      <c r="KW5" s="288"/>
      <c r="KX5" s="288"/>
      <c r="KY5" s="288"/>
      <c r="KZ5" s="288"/>
      <c r="LA5" s="288"/>
      <c r="LB5" s="288"/>
      <c r="LC5" s="288"/>
      <c r="LD5" s="288"/>
      <c r="LE5" s="288"/>
      <c r="LF5" s="288"/>
      <c r="LG5" s="288"/>
      <c r="LH5" s="288"/>
      <c r="LI5" s="288"/>
      <c r="LJ5" s="288"/>
    </row>
    <row r="6" spans="1:322" x14ac:dyDescent="0.25">
      <c r="A6" s="288"/>
      <c r="B6">
        <v>10529</v>
      </c>
      <c r="C6" s="288"/>
      <c r="E6">
        <v>10510</v>
      </c>
      <c r="G6">
        <v>99999</v>
      </c>
      <c r="M6" s="288"/>
      <c r="V6" s="288"/>
      <c r="Z6" s="288"/>
      <c r="AA6" s="288"/>
      <c r="AB6" s="288"/>
      <c r="AC6" s="288"/>
      <c r="AD6" s="288"/>
      <c r="AE6" s="288"/>
      <c r="AF6" s="288"/>
      <c r="AG6" s="288"/>
      <c r="AH6" s="288"/>
      <c r="AI6" s="288"/>
      <c r="AJ6" s="288"/>
      <c r="AK6" s="288"/>
      <c r="AL6" s="288"/>
      <c r="AM6" s="288"/>
      <c r="AN6" s="288"/>
      <c r="AO6" s="288"/>
      <c r="AP6" s="288"/>
      <c r="AQ6" s="288"/>
      <c r="AR6" s="288"/>
      <c r="AS6" s="288"/>
      <c r="AT6" s="288"/>
      <c r="AU6" s="288"/>
      <c r="AV6" s="288"/>
      <c r="AW6" s="288"/>
      <c r="AX6" s="288"/>
      <c r="AY6" s="288"/>
      <c r="AZ6" s="288"/>
      <c r="BA6" s="288"/>
      <c r="BB6" s="288"/>
      <c r="BC6" s="288"/>
      <c r="BD6" s="288"/>
      <c r="BE6" s="288"/>
      <c r="BF6" s="288"/>
      <c r="BG6" s="288"/>
      <c r="BH6" s="288"/>
      <c r="BI6" s="288"/>
      <c r="BJ6" s="288"/>
      <c r="BK6" s="288"/>
      <c r="BL6" s="288"/>
      <c r="BM6" s="288"/>
      <c r="BN6" s="288"/>
      <c r="BO6" s="288"/>
      <c r="BP6" s="288"/>
      <c r="BQ6" s="288"/>
      <c r="BR6" s="288"/>
      <c r="BS6" s="288"/>
      <c r="BT6" s="288"/>
      <c r="BU6" s="288"/>
      <c r="BV6" s="288"/>
      <c r="BW6" s="288"/>
      <c r="BX6" s="288"/>
      <c r="BY6" s="288"/>
      <c r="BZ6" s="288"/>
      <c r="CA6" s="288"/>
      <c r="CB6" s="288"/>
      <c r="CC6" s="288"/>
      <c r="CD6" s="288"/>
      <c r="CE6" s="288"/>
      <c r="CF6" s="288"/>
      <c r="CG6" s="288"/>
      <c r="CH6" s="288"/>
      <c r="CI6" s="288"/>
      <c r="CJ6" s="288"/>
      <c r="CK6" s="288"/>
      <c r="CL6" s="288"/>
      <c r="CM6" s="288"/>
      <c r="CN6" s="288"/>
      <c r="CO6" s="288"/>
      <c r="CP6" s="288"/>
      <c r="CQ6" s="288"/>
      <c r="CR6" s="288"/>
      <c r="CS6" s="288"/>
      <c r="CT6" s="288"/>
      <c r="CU6" s="288"/>
      <c r="CV6" s="288"/>
      <c r="CW6" s="288"/>
      <c r="CX6" s="288"/>
      <c r="CY6" s="288"/>
      <c r="CZ6" s="288"/>
      <c r="DA6" s="288"/>
      <c r="DB6" s="288"/>
      <c r="DC6" s="288"/>
      <c r="DD6" s="288"/>
      <c r="DE6" s="288"/>
      <c r="EX6" s="288"/>
      <c r="FC6" s="288"/>
      <c r="GJ6" s="288"/>
      <c r="GN6" s="288"/>
      <c r="GP6" s="288"/>
      <c r="GU6" s="288"/>
      <c r="GZ6" s="288"/>
      <c r="HB6" s="288"/>
      <c r="HE6" s="288"/>
      <c r="HH6">
        <v>10341</v>
      </c>
      <c r="HI6">
        <v>10527</v>
      </c>
      <c r="HJ6">
        <v>10524</v>
      </c>
      <c r="HK6">
        <v>20200</v>
      </c>
      <c r="HQ6" s="288"/>
      <c r="HR6" s="288">
        <v>10504</v>
      </c>
      <c r="HS6" s="288"/>
      <c r="HT6" s="288"/>
      <c r="HU6" s="288"/>
      <c r="HV6" s="288"/>
      <c r="HW6" s="288"/>
      <c r="HX6" s="288"/>
      <c r="HY6" s="288"/>
      <c r="HZ6" s="288"/>
      <c r="IA6" s="288"/>
      <c r="IB6" s="288"/>
      <c r="IC6" s="288"/>
      <c r="ID6" s="288"/>
      <c r="IE6" s="288"/>
      <c r="IF6" s="288"/>
      <c r="IG6" s="288"/>
      <c r="IH6" s="288"/>
      <c r="II6" s="288"/>
      <c r="IJ6" s="288"/>
      <c r="IK6" s="288"/>
      <c r="IL6" s="288"/>
      <c r="IM6" s="288"/>
      <c r="IN6" s="288">
        <v>40153</v>
      </c>
      <c r="IO6" s="288"/>
      <c r="IP6" s="288"/>
      <c r="IQ6" s="288"/>
      <c r="IR6" s="288"/>
      <c r="IS6" s="288"/>
      <c r="IT6" s="288"/>
      <c r="IU6" s="288"/>
      <c r="IV6" s="288"/>
      <c r="IW6" s="288"/>
      <c r="IX6" s="288"/>
      <c r="IY6" s="288"/>
      <c r="IZ6" s="288"/>
      <c r="JA6" s="288"/>
      <c r="JB6" s="288"/>
      <c r="JC6" s="288"/>
      <c r="JD6" s="288">
        <v>40309</v>
      </c>
      <c r="JE6" s="288"/>
      <c r="JF6" s="288"/>
      <c r="JG6" s="288"/>
      <c r="JH6" s="288"/>
      <c r="JI6" s="288"/>
      <c r="JJ6" s="288"/>
      <c r="JK6" s="288"/>
      <c r="JL6" s="288"/>
      <c r="JM6" s="288"/>
      <c r="JN6" s="288"/>
      <c r="JO6" s="288"/>
      <c r="JP6" s="288"/>
      <c r="JQ6" s="288"/>
      <c r="JR6" s="288"/>
      <c r="JS6" s="288"/>
      <c r="JT6" s="288"/>
      <c r="JU6" s="288"/>
      <c r="JV6" s="288"/>
      <c r="JW6" s="288"/>
      <c r="JX6" s="288"/>
      <c r="JY6" s="288"/>
      <c r="JZ6" s="288"/>
      <c r="KA6" s="288"/>
      <c r="KB6" s="288"/>
      <c r="KC6" s="288"/>
      <c r="KD6" s="288"/>
      <c r="KE6" s="288"/>
      <c r="KF6" s="288"/>
      <c r="KG6" s="288"/>
      <c r="KH6" s="288"/>
      <c r="KI6" s="288"/>
      <c r="KJ6" s="288"/>
      <c r="KK6" s="288"/>
      <c r="KL6" s="288"/>
      <c r="KM6" s="288"/>
      <c r="KN6" s="288"/>
      <c r="KO6" s="288"/>
      <c r="KP6" s="288"/>
      <c r="KQ6" s="288"/>
      <c r="KR6" s="288"/>
      <c r="KS6" s="288"/>
      <c r="KT6" s="288"/>
      <c r="KU6" s="288"/>
      <c r="KV6" s="288"/>
      <c r="KW6" s="288"/>
      <c r="KX6" s="288"/>
      <c r="KY6" s="288"/>
      <c r="KZ6" s="288"/>
      <c r="LA6" s="288"/>
      <c r="LB6" s="288"/>
      <c r="LC6" s="288"/>
      <c r="LD6" s="288"/>
      <c r="LE6" s="288"/>
      <c r="LF6" s="288"/>
      <c r="LG6" s="288"/>
      <c r="LH6" s="288"/>
      <c r="LI6" s="288"/>
      <c r="LJ6" s="288"/>
    </row>
    <row r="7" spans="1:322" x14ac:dyDescent="0.25">
      <c r="A7" s="288"/>
      <c r="B7">
        <v>10530</v>
      </c>
      <c r="C7" s="288"/>
      <c r="E7">
        <v>10527</v>
      </c>
      <c r="M7" s="288"/>
      <c r="V7" s="288"/>
      <c r="Z7" s="288"/>
      <c r="AA7" s="288"/>
      <c r="AB7" s="288"/>
      <c r="AC7" s="288"/>
      <c r="AD7" s="288"/>
      <c r="AE7" s="288"/>
      <c r="AF7" s="288"/>
      <c r="AG7" s="288"/>
      <c r="AH7" s="288"/>
      <c r="AI7" s="288"/>
      <c r="AJ7" s="288"/>
      <c r="AK7" s="288"/>
      <c r="AL7" s="288"/>
      <c r="AM7" s="288"/>
      <c r="AN7" s="288"/>
      <c r="AO7" s="288"/>
      <c r="AP7" s="288"/>
      <c r="AQ7" s="288"/>
      <c r="AR7" s="288"/>
      <c r="AS7" s="288"/>
      <c r="AT7" s="288"/>
      <c r="AU7" s="288"/>
      <c r="AV7" s="288"/>
      <c r="AW7" s="288"/>
      <c r="AX7" s="288"/>
      <c r="AY7" s="288"/>
      <c r="AZ7" s="288"/>
      <c r="BA7" s="288"/>
      <c r="BB7" s="288"/>
      <c r="BC7" s="288"/>
      <c r="BD7" s="288"/>
      <c r="BE7" s="288"/>
      <c r="BF7" s="288"/>
      <c r="BG7" s="288"/>
      <c r="BH7" s="288"/>
      <c r="BI7" s="288"/>
      <c r="BJ7" s="288"/>
      <c r="BK7" s="288"/>
      <c r="BL7" s="288"/>
      <c r="BM7" s="288"/>
      <c r="BN7" s="288"/>
      <c r="BO7" s="288"/>
      <c r="BP7" s="288"/>
      <c r="BQ7" s="288"/>
      <c r="BR7" s="288"/>
      <c r="BS7" s="288"/>
      <c r="BT7" s="288"/>
      <c r="BU7" s="288"/>
      <c r="BV7" s="288"/>
      <c r="BW7" s="288"/>
      <c r="BX7" s="288"/>
      <c r="BY7" s="288"/>
      <c r="BZ7" s="288"/>
      <c r="CA7" s="288"/>
      <c r="CB7" s="288"/>
      <c r="CC7" s="288"/>
      <c r="CD7" s="288"/>
      <c r="CE7" s="288"/>
      <c r="CF7" s="288"/>
      <c r="CG7" s="288"/>
      <c r="CH7" s="288"/>
      <c r="CI7" s="288"/>
      <c r="CJ7" s="288"/>
      <c r="CK7" s="288"/>
      <c r="CL7" s="288"/>
      <c r="CM7" s="288"/>
      <c r="CN7" s="288"/>
      <c r="CO7" s="288"/>
      <c r="CP7" s="288"/>
      <c r="CQ7" s="288"/>
      <c r="CR7" s="288"/>
      <c r="CS7" s="288"/>
      <c r="CT7" s="288"/>
      <c r="CU7" s="288"/>
      <c r="CV7" s="288"/>
      <c r="CW7" s="288"/>
      <c r="CX7" s="288"/>
      <c r="CY7" s="288"/>
      <c r="CZ7" s="288"/>
      <c r="DA7" s="288"/>
      <c r="DB7" s="288"/>
      <c r="DC7" s="288"/>
      <c r="DD7" s="288"/>
      <c r="DE7" s="288"/>
      <c r="EX7" s="288"/>
      <c r="FC7" s="288"/>
      <c r="GJ7" s="288"/>
      <c r="GN7" s="288"/>
      <c r="GP7" s="288"/>
      <c r="GU7" s="288"/>
      <c r="GZ7" s="288"/>
      <c r="HB7" s="288"/>
      <c r="HE7" s="288"/>
      <c r="HH7">
        <v>10380</v>
      </c>
      <c r="HI7">
        <v>10529</v>
      </c>
      <c r="HJ7">
        <v>10526</v>
      </c>
      <c r="HK7">
        <v>40003</v>
      </c>
      <c r="HQ7" s="288"/>
      <c r="HR7" s="288">
        <v>10506</v>
      </c>
      <c r="HS7" s="288"/>
      <c r="HT7" s="288"/>
      <c r="HU7" s="288"/>
      <c r="HV7" s="288"/>
      <c r="HW7" s="288"/>
      <c r="HX7" s="288"/>
      <c r="HY7" s="288"/>
      <c r="HZ7" s="288"/>
      <c r="IA7" s="288"/>
      <c r="IB7" s="288"/>
      <c r="IC7" s="288"/>
      <c r="ID7" s="288"/>
      <c r="IE7" s="288"/>
      <c r="IF7" s="288"/>
      <c r="IG7" s="288"/>
      <c r="IH7" s="288"/>
      <c r="II7" s="288"/>
      <c r="IJ7" s="288"/>
      <c r="IK7" s="288"/>
      <c r="IL7" s="288"/>
      <c r="IM7" s="288"/>
      <c r="IN7" s="288"/>
      <c r="IO7" s="288"/>
      <c r="IP7" s="288"/>
      <c r="IQ7" s="288"/>
      <c r="IR7" s="288"/>
      <c r="IS7" s="288"/>
      <c r="IT7" s="288"/>
      <c r="IU7" s="288"/>
      <c r="IV7" s="288"/>
      <c r="IW7" s="288"/>
      <c r="IX7" s="288"/>
      <c r="IY7" s="288"/>
      <c r="IZ7" s="288"/>
      <c r="JA7" s="288"/>
      <c r="JB7" s="288"/>
      <c r="JC7" s="288"/>
      <c r="JD7" s="288">
        <v>40311</v>
      </c>
      <c r="JE7" s="288"/>
      <c r="JF7" s="288"/>
      <c r="JG7" s="288"/>
      <c r="JH7" s="288"/>
      <c r="JI7" s="288"/>
      <c r="JJ7" s="288"/>
      <c r="JK7" s="288"/>
      <c r="JL7" s="288"/>
      <c r="JM7" s="288"/>
      <c r="JN7" s="288"/>
      <c r="JO7" s="288"/>
      <c r="JP7" s="288"/>
      <c r="JQ7" s="288"/>
      <c r="JR7" s="288"/>
      <c r="JS7" s="288"/>
      <c r="JT7" s="288"/>
      <c r="JU7" s="288"/>
      <c r="JV7" s="288"/>
      <c r="JW7" s="288"/>
      <c r="JX7" s="288"/>
      <c r="JY7" s="288"/>
      <c r="JZ7" s="288"/>
      <c r="KA7" s="288"/>
      <c r="KB7" s="288"/>
      <c r="KC7" s="288"/>
      <c r="KD7" s="288"/>
      <c r="KE7" s="288"/>
      <c r="KF7" s="288"/>
      <c r="KG7" s="288"/>
      <c r="KH7" s="288"/>
      <c r="KI7" s="288"/>
      <c r="KJ7" s="288"/>
      <c r="KK7" s="288"/>
      <c r="KL7" s="288"/>
      <c r="KM7" s="288"/>
      <c r="KN7" s="288"/>
      <c r="KO7" s="288"/>
      <c r="KP7" s="288"/>
      <c r="KQ7" s="288"/>
      <c r="KR7" s="288"/>
      <c r="KS7" s="288"/>
      <c r="KT7" s="288"/>
      <c r="KU7" s="288"/>
      <c r="KV7" s="288"/>
      <c r="KW7" s="288"/>
      <c r="KX7" s="288"/>
      <c r="KY7" s="288"/>
      <c r="KZ7" s="288"/>
      <c r="LA7" s="288"/>
      <c r="LB7" s="288"/>
      <c r="LC7" s="288"/>
      <c r="LD7" s="288"/>
      <c r="LE7" s="288"/>
      <c r="LF7" s="288"/>
      <c r="LG7" s="288"/>
      <c r="LH7" s="288"/>
      <c r="LI7" s="288"/>
      <c r="LJ7" s="288"/>
    </row>
    <row r="8" spans="1:322" x14ac:dyDescent="0.25">
      <c r="A8" s="288"/>
      <c r="B8">
        <v>10531</v>
      </c>
      <c r="C8" s="288"/>
      <c r="E8">
        <v>10535</v>
      </c>
      <c r="M8" s="288"/>
      <c r="V8" s="288"/>
      <c r="Z8" s="288"/>
      <c r="AA8" s="288"/>
      <c r="AB8" s="288"/>
      <c r="AC8" s="288"/>
      <c r="AD8" s="288"/>
      <c r="AE8" s="288"/>
      <c r="AF8" s="288"/>
      <c r="AG8" s="288"/>
      <c r="AH8" s="288"/>
      <c r="AI8" s="288"/>
      <c r="AJ8" s="288"/>
      <c r="AK8" s="288"/>
      <c r="AL8" s="288"/>
      <c r="AM8" s="288"/>
      <c r="AN8" s="288"/>
      <c r="AO8" s="288"/>
      <c r="AP8" s="288"/>
      <c r="AQ8" s="288"/>
      <c r="AR8" s="288"/>
      <c r="AS8" s="288"/>
      <c r="AT8" s="288"/>
      <c r="AU8" s="288"/>
      <c r="AV8" s="288"/>
      <c r="AW8" s="288"/>
      <c r="AX8" s="288"/>
      <c r="AY8" s="288"/>
      <c r="AZ8" s="288"/>
      <c r="BA8" s="288"/>
      <c r="BB8" s="288"/>
      <c r="BC8" s="288"/>
      <c r="BD8" s="288"/>
      <c r="BE8" s="288"/>
      <c r="BF8" s="288"/>
      <c r="BG8" s="288"/>
      <c r="BH8" s="288"/>
      <c r="BI8" s="288"/>
      <c r="BJ8" s="288"/>
      <c r="BK8" s="288"/>
      <c r="BL8" s="288"/>
      <c r="BM8" s="288"/>
      <c r="BN8" s="288"/>
      <c r="BO8" s="288"/>
      <c r="BP8" s="288"/>
      <c r="BQ8" s="288"/>
      <c r="BR8" s="288"/>
      <c r="BS8" s="288"/>
      <c r="BT8" s="288"/>
      <c r="BU8" s="288"/>
      <c r="BV8" s="288"/>
      <c r="BW8" s="288"/>
      <c r="BX8" s="288"/>
      <c r="BY8" s="288"/>
      <c r="BZ8" s="288"/>
      <c r="CA8" s="288"/>
      <c r="CB8" s="288"/>
      <c r="CC8" s="288"/>
      <c r="CD8" s="288"/>
      <c r="CE8" s="288"/>
      <c r="CF8" s="288"/>
      <c r="CG8" s="288"/>
      <c r="CH8" s="288"/>
      <c r="CI8" s="288"/>
      <c r="CJ8" s="288"/>
      <c r="CK8" s="288"/>
      <c r="CL8" s="288"/>
      <c r="CM8" s="288"/>
      <c r="CN8" s="288"/>
      <c r="CO8" s="288"/>
      <c r="CP8" s="288"/>
      <c r="CQ8" s="288"/>
      <c r="CR8" s="288"/>
      <c r="CS8" s="288"/>
      <c r="CT8" s="288"/>
      <c r="CU8" s="288"/>
      <c r="CV8" s="288"/>
      <c r="CW8" s="288"/>
      <c r="CX8" s="288"/>
      <c r="CY8" s="288"/>
      <c r="CZ8" s="288"/>
      <c r="DA8" s="288"/>
      <c r="DB8" s="288"/>
      <c r="DC8" s="288"/>
      <c r="DD8" s="288"/>
      <c r="DE8" s="288"/>
      <c r="EX8" s="288"/>
      <c r="FC8" s="288"/>
      <c r="GJ8" s="288"/>
      <c r="GN8" s="288"/>
      <c r="GP8" s="288"/>
      <c r="GU8" s="288"/>
      <c r="GZ8" s="288"/>
      <c r="HB8" s="288"/>
      <c r="HE8" s="288"/>
      <c r="HH8">
        <v>10413</v>
      </c>
      <c r="HI8">
        <v>10531</v>
      </c>
      <c r="HJ8">
        <v>10529</v>
      </c>
      <c r="HK8">
        <v>99999</v>
      </c>
      <c r="HQ8" s="288"/>
      <c r="HR8" s="288">
        <v>10510</v>
      </c>
      <c r="HS8" s="288"/>
      <c r="HT8" s="288"/>
      <c r="HU8" s="288"/>
      <c r="HV8" s="288"/>
      <c r="HW8" s="288"/>
      <c r="HX8" s="288"/>
      <c r="HY8" s="288"/>
      <c r="HZ8" s="288"/>
      <c r="IA8" s="288"/>
      <c r="IB8" s="288"/>
      <c r="IC8" s="288"/>
      <c r="ID8" s="288"/>
      <c r="IE8" s="288"/>
      <c r="IF8" s="288"/>
      <c r="IG8" s="288"/>
      <c r="IH8" s="288"/>
      <c r="II8" s="288"/>
      <c r="IJ8" s="288"/>
      <c r="IK8" s="288"/>
      <c r="IL8" s="288"/>
      <c r="IM8" s="288"/>
      <c r="IN8" s="288"/>
      <c r="IO8" s="288"/>
      <c r="IP8" s="288"/>
      <c r="IQ8" s="288"/>
      <c r="IR8" s="288"/>
      <c r="IS8" s="288"/>
      <c r="IT8" s="288"/>
      <c r="IU8" s="288"/>
      <c r="IV8" s="288"/>
      <c r="IW8" s="288"/>
      <c r="IX8" s="288"/>
      <c r="IY8" s="288"/>
      <c r="IZ8" s="288"/>
      <c r="JA8" s="288"/>
      <c r="JB8" s="288"/>
      <c r="JC8" s="288"/>
      <c r="JD8" s="288">
        <v>40312</v>
      </c>
      <c r="JE8" s="288"/>
      <c r="JF8" s="288"/>
      <c r="JG8" s="288"/>
      <c r="JH8" s="288"/>
      <c r="JI8" s="288"/>
      <c r="JJ8" s="288"/>
      <c r="JK8" s="288"/>
      <c r="JL8" s="288"/>
      <c r="JM8" s="288"/>
      <c r="JN8" s="288"/>
      <c r="JO8" s="288"/>
      <c r="JP8" s="288"/>
      <c r="JQ8" s="288"/>
      <c r="JR8" s="288"/>
      <c r="JS8" s="288"/>
      <c r="JT8" s="288"/>
      <c r="JU8" s="288"/>
      <c r="JV8" s="288"/>
      <c r="JW8" s="288"/>
      <c r="JX8" s="288"/>
      <c r="JY8" s="288"/>
      <c r="JZ8" s="288"/>
      <c r="KA8" s="288"/>
      <c r="KB8" s="288"/>
      <c r="KC8" s="288"/>
      <c r="KD8" s="288"/>
      <c r="KE8" s="288"/>
      <c r="KF8" s="288"/>
      <c r="KG8" s="288"/>
      <c r="KH8" s="288"/>
      <c r="KI8" s="288"/>
      <c r="KJ8" s="288"/>
      <c r="KK8" s="288"/>
      <c r="KL8" s="288"/>
      <c r="KM8" s="288"/>
      <c r="KN8" s="288"/>
      <c r="KO8" s="288"/>
      <c r="KP8" s="288"/>
      <c r="KQ8" s="288"/>
      <c r="KR8" s="288"/>
      <c r="KS8" s="288"/>
      <c r="KT8" s="288"/>
      <c r="KU8" s="288"/>
      <c r="KV8" s="288"/>
      <c r="KW8" s="288"/>
      <c r="KX8" s="288"/>
      <c r="KY8" s="288"/>
      <c r="KZ8" s="288"/>
      <c r="LA8" s="288"/>
      <c r="LB8" s="288"/>
      <c r="LC8" s="288"/>
      <c r="LD8" s="288"/>
      <c r="LE8" s="288"/>
      <c r="LF8" s="288"/>
      <c r="LG8" s="288"/>
      <c r="LH8" s="288"/>
      <c r="LI8" s="288"/>
      <c r="LJ8" s="288"/>
    </row>
    <row r="9" spans="1:322" x14ac:dyDescent="0.25">
      <c r="A9" s="288"/>
      <c r="B9">
        <v>10537</v>
      </c>
      <c r="C9" s="288"/>
      <c r="E9">
        <v>10541</v>
      </c>
      <c r="M9" s="288"/>
      <c r="V9" s="288"/>
      <c r="Z9" s="288"/>
      <c r="AA9" s="288"/>
      <c r="AB9" s="288"/>
      <c r="AC9" s="288"/>
      <c r="AD9" s="288"/>
      <c r="AE9" s="288"/>
      <c r="AF9" s="288"/>
      <c r="AG9" s="288"/>
      <c r="AH9" s="288"/>
      <c r="AI9" s="288"/>
      <c r="AJ9" s="288"/>
      <c r="AK9" s="288"/>
      <c r="AL9" s="288"/>
      <c r="AM9" s="288"/>
      <c r="AN9" s="288"/>
      <c r="AO9" s="288"/>
      <c r="AP9" s="288"/>
      <c r="AQ9" s="288"/>
      <c r="AR9" s="288"/>
      <c r="AS9" s="288"/>
      <c r="AT9" s="288"/>
      <c r="AU9" s="288"/>
      <c r="AV9" s="288"/>
      <c r="AW9" s="288"/>
      <c r="AX9" s="288"/>
      <c r="AY9" s="288"/>
      <c r="AZ9" s="288"/>
      <c r="BA9" s="288"/>
      <c r="BB9" s="288"/>
      <c r="BC9" s="288"/>
      <c r="BD9" s="288"/>
      <c r="BE9" s="288"/>
      <c r="BF9" s="288"/>
      <c r="BG9" s="288"/>
      <c r="BH9" s="288"/>
      <c r="BI9" s="288"/>
      <c r="BJ9" s="288"/>
      <c r="BK9" s="288"/>
      <c r="BL9" s="288"/>
      <c r="BM9" s="288"/>
      <c r="BN9" s="288"/>
      <c r="BO9" s="288"/>
      <c r="BP9" s="288"/>
      <c r="BQ9" s="288"/>
      <c r="BR9" s="288"/>
      <c r="BS9" s="288"/>
      <c r="BT9" s="288"/>
      <c r="BU9" s="288"/>
      <c r="BV9" s="288"/>
      <c r="BW9" s="288"/>
      <c r="BX9" s="288"/>
      <c r="BY9" s="288"/>
      <c r="BZ9" s="288"/>
      <c r="CA9" s="288"/>
      <c r="CB9" s="288"/>
      <c r="CC9" s="288"/>
      <c r="CD9" s="288"/>
      <c r="CE9" s="288"/>
      <c r="CF9" s="288"/>
      <c r="CG9" s="288"/>
      <c r="CH9" s="288"/>
      <c r="CI9" s="288"/>
      <c r="CJ9" s="288"/>
      <c r="CK9" s="288"/>
      <c r="CL9" s="288"/>
      <c r="CM9" s="288"/>
      <c r="CN9" s="288"/>
      <c r="CO9" s="288"/>
      <c r="CP9" s="288"/>
      <c r="CQ9" s="288"/>
      <c r="CR9" s="288"/>
      <c r="CS9" s="288"/>
      <c r="CT9" s="288"/>
      <c r="CU9" s="288"/>
      <c r="CV9" s="288"/>
      <c r="CW9" s="288"/>
      <c r="CX9" s="288"/>
      <c r="CY9" s="288"/>
      <c r="CZ9" s="288"/>
      <c r="DA9" s="288"/>
      <c r="DB9" s="288"/>
      <c r="DC9" s="288"/>
      <c r="DD9" s="288"/>
      <c r="DE9" s="288"/>
      <c r="EX9" s="288"/>
      <c r="FC9" s="288"/>
      <c r="GJ9" s="288"/>
      <c r="GN9" s="288"/>
      <c r="GP9" s="288"/>
      <c r="GU9" s="288"/>
      <c r="GZ9" s="288"/>
      <c r="HB9" s="288"/>
      <c r="HE9" s="288"/>
      <c r="HH9">
        <v>10422</v>
      </c>
      <c r="HI9">
        <v>10546</v>
      </c>
      <c r="HJ9">
        <v>10531</v>
      </c>
      <c r="HQ9" s="288"/>
      <c r="HR9" s="288">
        <v>10521</v>
      </c>
      <c r="HS9" s="288"/>
      <c r="HT9" s="288"/>
      <c r="HU9" s="288"/>
      <c r="HV9" s="288"/>
      <c r="HW9" s="288"/>
      <c r="HX9" s="288"/>
      <c r="HY9" s="288"/>
      <c r="HZ9" s="288"/>
      <c r="IA9" s="288"/>
      <c r="IB9" s="288"/>
      <c r="IC9" s="288"/>
      <c r="ID9" s="288"/>
      <c r="IE9" s="288"/>
      <c r="IF9" s="288"/>
      <c r="IG9" s="288"/>
      <c r="IH9" s="288"/>
      <c r="II9" s="288"/>
      <c r="IJ9" s="288"/>
      <c r="IK9" s="288"/>
      <c r="IL9" s="288"/>
      <c r="IM9" s="288"/>
      <c r="IN9" s="288"/>
      <c r="IO9" s="288"/>
      <c r="IP9" s="288"/>
      <c r="IQ9" s="288"/>
      <c r="IR9" s="288"/>
      <c r="IS9" s="288"/>
      <c r="IT9" s="288"/>
      <c r="IU9" s="288"/>
      <c r="IV9" s="288"/>
      <c r="IW9" s="288"/>
      <c r="IX9" s="288"/>
      <c r="IY9" s="288"/>
      <c r="IZ9" s="288"/>
      <c r="JA9" s="288"/>
      <c r="JB9" s="288"/>
      <c r="JC9" s="288"/>
      <c r="JD9" s="288"/>
      <c r="JE9" s="288"/>
      <c r="JF9" s="288"/>
      <c r="JG9" s="288"/>
      <c r="JH9" s="288"/>
      <c r="JI9" s="288"/>
      <c r="JJ9" s="288"/>
      <c r="JK9" s="288"/>
      <c r="JL9" s="288"/>
      <c r="JM9" s="288"/>
      <c r="JN9" s="288"/>
      <c r="JO9" s="288"/>
      <c r="JP9" s="288"/>
      <c r="JQ9" s="288"/>
      <c r="JR9" s="288"/>
      <c r="JS9" s="288"/>
      <c r="JT9" s="288"/>
      <c r="JU9" s="288"/>
      <c r="JV9" s="288"/>
      <c r="JW9" s="288"/>
      <c r="JX9" s="288"/>
      <c r="JY9" s="288"/>
      <c r="JZ9" s="288"/>
      <c r="KA9" s="288"/>
      <c r="KB9" s="288"/>
      <c r="KC9" s="288"/>
      <c r="KD9" s="288"/>
      <c r="KE9" s="288"/>
      <c r="KF9" s="288"/>
      <c r="KG9" s="288"/>
      <c r="KH9" s="288"/>
      <c r="KI9" s="288"/>
      <c r="KJ9" s="288"/>
      <c r="KK9" s="288"/>
      <c r="KL9" s="288"/>
      <c r="KM9" s="288"/>
      <c r="KN9" s="288"/>
      <c r="KO9" s="288"/>
      <c r="KP9" s="288"/>
      <c r="KQ9" s="288"/>
      <c r="KR9" s="288"/>
      <c r="KS9" s="288"/>
      <c r="KT9" s="288"/>
      <c r="KU9" s="288"/>
      <c r="KV9" s="288"/>
      <c r="KW9" s="288"/>
      <c r="KX9" s="288"/>
      <c r="KY9" s="288"/>
      <c r="KZ9" s="288"/>
      <c r="LA9" s="288"/>
      <c r="LB9" s="288"/>
      <c r="LC9" s="288"/>
      <c r="LD9" s="288"/>
      <c r="LE9" s="288"/>
      <c r="LF9" s="288"/>
      <c r="LG9" s="288"/>
      <c r="LH9" s="288"/>
      <c r="LI9" s="288"/>
      <c r="LJ9" s="288"/>
    </row>
    <row r="10" spans="1:322" x14ac:dyDescent="0.25">
      <c r="A10" s="288"/>
      <c r="B10">
        <v>10542</v>
      </c>
      <c r="C10" s="288"/>
      <c r="E10">
        <v>10566</v>
      </c>
      <c r="M10" s="288"/>
      <c r="V10" s="288"/>
      <c r="Z10" s="288"/>
      <c r="AA10" s="288"/>
      <c r="AB10" s="288"/>
      <c r="AC10" s="288"/>
      <c r="AD10" s="288"/>
      <c r="AE10" s="288"/>
      <c r="AF10" s="288"/>
      <c r="AG10" s="288"/>
      <c r="AH10" s="288"/>
      <c r="AI10" s="288"/>
      <c r="AJ10" s="288"/>
      <c r="AK10" s="288"/>
      <c r="AL10" s="288"/>
      <c r="AM10" s="288"/>
      <c r="AN10" s="288"/>
      <c r="AO10" s="288"/>
      <c r="AP10" s="288"/>
      <c r="AQ10" s="288"/>
      <c r="AR10" s="288"/>
      <c r="AS10" s="288"/>
      <c r="AT10" s="288"/>
      <c r="AU10" s="288"/>
      <c r="AV10" s="288"/>
      <c r="AW10" s="288"/>
      <c r="AX10" s="288"/>
      <c r="AY10" s="288"/>
      <c r="AZ10" s="288"/>
      <c r="BA10" s="288"/>
      <c r="BB10" s="288"/>
      <c r="BC10" s="288"/>
      <c r="BD10" s="288"/>
      <c r="BE10" s="288"/>
      <c r="BF10" s="288"/>
      <c r="BG10" s="288"/>
      <c r="BH10" s="288"/>
      <c r="BI10" s="288"/>
      <c r="BJ10" s="288"/>
      <c r="BK10" s="288"/>
      <c r="BL10" s="288"/>
      <c r="BM10" s="288"/>
      <c r="BN10" s="288"/>
      <c r="BO10" s="288"/>
      <c r="BP10" s="288"/>
      <c r="BQ10" s="288"/>
      <c r="BR10" s="288"/>
      <c r="BS10" s="288"/>
      <c r="BT10" s="288"/>
      <c r="BU10" s="288"/>
      <c r="BV10" s="288"/>
      <c r="BW10" s="288"/>
      <c r="BX10" s="288"/>
      <c r="BY10" s="288"/>
      <c r="BZ10" s="288"/>
      <c r="CA10" s="288"/>
      <c r="CB10" s="288"/>
      <c r="CC10" s="288"/>
      <c r="CD10" s="288"/>
      <c r="CE10" s="288"/>
      <c r="CF10" s="288"/>
      <c r="CG10" s="288"/>
      <c r="CH10" s="288"/>
      <c r="CI10" s="288"/>
      <c r="CJ10" s="288"/>
      <c r="CK10" s="288"/>
      <c r="CL10" s="288"/>
      <c r="CM10" s="288"/>
      <c r="CN10" s="288"/>
      <c r="CO10" s="288"/>
      <c r="CP10" s="288"/>
      <c r="CQ10" s="288"/>
      <c r="CR10" s="288"/>
      <c r="CS10" s="288"/>
      <c r="CT10" s="288"/>
      <c r="CU10" s="288"/>
      <c r="CV10" s="288"/>
      <c r="CW10" s="288"/>
      <c r="CX10" s="288"/>
      <c r="CY10" s="288"/>
      <c r="CZ10" s="288"/>
      <c r="DA10" s="288"/>
      <c r="DB10" s="288"/>
      <c r="DC10" s="288"/>
      <c r="DD10" s="288"/>
      <c r="DE10" s="288"/>
      <c r="EX10" s="288"/>
      <c r="FC10" s="288"/>
      <c r="GJ10" s="288"/>
      <c r="GN10" s="288"/>
      <c r="GP10" s="288"/>
      <c r="GU10" s="288"/>
      <c r="GZ10" s="288"/>
      <c r="HB10" s="288"/>
      <c r="HE10" s="288"/>
      <c r="HH10">
        <v>10510</v>
      </c>
      <c r="HI10">
        <v>10547</v>
      </c>
      <c r="HJ10">
        <v>10546</v>
      </c>
      <c r="HQ10" s="288"/>
      <c r="HR10" s="288">
        <v>10522</v>
      </c>
      <c r="HS10" s="288"/>
      <c r="HT10" s="288"/>
      <c r="HU10" s="288"/>
      <c r="HV10" s="288"/>
      <c r="HW10" s="288"/>
      <c r="HX10" s="288"/>
      <c r="HY10" s="288"/>
      <c r="HZ10" s="288"/>
      <c r="IA10" s="288"/>
      <c r="IB10" s="288"/>
      <c r="IC10" s="288"/>
      <c r="ID10" s="288"/>
      <c r="IE10" s="288"/>
      <c r="IF10" s="288"/>
      <c r="IG10" s="288"/>
      <c r="IH10" s="288"/>
      <c r="II10" s="288"/>
      <c r="IJ10" s="288"/>
      <c r="IK10" s="288"/>
      <c r="IL10" s="288"/>
      <c r="IM10" s="288"/>
      <c r="IN10" s="288"/>
      <c r="IO10" s="288"/>
      <c r="IP10" s="288"/>
      <c r="IQ10" s="288"/>
      <c r="IR10" s="288"/>
      <c r="IS10" s="288"/>
      <c r="IT10" s="288"/>
      <c r="IU10" s="288"/>
      <c r="IV10" s="288"/>
      <c r="IW10" s="288"/>
      <c r="IX10" s="288"/>
      <c r="IY10" s="288"/>
      <c r="IZ10" s="288"/>
      <c r="JA10" s="288"/>
      <c r="JB10" s="288"/>
      <c r="JC10" s="288"/>
      <c r="JD10" s="288"/>
      <c r="JE10" s="288"/>
      <c r="JF10" s="288"/>
      <c r="JG10" s="288"/>
      <c r="JH10" s="288"/>
      <c r="JI10" s="288"/>
      <c r="JJ10" s="288"/>
      <c r="JK10" s="288"/>
      <c r="JL10" s="288"/>
      <c r="JM10" s="288"/>
      <c r="JN10" s="288"/>
      <c r="JO10" s="288"/>
      <c r="JP10" s="288"/>
      <c r="JQ10" s="288"/>
      <c r="JR10" s="288"/>
      <c r="JS10" s="288"/>
      <c r="JT10" s="288"/>
      <c r="JU10" s="288"/>
      <c r="JV10" s="288"/>
      <c r="JW10" s="288"/>
      <c r="JX10" s="288"/>
      <c r="JY10" s="288"/>
      <c r="JZ10" s="288"/>
      <c r="KA10" s="288"/>
      <c r="KB10" s="288"/>
      <c r="KC10" s="288"/>
      <c r="KD10" s="288"/>
      <c r="KE10" s="288"/>
      <c r="KF10" s="288"/>
      <c r="KG10" s="288"/>
      <c r="KH10" s="288"/>
      <c r="KI10" s="288"/>
      <c r="KJ10" s="288"/>
      <c r="KK10" s="288"/>
      <c r="KL10" s="288"/>
      <c r="KM10" s="288"/>
      <c r="KN10" s="288"/>
      <c r="KO10" s="288"/>
      <c r="KP10" s="288"/>
      <c r="KQ10" s="288"/>
      <c r="KR10" s="288"/>
      <c r="KS10" s="288"/>
      <c r="KT10" s="288"/>
      <c r="KU10" s="288"/>
      <c r="KV10" s="288"/>
      <c r="KW10" s="288"/>
      <c r="KX10" s="288"/>
      <c r="KY10" s="288"/>
      <c r="KZ10" s="288"/>
      <c r="LA10" s="288"/>
      <c r="LB10" s="288"/>
      <c r="LC10" s="288"/>
      <c r="LD10" s="288"/>
      <c r="LE10" s="288"/>
      <c r="LF10" s="288"/>
      <c r="LG10" s="288"/>
      <c r="LH10" s="288"/>
      <c r="LI10" s="288"/>
      <c r="LJ10" s="288"/>
    </row>
    <row r="11" spans="1:322" x14ac:dyDescent="0.25">
      <c r="A11" s="288"/>
      <c r="B11">
        <v>99999</v>
      </c>
      <c r="C11" s="288"/>
      <c r="E11">
        <v>10568</v>
      </c>
      <c r="M11" s="288"/>
      <c r="V11" s="288"/>
      <c r="Z11" s="288"/>
      <c r="AA11" s="288"/>
      <c r="AB11" s="288"/>
      <c r="AC11" s="288"/>
      <c r="AD11" s="288"/>
      <c r="AE11" s="288"/>
      <c r="AF11" s="288"/>
      <c r="AG11" s="288"/>
      <c r="AH11" s="288"/>
      <c r="AI11" s="288"/>
      <c r="AJ11" s="288"/>
      <c r="AK11" s="288"/>
      <c r="AL11" s="288"/>
      <c r="AM11" s="288"/>
      <c r="AN11" s="288"/>
      <c r="AO11" s="288"/>
      <c r="AP11" s="288"/>
      <c r="AQ11" s="288"/>
      <c r="AR11" s="288"/>
      <c r="AS11" s="288"/>
      <c r="AT11" s="288"/>
      <c r="AU11" s="288"/>
      <c r="AV11" s="288"/>
      <c r="AW11" s="288"/>
      <c r="AX11" s="288"/>
      <c r="AY11" s="288"/>
      <c r="AZ11" s="288"/>
      <c r="BA11" s="288"/>
      <c r="BB11" s="288"/>
      <c r="BC11" s="288"/>
      <c r="BD11" s="288"/>
      <c r="BE11" s="288"/>
      <c r="BF11" s="288"/>
      <c r="BG11" s="288"/>
      <c r="BH11" s="288"/>
      <c r="BI11" s="288"/>
      <c r="BJ11" s="288"/>
      <c r="BK11" s="288"/>
      <c r="BL11" s="288"/>
      <c r="BM11" s="288"/>
      <c r="BN11" s="288"/>
      <c r="BO11" s="288"/>
      <c r="BP11" s="288"/>
      <c r="BQ11" s="288"/>
      <c r="BR11" s="288"/>
      <c r="BS11" s="288"/>
      <c r="BT11" s="288"/>
      <c r="BU11" s="288"/>
      <c r="BV11" s="288"/>
      <c r="BW11" s="288"/>
      <c r="BX11" s="288"/>
      <c r="BY11" s="288"/>
      <c r="BZ11" s="288"/>
      <c r="CA11" s="288"/>
      <c r="CB11" s="288"/>
      <c r="CC11" s="288"/>
      <c r="CD11" s="288"/>
      <c r="CE11" s="288"/>
      <c r="CF11" s="288"/>
      <c r="CG11" s="288"/>
      <c r="CH11" s="288"/>
      <c r="CI11" s="288"/>
      <c r="CJ11" s="288"/>
      <c r="CK11" s="288"/>
      <c r="CL11" s="288"/>
      <c r="CM11" s="288"/>
      <c r="CN11" s="288"/>
      <c r="CO11" s="288"/>
      <c r="CP11" s="288"/>
      <c r="CQ11" s="288"/>
      <c r="CR11" s="288"/>
      <c r="CS11" s="288"/>
      <c r="CT11" s="288"/>
      <c r="CU11" s="288"/>
      <c r="CV11" s="288"/>
      <c r="CW11" s="288"/>
      <c r="CX11" s="288"/>
      <c r="CY11" s="288"/>
      <c r="CZ11" s="288"/>
      <c r="DA11" s="288"/>
      <c r="DB11" s="288"/>
      <c r="DC11" s="288"/>
      <c r="DD11" s="288"/>
      <c r="DE11" s="288"/>
      <c r="EX11" s="288"/>
      <c r="FC11" s="288"/>
      <c r="GJ11" s="288"/>
      <c r="GN11" s="288"/>
      <c r="GP11" s="288"/>
      <c r="GU11" s="288"/>
      <c r="GZ11" s="288"/>
      <c r="HB11" s="288"/>
      <c r="HE11" s="288"/>
      <c r="HH11">
        <v>10521</v>
      </c>
      <c r="HI11">
        <v>10548</v>
      </c>
      <c r="HJ11">
        <v>10559</v>
      </c>
      <c r="HQ11" s="288"/>
      <c r="HR11" s="288">
        <v>10523</v>
      </c>
      <c r="HS11" s="288"/>
      <c r="HT11" s="288"/>
      <c r="HU11" s="288"/>
      <c r="HV11" s="288"/>
      <c r="HW11" s="288"/>
      <c r="HX11" s="288"/>
      <c r="HY11" s="288"/>
      <c r="HZ11" s="288"/>
      <c r="IA11" s="288"/>
      <c r="IB11" s="288"/>
      <c r="IC11" s="288"/>
      <c r="ID11" s="288"/>
      <c r="IE11" s="288"/>
      <c r="IF11" s="288"/>
      <c r="IG11" s="288"/>
      <c r="IH11" s="288"/>
      <c r="II11" s="288"/>
      <c r="IJ11" s="288"/>
      <c r="IK11" s="288"/>
      <c r="IL11" s="288"/>
      <c r="IM11" s="288"/>
      <c r="IN11" s="288"/>
      <c r="IO11" s="288"/>
      <c r="IP11" s="288"/>
      <c r="IQ11" s="288"/>
      <c r="IR11" s="288"/>
      <c r="IS11" s="288"/>
      <c r="IT11" s="288"/>
      <c r="IU11" s="288"/>
      <c r="IV11" s="288"/>
      <c r="IW11" s="288"/>
      <c r="IX11" s="288"/>
      <c r="IY11" s="288"/>
      <c r="IZ11" s="288"/>
      <c r="JA11" s="288"/>
      <c r="JB11" s="288"/>
      <c r="JC11" s="288"/>
      <c r="JD11" s="288"/>
      <c r="JE11" s="288"/>
      <c r="JF11" s="288"/>
      <c r="JG11" s="288"/>
      <c r="JH11" s="288"/>
      <c r="JI11" s="288"/>
      <c r="JJ11" s="288"/>
      <c r="JK11" s="288"/>
      <c r="JL11" s="288"/>
      <c r="JM11" s="288"/>
      <c r="JN11" s="288"/>
      <c r="JO11" s="288"/>
      <c r="JP11" s="288"/>
      <c r="JQ11" s="288"/>
      <c r="JR11" s="288"/>
      <c r="JS11" s="288"/>
      <c r="JT11" s="288"/>
      <c r="JU11" s="288"/>
      <c r="JV11" s="288"/>
      <c r="JW11" s="288"/>
      <c r="JX11" s="288"/>
      <c r="JY11" s="288"/>
      <c r="JZ11" s="288"/>
      <c r="KA11" s="288"/>
      <c r="KB11" s="288"/>
      <c r="KC11" s="288"/>
      <c r="KD11" s="288"/>
      <c r="KE11" s="288"/>
      <c r="KF11" s="288"/>
      <c r="KG11" s="288"/>
      <c r="KH11" s="288"/>
      <c r="KI11" s="288"/>
      <c r="KJ11" s="288"/>
      <c r="KK11" s="288"/>
      <c r="KL11" s="288"/>
      <c r="KM11" s="288"/>
      <c r="KN11" s="288"/>
      <c r="KO11" s="288"/>
      <c r="KP11" s="288"/>
      <c r="KQ11" s="288"/>
      <c r="KR11" s="288"/>
      <c r="KS11" s="288"/>
      <c r="KT11" s="288"/>
      <c r="KU11" s="288"/>
      <c r="KV11" s="288"/>
      <c r="KW11" s="288"/>
      <c r="KX11" s="288"/>
      <c r="KY11" s="288"/>
      <c r="KZ11" s="288"/>
      <c r="LA11" s="288"/>
      <c r="LB11" s="288"/>
      <c r="LC11" s="288"/>
      <c r="LD11" s="288"/>
      <c r="LE11" s="288"/>
      <c r="LF11" s="288"/>
      <c r="LG11" s="288"/>
      <c r="LH11" s="288"/>
      <c r="LI11" s="288"/>
      <c r="LJ11" s="288"/>
    </row>
    <row r="12" spans="1:322" x14ac:dyDescent="0.25">
      <c r="A12" s="288"/>
      <c r="C12" s="288"/>
      <c r="E12">
        <v>10570</v>
      </c>
      <c r="M12" s="288"/>
      <c r="V12" s="288"/>
      <c r="Z12" s="288"/>
      <c r="AA12" s="288"/>
      <c r="AB12" s="288"/>
      <c r="AC12" s="288"/>
      <c r="AD12" s="288"/>
      <c r="AE12" s="288"/>
      <c r="AF12" s="288"/>
      <c r="AG12" s="288"/>
      <c r="AH12" s="288"/>
      <c r="AI12" s="288"/>
      <c r="AJ12" s="288"/>
      <c r="AK12" s="288"/>
      <c r="AL12" s="288"/>
      <c r="AM12" s="288"/>
      <c r="AN12" s="288"/>
      <c r="AO12" s="288"/>
      <c r="AP12" s="288"/>
      <c r="AQ12" s="288"/>
      <c r="AR12" s="288"/>
      <c r="AS12" s="288"/>
      <c r="AT12" s="288"/>
      <c r="AU12" s="288"/>
      <c r="AV12" s="288"/>
      <c r="AW12" s="288"/>
      <c r="AX12" s="288"/>
      <c r="AY12" s="288"/>
      <c r="AZ12" s="288"/>
      <c r="BA12" s="288"/>
      <c r="BB12" s="288"/>
      <c r="BC12" s="288"/>
      <c r="BD12" s="288"/>
      <c r="BE12" s="288"/>
      <c r="BF12" s="288"/>
      <c r="BG12" s="288"/>
      <c r="BH12" s="288"/>
      <c r="BI12" s="288"/>
      <c r="BJ12" s="288"/>
      <c r="BK12" s="288"/>
      <c r="BL12" s="288"/>
      <c r="BM12" s="288"/>
      <c r="BN12" s="288"/>
      <c r="BO12" s="288"/>
      <c r="BP12" s="288"/>
      <c r="BQ12" s="288"/>
      <c r="BR12" s="288"/>
      <c r="BS12" s="288"/>
      <c r="BT12" s="288"/>
      <c r="BU12" s="288"/>
      <c r="BV12" s="288"/>
      <c r="BW12" s="288"/>
      <c r="BX12" s="288"/>
      <c r="BY12" s="288"/>
      <c r="BZ12" s="288"/>
      <c r="CA12" s="288"/>
      <c r="CB12" s="288"/>
      <c r="CC12" s="288"/>
      <c r="CD12" s="288"/>
      <c r="CE12" s="288"/>
      <c r="CF12" s="288"/>
      <c r="CG12" s="288"/>
      <c r="CH12" s="288"/>
      <c r="CI12" s="288"/>
      <c r="CJ12" s="288"/>
      <c r="CK12" s="288"/>
      <c r="CL12" s="288"/>
      <c r="CM12" s="288"/>
      <c r="CN12" s="288"/>
      <c r="CO12" s="288"/>
      <c r="CP12" s="288"/>
      <c r="CQ12" s="288"/>
      <c r="CR12" s="288"/>
      <c r="CS12" s="288"/>
      <c r="CT12" s="288"/>
      <c r="CU12" s="288"/>
      <c r="CV12" s="288"/>
      <c r="CW12" s="288"/>
      <c r="CX12" s="288"/>
      <c r="CY12" s="288"/>
      <c r="CZ12" s="288"/>
      <c r="DA12" s="288"/>
      <c r="DB12" s="288"/>
      <c r="DC12" s="288"/>
      <c r="DD12" s="288"/>
      <c r="DE12" s="288"/>
      <c r="EX12" s="288"/>
      <c r="FC12" s="288"/>
      <c r="GJ12" s="288"/>
      <c r="GN12" s="288"/>
      <c r="GP12" s="288"/>
      <c r="GU12" s="288"/>
      <c r="GZ12" s="288"/>
      <c r="HB12" s="288"/>
      <c r="HE12" s="288"/>
      <c r="HH12">
        <v>10524</v>
      </c>
      <c r="HI12">
        <v>10550</v>
      </c>
      <c r="HJ12">
        <v>10560</v>
      </c>
      <c r="HQ12" s="288"/>
      <c r="HR12" s="288">
        <v>10527</v>
      </c>
      <c r="HS12" s="288"/>
      <c r="HT12" s="288"/>
      <c r="HU12" s="288"/>
      <c r="HV12" s="288"/>
      <c r="HW12" s="288"/>
      <c r="HX12" s="288"/>
      <c r="HY12" s="288"/>
      <c r="HZ12" s="288"/>
      <c r="IA12" s="288"/>
      <c r="IB12" s="288"/>
      <c r="IC12" s="288"/>
      <c r="ID12" s="288"/>
      <c r="IE12" s="288"/>
      <c r="IF12" s="288"/>
      <c r="IG12" s="288"/>
      <c r="IH12" s="288"/>
      <c r="II12" s="288"/>
      <c r="IJ12" s="288"/>
      <c r="IK12" s="288"/>
      <c r="IL12" s="288"/>
      <c r="IM12" s="288"/>
      <c r="IN12" s="288"/>
      <c r="IO12" s="288"/>
      <c r="IP12" s="288"/>
      <c r="IQ12" s="288"/>
      <c r="IR12" s="288"/>
      <c r="IS12" s="288"/>
      <c r="IT12" s="288"/>
      <c r="IU12" s="288"/>
      <c r="IV12" s="288"/>
      <c r="IW12" s="288"/>
      <c r="IX12" s="288"/>
      <c r="IY12" s="288"/>
      <c r="IZ12" s="288"/>
      <c r="JA12" s="288"/>
      <c r="JB12" s="288"/>
      <c r="JC12" s="288"/>
      <c r="JD12" s="288"/>
      <c r="JE12" s="288"/>
      <c r="JF12" s="288"/>
      <c r="JG12" s="288"/>
      <c r="JH12" s="288"/>
      <c r="JI12" s="288"/>
      <c r="JJ12" s="288"/>
      <c r="JK12" s="288"/>
      <c r="JL12" s="288"/>
      <c r="JM12" s="288"/>
      <c r="JN12" s="288"/>
      <c r="JO12" s="288"/>
      <c r="JP12" s="288"/>
      <c r="JQ12" s="288"/>
      <c r="JR12" s="288"/>
      <c r="JS12" s="288"/>
      <c r="JT12" s="288"/>
      <c r="JU12" s="288"/>
      <c r="JV12" s="288"/>
      <c r="JW12" s="288"/>
      <c r="JX12" s="288"/>
      <c r="JY12" s="288"/>
      <c r="JZ12" s="288"/>
      <c r="KA12" s="288"/>
      <c r="KB12" s="288"/>
      <c r="KC12" s="288"/>
      <c r="KD12" s="288"/>
      <c r="KE12" s="288"/>
      <c r="KF12" s="288"/>
      <c r="KG12" s="288"/>
      <c r="KH12" s="288"/>
      <c r="KI12" s="288"/>
      <c r="KJ12" s="288"/>
      <c r="KK12" s="288"/>
      <c r="KL12" s="288"/>
      <c r="KM12" s="288"/>
      <c r="KN12" s="288"/>
      <c r="KO12" s="288"/>
      <c r="KP12" s="288"/>
      <c r="KQ12" s="288"/>
      <c r="KR12" s="288"/>
      <c r="KS12" s="288"/>
      <c r="KT12" s="288"/>
      <c r="KU12" s="288"/>
      <c r="KV12" s="288"/>
      <c r="KW12" s="288"/>
      <c r="KX12" s="288"/>
      <c r="KY12" s="288"/>
      <c r="KZ12" s="288"/>
      <c r="LA12" s="288"/>
      <c r="LB12" s="288"/>
      <c r="LC12" s="288"/>
      <c r="LD12" s="288"/>
      <c r="LE12" s="288"/>
      <c r="LF12" s="288"/>
      <c r="LG12" s="288"/>
      <c r="LH12" s="288"/>
      <c r="LI12" s="288"/>
      <c r="LJ12" s="288"/>
    </row>
    <row r="13" spans="1:322" x14ac:dyDescent="0.25">
      <c r="A13" s="288"/>
      <c r="C13" s="288"/>
      <c r="M13" s="288"/>
      <c r="V13" s="288"/>
      <c r="Z13" s="288"/>
      <c r="AA13" s="288"/>
      <c r="AB13" s="288"/>
      <c r="AC13" s="288"/>
      <c r="AD13" s="288"/>
      <c r="AE13" s="288"/>
      <c r="AF13" s="288"/>
      <c r="AG13" s="288"/>
      <c r="AH13" s="288"/>
      <c r="AI13" s="288"/>
      <c r="AJ13" s="288"/>
      <c r="AK13" s="288"/>
      <c r="AL13" s="288"/>
      <c r="AM13" s="288"/>
      <c r="AN13" s="288"/>
      <c r="AO13" s="288"/>
      <c r="AP13" s="288"/>
      <c r="AQ13" s="288"/>
      <c r="AR13" s="288"/>
      <c r="AS13" s="288"/>
      <c r="AT13" s="288"/>
      <c r="AU13" s="288"/>
      <c r="AV13" s="288"/>
      <c r="AW13" s="288"/>
      <c r="AX13" s="288"/>
      <c r="AY13" s="288"/>
      <c r="AZ13" s="288"/>
      <c r="BA13" s="288"/>
      <c r="BB13" s="288"/>
      <c r="BC13" s="288"/>
      <c r="BD13" s="288"/>
      <c r="BE13" s="288"/>
      <c r="BF13" s="288"/>
      <c r="BG13" s="288"/>
      <c r="BH13" s="288"/>
      <c r="BI13" s="288"/>
      <c r="BJ13" s="288"/>
      <c r="BK13" s="288"/>
      <c r="BL13" s="288"/>
      <c r="BM13" s="288"/>
      <c r="BN13" s="288"/>
      <c r="BO13" s="288"/>
      <c r="BP13" s="288"/>
      <c r="BQ13" s="288"/>
      <c r="BR13" s="288"/>
      <c r="BS13" s="288"/>
      <c r="BT13" s="288"/>
      <c r="BU13" s="288"/>
      <c r="BV13" s="288"/>
      <c r="BW13" s="288"/>
      <c r="BX13" s="288"/>
      <c r="BY13" s="288"/>
      <c r="BZ13" s="288"/>
      <c r="CA13" s="288"/>
      <c r="CB13" s="288"/>
      <c r="CC13" s="288"/>
      <c r="CD13" s="288"/>
      <c r="CE13" s="288"/>
      <c r="CF13" s="288"/>
      <c r="CG13" s="288"/>
      <c r="CH13" s="288"/>
      <c r="CI13" s="288"/>
      <c r="CJ13" s="288"/>
      <c r="CK13" s="288"/>
      <c r="CL13" s="288"/>
      <c r="CM13" s="288"/>
      <c r="CN13" s="288"/>
      <c r="CO13" s="288"/>
      <c r="CP13" s="288"/>
      <c r="CQ13" s="288"/>
      <c r="CR13" s="288"/>
      <c r="CS13" s="288"/>
      <c r="CT13" s="288"/>
      <c r="CU13" s="288"/>
      <c r="CV13" s="288"/>
      <c r="CW13" s="288"/>
      <c r="CX13" s="288"/>
      <c r="CY13" s="288"/>
      <c r="CZ13" s="288"/>
      <c r="DA13" s="288"/>
      <c r="DB13" s="288"/>
      <c r="DC13" s="288"/>
      <c r="DD13" s="288"/>
      <c r="DE13" s="288"/>
      <c r="EX13" s="288"/>
      <c r="FC13" s="288"/>
      <c r="GJ13" s="288"/>
      <c r="GN13" s="288"/>
      <c r="GP13" s="288"/>
      <c r="GU13" s="288"/>
      <c r="GZ13" s="288"/>
      <c r="HB13" s="288"/>
      <c r="HE13" s="288"/>
      <c r="HH13">
        <v>10526</v>
      </c>
      <c r="HI13">
        <v>10551</v>
      </c>
      <c r="HJ13">
        <v>10561</v>
      </c>
      <c r="HQ13" s="288"/>
      <c r="HR13" s="288">
        <v>10528</v>
      </c>
      <c r="HS13" s="288"/>
      <c r="HT13" s="288"/>
      <c r="HU13" s="288"/>
      <c r="HV13" s="288"/>
      <c r="HW13" s="288"/>
      <c r="HX13" s="288"/>
      <c r="HY13" s="288"/>
      <c r="HZ13" s="288"/>
      <c r="IA13" s="288"/>
      <c r="IB13" s="288"/>
      <c r="IC13" s="288"/>
      <c r="ID13" s="288"/>
      <c r="IE13" s="288"/>
      <c r="IF13" s="288"/>
      <c r="IG13" s="288"/>
      <c r="IH13" s="288"/>
      <c r="II13" s="288"/>
      <c r="IJ13" s="288"/>
      <c r="IK13" s="288"/>
      <c r="IL13" s="288"/>
      <c r="IM13" s="288"/>
      <c r="IN13" s="288"/>
      <c r="IO13" s="288"/>
      <c r="IP13" s="288"/>
      <c r="IQ13" s="288"/>
      <c r="IR13" s="288"/>
      <c r="IS13" s="288"/>
      <c r="IT13" s="288"/>
      <c r="IU13" s="288"/>
      <c r="IV13" s="288"/>
      <c r="IW13" s="288"/>
      <c r="IX13" s="288"/>
      <c r="IY13" s="288"/>
      <c r="IZ13" s="288"/>
      <c r="JA13" s="288"/>
      <c r="JB13" s="288"/>
      <c r="JC13" s="288"/>
      <c r="JD13" s="288"/>
      <c r="JE13" s="288"/>
      <c r="JF13" s="288"/>
      <c r="JG13" s="288"/>
      <c r="JH13" s="288"/>
      <c r="JI13" s="288"/>
      <c r="JJ13" s="288"/>
      <c r="JK13" s="288"/>
      <c r="JL13" s="288"/>
      <c r="JM13" s="288"/>
      <c r="JN13" s="288"/>
      <c r="JO13" s="288"/>
      <c r="JP13" s="288"/>
      <c r="JQ13" s="288"/>
      <c r="JR13" s="288"/>
      <c r="JS13" s="288"/>
      <c r="JT13" s="288"/>
      <c r="JU13" s="288"/>
      <c r="JV13" s="288"/>
      <c r="JW13" s="288"/>
      <c r="JX13" s="288"/>
      <c r="JY13" s="288"/>
      <c r="JZ13" s="288"/>
      <c r="KA13" s="288"/>
      <c r="KB13" s="288"/>
      <c r="KC13" s="288"/>
      <c r="KD13" s="288"/>
      <c r="KE13" s="288"/>
      <c r="KF13" s="288"/>
      <c r="KG13" s="288"/>
      <c r="KH13" s="288"/>
      <c r="KI13" s="288"/>
      <c r="KJ13" s="288"/>
      <c r="KK13" s="288"/>
      <c r="KL13" s="288"/>
      <c r="KM13" s="288"/>
      <c r="KN13" s="288"/>
      <c r="KO13" s="288"/>
      <c r="KP13" s="288"/>
      <c r="KQ13" s="288"/>
      <c r="KR13" s="288"/>
      <c r="KS13" s="288"/>
      <c r="KT13" s="288"/>
      <c r="KU13" s="288"/>
      <c r="KV13" s="288"/>
      <c r="KW13" s="288"/>
      <c r="KX13" s="288"/>
      <c r="KY13" s="288"/>
      <c r="KZ13" s="288"/>
      <c r="LA13" s="288"/>
      <c r="LB13" s="288"/>
      <c r="LC13" s="288"/>
      <c r="LD13" s="288"/>
      <c r="LE13" s="288"/>
      <c r="LF13" s="288"/>
      <c r="LG13" s="288"/>
      <c r="LH13" s="288"/>
      <c r="LI13" s="288"/>
      <c r="LJ13" s="288"/>
    </row>
    <row r="14" spans="1:322" x14ac:dyDescent="0.25">
      <c r="A14" s="288"/>
      <c r="C14" s="288"/>
      <c r="M14" s="288"/>
      <c r="V14" s="288"/>
      <c r="Z14" s="288"/>
      <c r="AA14" s="288"/>
      <c r="AB14" s="288"/>
      <c r="AC14" s="288"/>
      <c r="AD14" s="288"/>
      <c r="AE14" s="288"/>
      <c r="AF14" s="288"/>
      <c r="AG14" s="288"/>
      <c r="AH14" s="288"/>
      <c r="AI14" s="288"/>
      <c r="AJ14" s="288"/>
      <c r="AK14" s="288"/>
      <c r="AL14" s="288"/>
      <c r="AM14" s="288"/>
      <c r="AN14" s="288"/>
      <c r="AO14" s="288"/>
      <c r="AP14" s="288"/>
      <c r="AQ14" s="288"/>
      <c r="AR14" s="288"/>
      <c r="AS14" s="288"/>
      <c r="AT14" s="288"/>
      <c r="AU14" s="288"/>
      <c r="AV14" s="288"/>
      <c r="AW14" s="288"/>
      <c r="AX14" s="288"/>
      <c r="AY14" s="288"/>
      <c r="AZ14" s="288"/>
      <c r="BA14" s="288"/>
      <c r="BB14" s="288"/>
      <c r="BC14" s="288"/>
      <c r="BD14" s="288"/>
      <c r="BE14" s="288"/>
      <c r="BF14" s="288"/>
      <c r="BG14" s="288"/>
      <c r="BH14" s="288"/>
      <c r="BI14" s="288"/>
      <c r="BJ14" s="288"/>
      <c r="BK14" s="288"/>
      <c r="BL14" s="288"/>
      <c r="BM14" s="288"/>
      <c r="BN14" s="288"/>
      <c r="BO14" s="288"/>
      <c r="BP14" s="288"/>
      <c r="BQ14" s="288"/>
      <c r="BR14" s="288"/>
      <c r="BS14" s="288"/>
      <c r="BT14" s="288"/>
      <c r="BU14" s="288"/>
      <c r="BV14" s="288"/>
      <c r="BW14" s="288"/>
      <c r="BX14" s="288"/>
      <c r="BY14" s="288"/>
      <c r="BZ14" s="288"/>
      <c r="CA14" s="288"/>
      <c r="CB14" s="288"/>
      <c r="CC14" s="288"/>
      <c r="CD14" s="288"/>
      <c r="CE14" s="288"/>
      <c r="CF14" s="288"/>
      <c r="CG14" s="288"/>
      <c r="CH14" s="288"/>
      <c r="CI14" s="288"/>
      <c r="CJ14" s="288"/>
      <c r="CK14" s="288"/>
      <c r="CL14" s="288"/>
      <c r="CM14" s="288"/>
      <c r="CN14" s="288"/>
      <c r="CO14" s="288"/>
      <c r="CP14" s="288"/>
      <c r="CQ14" s="288"/>
      <c r="CR14" s="288"/>
      <c r="CS14" s="288"/>
      <c r="CT14" s="288"/>
      <c r="CU14" s="288"/>
      <c r="CV14" s="288"/>
      <c r="CW14" s="288"/>
      <c r="CX14" s="288"/>
      <c r="CY14" s="288"/>
      <c r="CZ14" s="288"/>
      <c r="DA14" s="288"/>
      <c r="DB14" s="288"/>
      <c r="DC14" s="288"/>
      <c r="DD14" s="288"/>
      <c r="DE14" s="288"/>
      <c r="EX14" s="288"/>
      <c r="FC14" s="288"/>
      <c r="GJ14" s="288"/>
      <c r="GN14" s="288"/>
      <c r="GP14" s="288"/>
      <c r="GU14" s="288"/>
      <c r="GZ14" s="288"/>
      <c r="HB14" s="288"/>
      <c r="HE14" s="288"/>
      <c r="HH14">
        <v>10529</v>
      </c>
      <c r="HI14">
        <v>10552</v>
      </c>
      <c r="HJ14">
        <v>10562</v>
      </c>
      <c r="HQ14" s="288"/>
      <c r="HR14" s="288">
        <v>10530</v>
      </c>
      <c r="HS14" s="288"/>
      <c r="HT14" s="288"/>
      <c r="HU14" s="288"/>
      <c r="HV14" s="288"/>
      <c r="HW14" s="288"/>
      <c r="HX14" s="288"/>
      <c r="HY14" s="288"/>
      <c r="HZ14" s="288"/>
      <c r="IA14" s="288"/>
      <c r="IB14" s="288"/>
      <c r="IC14" s="288"/>
      <c r="ID14" s="288"/>
      <c r="IE14" s="288"/>
      <c r="IF14" s="288"/>
      <c r="IG14" s="288"/>
      <c r="IH14" s="288"/>
      <c r="II14" s="288"/>
      <c r="IJ14" s="288"/>
      <c r="IK14" s="288"/>
      <c r="IL14" s="288"/>
      <c r="IM14" s="288"/>
      <c r="IN14" s="288"/>
      <c r="IO14" s="288"/>
      <c r="IP14" s="288"/>
      <c r="IQ14" s="288"/>
      <c r="IR14" s="288"/>
      <c r="IS14" s="288"/>
      <c r="IT14" s="288"/>
      <c r="IU14" s="288"/>
      <c r="IV14" s="288"/>
      <c r="IW14" s="288"/>
      <c r="IX14" s="288"/>
      <c r="IY14" s="288"/>
      <c r="IZ14" s="288"/>
      <c r="JA14" s="288"/>
      <c r="JB14" s="288"/>
      <c r="JC14" s="288"/>
      <c r="JD14" s="288"/>
      <c r="JE14" s="288"/>
      <c r="JF14" s="288"/>
      <c r="JG14" s="288"/>
      <c r="JH14" s="288"/>
      <c r="JI14" s="288"/>
      <c r="JJ14" s="288"/>
      <c r="JK14" s="288"/>
      <c r="JL14" s="288"/>
      <c r="JM14" s="288"/>
      <c r="JN14" s="288"/>
      <c r="JO14" s="288"/>
      <c r="JP14" s="288"/>
      <c r="JQ14" s="288"/>
      <c r="JR14" s="288"/>
      <c r="JS14" s="288"/>
      <c r="JT14" s="288"/>
      <c r="JU14" s="288"/>
      <c r="JV14" s="288"/>
      <c r="JW14" s="288"/>
      <c r="JX14" s="288"/>
      <c r="JY14" s="288"/>
      <c r="JZ14" s="288"/>
      <c r="KA14" s="288"/>
      <c r="KB14" s="288"/>
      <c r="KC14" s="288"/>
      <c r="KD14" s="288"/>
      <c r="KE14" s="288"/>
      <c r="KF14" s="288"/>
      <c r="KG14" s="288"/>
      <c r="KH14" s="288"/>
      <c r="KI14" s="288"/>
      <c r="KJ14" s="288"/>
      <c r="KK14" s="288"/>
      <c r="KL14" s="288"/>
      <c r="KM14" s="288"/>
      <c r="KN14" s="288"/>
      <c r="KO14" s="288"/>
      <c r="KP14" s="288"/>
      <c r="KQ14" s="288"/>
      <c r="KR14" s="288"/>
      <c r="KS14" s="288"/>
      <c r="KT14" s="288"/>
      <c r="KU14" s="288"/>
      <c r="KV14" s="288"/>
      <c r="KW14" s="288"/>
      <c r="KX14" s="288"/>
      <c r="KY14" s="288"/>
      <c r="KZ14" s="288"/>
      <c r="LA14" s="288"/>
      <c r="LB14" s="288"/>
      <c r="LC14" s="288"/>
      <c r="LD14" s="288"/>
      <c r="LE14" s="288"/>
      <c r="LF14" s="288"/>
      <c r="LG14" s="288"/>
      <c r="LH14" s="288"/>
      <c r="LI14" s="288"/>
      <c r="LJ14" s="288"/>
    </row>
    <row r="15" spans="1:322" x14ac:dyDescent="0.25">
      <c r="A15" s="288"/>
      <c r="C15" s="288"/>
      <c r="M15" s="288"/>
      <c r="V15" s="288"/>
      <c r="Z15" s="288"/>
      <c r="AA15" s="288"/>
      <c r="AB15" s="288"/>
      <c r="AC15" s="288"/>
      <c r="AD15" s="288"/>
      <c r="AE15" s="288"/>
      <c r="AF15" s="288"/>
      <c r="AG15" s="288"/>
      <c r="AH15" s="288"/>
      <c r="AI15" s="288"/>
      <c r="AJ15" s="288"/>
      <c r="AK15" s="288"/>
      <c r="AL15" s="288"/>
      <c r="AM15" s="288"/>
      <c r="AN15" s="288"/>
      <c r="AO15" s="288"/>
      <c r="AP15" s="288"/>
      <c r="AQ15" s="288"/>
      <c r="AR15" s="288"/>
      <c r="AS15" s="288"/>
      <c r="AT15" s="288"/>
      <c r="AU15" s="288"/>
      <c r="AV15" s="288"/>
      <c r="AW15" s="288"/>
      <c r="AX15" s="288"/>
      <c r="AY15" s="288"/>
      <c r="AZ15" s="288"/>
      <c r="BA15" s="288"/>
      <c r="BB15" s="288"/>
      <c r="BC15" s="288"/>
      <c r="BD15" s="288"/>
      <c r="BE15" s="288"/>
      <c r="BF15" s="288"/>
      <c r="BG15" s="288"/>
      <c r="BH15" s="288"/>
      <c r="BI15" s="288"/>
      <c r="BJ15" s="288"/>
      <c r="BK15" s="288"/>
      <c r="BL15" s="288"/>
      <c r="BM15" s="288"/>
      <c r="BN15" s="288"/>
      <c r="BO15" s="288"/>
      <c r="BP15" s="288"/>
      <c r="BQ15" s="288"/>
      <c r="BR15" s="288"/>
      <c r="BS15" s="288"/>
      <c r="BT15" s="288"/>
      <c r="BU15" s="288"/>
      <c r="BV15" s="288"/>
      <c r="BW15" s="288"/>
      <c r="BX15" s="288"/>
      <c r="BY15" s="288"/>
      <c r="BZ15" s="288"/>
      <c r="CA15" s="288"/>
      <c r="CB15" s="288"/>
      <c r="CC15" s="288"/>
      <c r="CD15" s="288"/>
      <c r="CE15" s="288"/>
      <c r="CF15" s="288"/>
      <c r="CG15" s="288"/>
      <c r="CH15" s="288"/>
      <c r="CI15" s="288"/>
      <c r="CJ15" s="288"/>
      <c r="CK15" s="288"/>
      <c r="CL15" s="288"/>
      <c r="CM15" s="288"/>
      <c r="CN15" s="288"/>
      <c r="CO15" s="288"/>
      <c r="CP15" s="288"/>
      <c r="CQ15" s="288"/>
      <c r="CR15" s="288"/>
      <c r="CS15" s="288"/>
      <c r="CT15" s="288"/>
      <c r="CU15" s="288"/>
      <c r="CV15" s="288"/>
      <c r="CW15" s="288"/>
      <c r="CX15" s="288"/>
      <c r="CY15" s="288"/>
      <c r="CZ15" s="288"/>
      <c r="DA15" s="288"/>
      <c r="DB15" s="288"/>
      <c r="DC15" s="288"/>
      <c r="DD15" s="288"/>
      <c r="DE15" s="288"/>
      <c r="EX15" s="288"/>
      <c r="FC15" s="288"/>
      <c r="GJ15" s="288"/>
      <c r="GN15" s="288"/>
      <c r="GP15" s="288"/>
      <c r="GU15" s="288"/>
      <c r="GZ15" s="288"/>
      <c r="HB15" s="288"/>
      <c r="HE15" s="288"/>
      <c r="HH15">
        <v>10531</v>
      </c>
      <c r="HI15">
        <v>10553</v>
      </c>
      <c r="HJ15">
        <v>10563</v>
      </c>
      <c r="HQ15" s="288"/>
      <c r="HR15" s="288">
        <v>10531</v>
      </c>
      <c r="HS15" s="288"/>
      <c r="HT15" s="288"/>
      <c r="HU15" s="288"/>
      <c r="HV15" s="288"/>
      <c r="HW15" s="288"/>
      <c r="HX15" s="288"/>
      <c r="HY15" s="288"/>
      <c r="HZ15" s="288"/>
      <c r="IA15" s="288"/>
      <c r="IB15" s="288"/>
      <c r="IC15" s="288"/>
      <c r="ID15" s="288"/>
      <c r="IE15" s="288"/>
      <c r="IF15" s="288"/>
      <c r="IG15" s="288"/>
      <c r="IH15" s="288"/>
      <c r="II15" s="288"/>
      <c r="IJ15" s="288"/>
      <c r="IK15" s="288"/>
      <c r="IL15" s="288"/>
      <c r="IM15" s="288"/>
      <c r="IN15" s="288"/>
      <c r="IO15" s="288"/>
      <c r="IP15" s="288"/>
      <c r="IQ15" s="288"/>
      <c r="IR15" s="288"/>
      <c r="IS15" s="288"/>
      <c r="IT15" s="288"/>
      <c r="IU15" s="288"/>
      <c r="IV15" s="288"/>
      <c r="IW15" s="288"/>
      <c r="IX15" s="288"/>
      <c r="IY15" s="288"/>
      <c r="IZ15" s="288"/>
      <c r="JA15" s="288"/>
      <c r="JB15" s="288"/>
      <c r="JC15" s="288"/>
      <c r="JD15" s="288"/>
      <c r="JE15" s="288"/>
      <c r="JF15" s="288"/>
      <c r="JG15" s="288"/>
      <c r="JH15" s="288"/>
      <c r="JI15" s="288"/>
      <c r="JJ15" s="288"/>
      <c r="JK15" s="288"/>
      <c r="JL15" s="288"/>
      <c r="JM15" s="288"/>
      <c r="JN15" s="288"/>
      <c r="JO15" s="288"/>
      <c r="JP15" s="288"/>
      <c r="JQ15" s="288"/>
      <c r="JR15" s="288"/>
      <c r="JS15" s="288"/>
      <c r="JT15" s="288"/>
      <c r="JU15" s="288"/>
      <c r="JV15" s="288"/>
      <c r="JW15" s="288"/>
      <c r="JX15" s="288"/>
      <c r="JY15" s="288"/>
      <c r="JZ15" s="288"/>
      <c r="KA15" s="288"/>
      <c r="KB15" s="288"/>
      <c r="KC15" s="288"/>
      <c r="KD15" s="288"/>
      <c r="KE15" s="288"/>
      <c r="KF15" s="288"/>
      <c r="KG15" s="288"/>
      <c r="KH15" s="288"/>
      <c r="KI15" s="288"/>
      <c r="KJ15" s="288"/>
      <c r="KK15" s="288"/>
      <c r="KL15" s="288"/>
      <c r="KM15" s="288"/>
      <c r="KN15" s="288"/>
      <c r="KO15" s="288"/>
      <c r="KP15" s="288"/>
      <c r="KQ15" s="288"/>
      <c r="KR15" s="288"/>
      <c r="KS15" s="288"/>
      <c r="KT15" s="288"/>
      <c r="KU15" s="288"/>
      <c r="KV15" s="288"/>
      <c r="KW15" s="288"/>
      <c r="KX15" s="288"/>
      <c r="KY15" s="288"/>
      <c r="KZ15" s="288"/>
      <c r="LA15" s="288"/>
      <c r="LB15" s="288"/>
      <c r="LC15" s="288"/>
      <c r="LD15" s="288"/>
      <c r="LE15" s="288"/>
      <c r="LF15" s="288"/>
      <c r="LG15" s="288"/>
      <c r="LH15" s="288"/>
      <c r="LI15" s="288"/>
      <c r="LJ15" s="288"/>
    </row>
    <row r="16" spans="1:322" x14ac:dyDescent="0.25">
      <c r="A16" s="288"/>
      <c r="C16" s="288"/>
      <c r="M16" s="288"/>
      <c r="V16" s="288"/>
      <c r="Z16" s="288"/>
      <c r="AA16" s="288"/>
      <c r="AB16" s="288"/>
      <c r="AC16" s="288"/>
      <c r="AD16" s="288"/>
      <c r="AE16" s="288"/>
      <c r="AF16" s="288"/>
      <c r="AG16" s="288"/>
      <c r="AH16" s="288"/>
      <c r="AI16" s="288"/>
      <c r="AJ16" s="288"/>
      <c r="AK16" s="288"/>
      <c r="AL16" s="288"/>
      <c r="AM16" s="288"/>
      <c r="AN16" s="288"/>
      <c r="AO16" s="288"/>
      <c r="AP16" s="288"/>
      <c r="AQ16" s="288"/>
      <c r="AR16" s="288"/>
      <c r="AS16" s="288"/>
      <c r="AT16" s="288"/>
      <c r="AU16" s="288"/>
      <c r="AV16" s="288"/>
      <c r="AW16" s="288"/>
      <c r="AX16" s="288"/>
      <c r="AY16" s="288"/>
      <c r="AZ16" s="288"/>
      <c r="BA16" s="288"/>
      <c r="BB16" s="288"/>
      <c r="BC16" s="288"/>
      <c r="BD16" s="288"/>
      <c r="BE16" s="288"/>
      <c r="BF16" s="288"/>
      <c r="BG16" s="288"/>
      <c r="BH16" s="288"/>
      <c r="BI16" s="288"/>
      <c r="BJ16" s="288"/>
      <c r="BK16" s="288"/>
      <c r="BL16" s="288"/>
      <c r="BM16" s="288"/>
      <c r="BN16" s="288"/>
      <c r="BO16" s="288"/>
      <c r="BP16" s="288"/>
      <c r="BQ16" s="288"/>
      <c r="BR16" s="288"/>
      <c r="BS16" s="288"/>
      <c r="BT16" s="288"/>
      <c r="BU16" s="288"/>
      <c r="BV16" s="288"/>
      <c r="BW16" s="288"/>
      <c r="BX16" s="288"/>
      <c r="BY16" s="288"/>
      <c r="BZ16" s="288"/>
      <c r="CA16" s="288"/>
      <c r="CB16" s="288"/>
      <c r="CC16" s="288"/>
      <c r="CD16" s="288"/>
      <c r="CE16" s="288"/>
      <c r="CF16" s="288"/>
      <c r="CG16" s="288"/>
      <c r="CH16" s="288"/>
      <c r="CI16" s="288"/>
      <c r="CJ16" s="288"/>
      <c r="CK16" s="288"/>
      <c r="CL16" s="288"/>
      <c r="CM16" s="288"/>
      <c r="CN16" s="288"/>
      <c r="CO16" s="288"/>
      <c r="CP16" s="288"/>
      <c r="CQ16" s="288"/>
      <c r="CR16" s="288"/>
      <c r="CS16" s="288"/>
      <c r="CT16" s="288"/>
      <c r="CU16" s="288"/>
      <c r="CV16" s="288"/>
      <c r="CW16" s="288"/>
      <c r="CX16" s="288"/>
      <c r="CY16" s="288"/>
      <c r="CZ16" s="288"/>
      <c r="DA16" s="288"/>
      <c r="DB16" s="288"/>
      <c r="DC16" s="288"/>
      <c r="DD16" s="288"/>
      <c r="DE16" s="288"/>
      <c r="EX16" s="288"/>
      <c r="FC16" s="288"/>
      <c r="GJ16" s="288"/>
      <c r="GN16" s="288"/>
      <c r="GP16" s="288"/>
      <c r="GU16" s="288"/>
      <c r="GZ16" s="288"/>
      <c r="HB16" s="288"/>
      <c r="HE16" s="288"/>
      <c r="HH16">
        <v>10544</v>
      </c>
      <c r="HI16">
        <v>10555</v>
      </c>
      <c r="HJ16">
        <v>10564</v>
      </c>
      <c r="HQ16" s="288"/>
      <c r="HR16" s="288">
        <v>10532</v>
      </c>
      <c r="HS16" s="288"/>
      <c r="HT16" s="288"/>
      <c r="HU16" s="288"/>
      <c r="HV16" s="288"/>
      <c r="HW16" s="288"/>
      <c r="HX16" s="288"/>
      <c r="HY16" s="288"/>
      <c r="HZ16" s="288"/>
      <c r="IA16" s="288"/>
      <c r="IB16" s="288"/>
      <c r="IC16" s="288"/>
      <c r="ID16" s="288"/>
      <c r="IE16" s="288"/>
      <c r="IF16" s="288"/>
      <c r="IG16" s="288"/>
      <c r="IH16" s="288"/>
      <c r="II16" s="288"/>
      <c r="IJ16" s="288"/>
      <c r="IK16" s="288"/>
      <c r="IL16" s="288"/>
      <c r="IM16" s="288"/>
      <c r="IN16" s="288"/>
      <c r="IO16" s="288"/>
      <c r="IP16" s="288"/>
      <c r="IQ16" s="288"/>
      <c r="IR16" s="288"/>
      <c r="IS16" s="288"/>
      <c r="IT16" s="288"/>
      <c r="IU16" s="288"/>
      <c r="IV16" s="288"/>
      <c r="IW16" s="288"/>
      <c r="IX16" s="288"/>
      <c r="IY16" s="288"/>
      <c r="IZ16" s="288"/>
      <c r="JA16" s="288"/>
      <c r="JB16" s="288"/>
      <c r="JC16" s="288"/>
      <c r="JD16" s="288"/>
      <c r="JE16" s="288"/>
      <c r="JF16" s="288"/>
      <c r="JG16" s="288"/>
      <c r="JH16" s="288"/>
      <c r="JI16" s="288"/>
      <c r="JJ16" s="288"/>
      <c r="JK16" s="288"/>
      <c r="JL16" s="288"/>
      <c r="JM16" s="288"/>
      <c r="JN16" s="288"/>
      <c r="JO16" s="288"/>
      <c r="JP16" s="288"/>
      <c r="JQ16" s="288"/>
      <c r="JR16" s="288"/>
      <c r="JS16" s="288"/>
      <c r="JT16" s="288"/>
      <c r="JU16" s="288"/>
      <c r="JV16" s="288"/>
      <c r="JW16" s="288"/>
      <c r="JX16" s="288"/>
      <c r="JY16" s="288"/>
      <c r="JZ16" s="288"/>
      <c r="KA16" s="288"/>
      <c r="KB16" s="288"/>
      <c r="KC16" s="288"/>
      <c r="KD16" s="288"/>
      <c r="KE16" s="288"/>
      <c r="KF16" s="288"/>
      <c r="KG16" s="288"/>
      <c r="KH16" s="288"/>
      <c r="KI16" s="288"/>
      <c r="KJ16" s="288"/>
      <c r="KK16" s="288"/>
      <c r="KL16" s="288"/>
      <c r="KM16" s="288"/>
      <c r="KN16" s="288"/>
      <c r="KO16" s="288"/>
      <c r="KP16" s="288"/>
      <c r="KQ16" s="288"/>
      <c r="KR16" s="288"/>
      <c r="KS16" s="288"/>
      <c r="KT16" s="288"/>
      <c r="KU16" s="288"/>
      <c r="KV16" s="288"/>
      <c r="KW16" s="288"/>
      <c r="KX16" s="288"/>
      <c r="KY16" s="288"/>
      <c r="KZ16" s="288"/>
      <c r="LA16" s="288"/>
      <c r="LB16" s="288"/>
      <c r="LC16" s="288"/>
      <c r="LD16" s="288"/>
      <c r="LE16" s="288"/>
      <c r="LF16" s="288"/>
      <c r="LG16" s="288"/>
      <c r="LH16" s="288"/>
      <c r="LI16" s="288"/>
      <c r="LJ16" s="288"/>
    </row>
    <row r="17" spans="1:322" x14ac:dyDescent="0.25">
      <c r="A17" s="288"/>
      <c r="C17" s="288"/>
      <c r="M17" s="288"/>
      <c r="V17" s="288"/>
      <c r="Z17" s="288"/>
      <c r="AA17" s="288"/>
      <c r="AB17" s="288"/>
      <c r="AC17" s="288"/>
      <c r="AD17" s="288"/>
      <c r="AE17" s="288"/>
      <c r="AF17" s="288"/>
      <c r="AG17" s="288"/>
      <c r="AH17" s="288"/>
      <c r="AI17" s="288"/>
      <c r="AJ17" s="288"/>
      <c r="AK17" s="288"/>
      <c r="AL17" s="288"/>
      <c r="AM17" s="288"/>
      <c r="AN17" s="288"/>
      <c r="AO17" s="288"/>
      <c r="AP17" s="288"/>
      <c r="AQ17" s="288"/>
      <c r="AR17" s="288"/>
      <c r="AS17" s="288"/>
      <c r="AT17" s="288"/>
      <c r="AU17" s="288"/>
      <c r="AV17" s="288"/>
      <c r="AW17" s="288"/>
      <c r="AX17" s="288"/>
      <c r="AY17" s="288"/>
      <c r="AZ17" s="288"/>
      <c r="BA17" s="288"/>
      <c r="BB17" s="288"/>
      <c r="BC17" s="288"/>
      <c r="BD17" s="288"/>
      <c r="BE17" s="288"/>
      <c r="BF17" s="288"/>
      <c r="BG17" s="288"/>
      <c r="BH17" s="288"/>
      <c r="BI17" s="288"/>
      <c r="BJ17" s="288"/>
      <c r="BK17" s="288"/>
      <c r="BL17" s="288"/>
      <c r="BM17" s="288"/>
      <c r="BN17" s="288"/>
      <c r="BO17" s="288"/>
      <c r="BP17" s="288"/>
      <c r="BQ17" s="288"/>
      <c r="BR17" s="288"/>
      <c r="BS17" s="288"/>
      <c r="BT17" s="288"/>
      <c r="BU17" s="288"/>
      <c r="BV17" s="288"/>
      <c r="BW17" s="288"/>
      <c r="BX17" s="288"/>
      <c r="BY17" s="288"/>
      <c r="BZ17" s="288"/>
      <c r="CA17" s="288"/>
      <c r="CB17" s="288"/>
      <c r="CC17" s="288"/>
      <c r="CD17" s="288"/>
      <c r="CE17" s="288"/>
      <c r="CF17" s="288"/>
      <c r="CG17" s="288"/>
      <c r="CH17" s="288"/>
      <c r="CI17" s="288"/>
      <c r="CJ17" s="288"/>
      <c r="CK17" s="288"/>
      <c r="CL17" s="288"/>
      <c r="CM17" s="288"/>
      <c r="CN17" s="288"/>
      <c r="CO17" s="288"/>
      <c r="CP17" s="288"/>
      <c r="CQ17" s="288"/>
      <c r="CR17" s="288"/>
      <c r="CS17" s="288"/>
      <c r="CT17" s="288"/>
      <c r="CU17" s="288"/>
      <c r="CV17" s="288"/>
      <c r="CW17" s="288"/>
      <c r="CX17" s="288"/>
      <c r="CY17" s="288"/>
      <c r="CZ17" s="288"/>
      <c r="DA17" s="288"/>
      <c r="DB17" s="288"/>
      <c r="DC17" s="288"/>
      <c r="DD17" s="288"/>
      <c r="DE17" s="288"/>
      <c r="EX17" s="288"/>
      <c r="FC17" s="288"/>
      <c r="GJ17" s="288"/>
      <c r="GN17" s="288"/>
      <c r="GP17" s="288"/>
      <c r="GU17" s="288"/>
      <c r="GZ17" s="288"/>
      <c r="HB17" s="288"/>
      <c r="HE17" s="288"/>
      <c r="HH17">
        <v>10545</v>
      </c>
      <c r="HI17">
        <v>10556</v>
      </c>
      <c r="HJ17">
        <v>10605</v>
      </c>
      <c r="HQ17" s="288"/>
      <c r="HR17" s="288">
        <v>10533</v>
      </c>
      <c r="HS17" s="288"/>
      <c r="HT17" s="288"/>
      <c r="HU17" s="288"/>
      <c r="HV17" s="288"/>
      <c r="HW17" s="288"/>
      <c r="HX17" s="288"/>
      <c r="HY17" s="288"/>
      <c r="HZ17" s="288"/>
      <c r="IA17" s="288"/>
      <c r="IB17" s="288"/>
      <c r="IC17" s="288"/>
      <c r="ID17" s="288"/>
      <c r="IE17" s="288"/>
      <c r="IF17" s="288"/>
      <c r="IG17" s="288"/>
      <c r="IH17" s="288"/>
      <c r="II17" s="288"/>
      <c r="IJ17" s="288"/>
      <c r="IK17" s="288"/>
      <c r="IL17" s="288"/>
      <c r="IM17" s="288"/>
      <c r="IN17" s="288"/>
      <c r="IO17" s="288"/>
      <c r="IP17" s="288"/>
      <c r="IQ17" s="288"/>
      <c r="IR17" s="288"/>
      <c r="IS17" s="288"/>
      <c r="IT17" s="288"/>
      <c r="IU17" s="288"/>
      <c r="IV17" s="288"/>
      <c r="IW17" s="288"/>
      <c r="IX17" s="288"/>
      <c r="IY17" s="288"/>
      <c r="IZ17" s="288"/>
      <c r="JA17" s="288"/>
      <c r="JB17" s="288"/>
      <c r="JC17" s="288"/>
      <c r="JD17" s="288"/>
      <c r="JE17" s="288"/>
      <c r="JF17" s="288"/>
      <c r="JG17" s="288"/>
      <c r="JH17" s="288"/>
      <c r="JI17" s="288"/>
      <c r="JJ17" s="288"/>
      <c r="JK17" s="288"/>
      <c r="JL17" s="288"/>
      <c r="JM17" s="288"/>
      <c r="JN17" s="288"/>
      <c r="JO17" s="288"/>
      <c r="JP17" s="288"/>
      <c r="JQ17" s="288"/>
      <c r="JR17" s="288"/>
      <c r="JS17" s="288"/>
      <c r="JT17" s="288"/>
      <c r="JU17" s="288"/>
      <c r="JV17" s="288"/>
      <c r="JW17" s="288"/>
      <c r="JX17" s="288"/>
      <c r="JY17" s="288"/>
      <c r="JZ17" s="288"/>
      <c r="KA17" s="288"/>
      <c r="KB17" s="288"/>
      <c r="KC17" s="288"/>
      <c r="KD17" s="288"/>
      <c r="KE17" s="288"/>
      <c r="KF17" s="288"/>
      <c r="KG17" s="288"/>
      <c r="KH17" s="288"/>
      <c r="KI17" s="288"/>
      <c r="KJ17" s="288"/>
      <c r="KK17" s="288"/>
      <c r="KL17" s="288"/>
      <c r="KM17" s="288"/>
      <c r="KN17" s="288"/>
      <c r="KO17" s="288"/>
      <c r="KP17" s="288"/>
      <c r="KQ17" s="288"/>
      <c r="KR17" s="288"/>
      <c r="KS17" s="288"/>
      <c r="KT17" s="288"/>
      <c r="KU17" s="288"/>
      <c r="KV17" s="288"/>
      <c r="KW17" s="288"/>
      <c r="KX17" s="288"/>
      <c r="KY17" s="288"/>
      <c r="KZ17" s="288"/>
      <c r="LA17" s="288"/>
      <c r="LB17" s="288"/>
      <c r="LC17" s="288"/>
      <c r="LD17" s="288"/>
      <c r="LE17" s="288"/>
      <c r="LF17" s="288"/>
      <c r="LG17" s="288"/>
      <c r="LH17" s="288"/>
      <c r="LI17" s="288"/>
      <c r="LJ17" s="288"/>
    </row>
    <row r="18" spans="1:322" x14ac:dyDescent="0.25">
      <c r="A18" s="288"/>
      <c r="C18" s="288"/>
      <c r="M18" s="288"/>
      <c r="V18" s="288"/>
      <c r="Z18" s="288"/>
      <c r="AA18" s="288"/>
      <c r="AB18" s="288"/>
      <c r="AC18" s="288"/>
      <c r="AD18" s="288"/>
      <c r="AE18" s="288"/>
      <c r="AF18" s="288"/>
      <c r="AG18" s="288"/>
      <c r="AH18" s="288"/>
      <c r="AI18" s="288"/>
      <c r="AJ18" s="288"/>
      <c r="AK18" s="288"/>
      <c r="AL18" s="288"/>
      <c r="AM18" s="288"/>
      <c r="AN18" s="288"/>
      <c r="AO18" s="288"/>
      <c r="AP18" s="288"/>
      <c r="AQ18" s="288"/>
      <c r="AR18" s="288"/>
      <c r="AS18" s="288"/>
      <c r="AT18" s="288"/>
      <c r="AU18" s="288"/>
      <c r="AV18" s="288"/>
      <c r="AW18" s="288"/>
      <c r="AX18" s="288"/>
      <c r="AY18" s="288"/>
      <c r="AZ18" s="288"/>
      <c r="BA18" s="288"/>
      <c r="BB18" s="288"/>
      <c r="BC18" s="288"/>
      <c r="BD18" s="288"/>
      <c r="BE18" s="288"/>
      <c r="BF18" s="288"/>
      <c r="BG18" s="288"/>
      <c r="BH18" s="288"/>
      <c r="BI18" s="288"/>
      <c r="BJ18" s="288"/>
      <c r="BK18" s="288"/>
      <c r="BL18" s="288"/>
      <c r="BM18" s="288"/>
      <c r="BN18" s="288"/>
      <c r="BO18" s="288"/>
      <c r="BP18" s="288"/>
      <c r="BQ18" s="288"/>
      <c r="BR18" s="288"/>
      <c r="BS18" s="288"/>
      <c r="BT18" s="288"/>
      <c r="BU18" s="288"/>
      <c r="BV18" s="288"/>
      <c r="BW18" s="288"/>
      <c r="BX18" s="288"/>
      <c r="BY18" s="288"/>
      <c r="BZ18" s="288"/>
      <c r="CA18" s="288"/>
      <c r="CB18" s="288"/>
      <c r="CC18" s="288"/>
      <c r="CD18" s="288"/>
      <c r="CE18" s="288"/>
      <c r="CF18" s="288"/>
      <c r="CG18" s="288"/>
      <c r="CH18" s="288"/>
      <c r="CI18" s="288"/>
      <c r="CJ18" s="288"/>
      <c r="CK18" s="288"/>
      <c r="CL18" s="288"/>
      <c r="CM18" s="288"/>
      <c r="CN18" s="288"/>
      <c r="CO18" s="288"/>
      <c r="CP18" s="288"/>
      <c r="CQ18" s="288"/>
      <c r="CR18" s="288"/>
      <c r="CS18" s="288"/>
      <c r="CT18" s="288"/>
      <c r="CU18" s="288"/>
      <c r="CV18" s="288"/>
      <c r="CW18" s="288"/>
      <c r="CX18" s="288"/>
      <c r="CY18" s="288"/>
      <c r="CZ18" s="288"/>
      <c r="DA18" s="288"/>
      <c r="DB18" s="288"/>
      <c r="DC18" s="288"/>
      <c r="DD18" s="288"/>
      <c r="DE18" s="288"/>
      <c r="EX18" s="288"/>
      <c r="FC18" s="288"/>
      <c r="GJ18" s="288"/>
      <c r="GN18" s="288"/>
      <c r="GP18" s="288"/>
      <c r="GU18" s="288"/>
      <c r="GZ18" s="288"/>
      <c r="HB18" s="288"/>
      <c r="HE18" s="288"/>
      <c r="HH18">
        <v>10546</v>
      </c>
      <c r="HI18">
        <v>10557</v>
      </c>
      <c r="HJ18">
        <v>40003</v>
      </c>
      <c r="HQ18" s="288"/>
      <c r="HR18" s="288">
        <v>10571</v>
      </c>
      <c r="HS18" s="288"/>
      <c r="HT18" s="288"/>
      <c r="HU18" s="288"/>
      <c r="HV18" s="288"/>
      <c r="HW18" s="288"/>
      <c r="HX18" s="288"/>
      <c r="HY18" s="288"/>
      <c r="HZ18" s="288"/>
      <c r="IA18" s="288"/>
      <c r="IB18" s="288"/>
      <c r="IC18" s="288"/>
      <c r="ID18" s="288"/>
      <c r="IE18" s="288"/>
      <c r="IF18" s="288"/>
      <c r="IG18" s="288"/>
      <c r="IH18" s="288"/>
      <c r="II18" s="288"/>
      <c r="IJ18" s="288"/>
      <c r="IK18" s="288"/>
      <c r="IL18" s="288"/>
      <c r="IM18" s="288"/>
      <c r="IN18" s="288"/>
      <c r="IO18" s="288"/>
      <c r="IP18" s="288"/>
      <c r="IQ18" s="288"/>
      <c r="IR18" s="288"/>
      <c r="IS18" s="288"/>
      <c r="IT18" s="288"/>
      <c r="IU18" s="288"/>
      <c r="IV18" s="288"/>
      <c r="IW18" s="288"/>
      <c r="IX18" s="288"/>
      <c r="IY18" s="288"/>
      <c r="IZ18" s="288"/>
      <c r="JA18" s="288"/>
      <c r="JB18" s="288"/>
      <c r="JC18" s="288"/>
      <c r="JD18" s="288"/>
      <c r="JE18" s="288"/>
      <c r="JF18" s="288"/>
      <c r="JG18" s="288"/>
      <c r="JH18" s="288"/>
      <c r="JI18" s="288"/>
      <c r="JJ18" s="288"/>
      <c r="JK18" s="288"/>
      <c r="JL18" s="288"/>
      <c r="JM18" s="288"/>
      <c r="JN18" s="288"/>
      <c r="JO18" s="288"/>
      <c r="JP18" s="288"/>
      <c r="JQ18" s="288"/>
      <c r="JR18" s="288"/>
      <c r="JS18" s="288"/>
      <c r="JT18" s="288"/>
      <c r="JU18" s="288"/>
      <c r="JV18" s="288"/>
      <c r="JW18" s="288"/>
      <c r="JX18" s="288"/>
      <c r="JY18" s="288"/>
      <c r="JZ18" s="288"/>
      <c r="KA18" s="288"/>
      <c r="KB18" s="288"/>
      <c r="KC18" s="288"/>
      <c r="KD18" s="288"/>
      <c r="KE18" s="288"/>
      <c r="KF18" s="288"/>
      <c r="KG18" s="288"/>
      <c r="KH18" s="288"/>
      <c r="KI18" s="288"/>
      <c r="KJ18" s="288"/>
      <c r="KK18" s="288"/>
      <c r="KL18" s="288"/>
      <c r="KM18" s="288"/>
      <c r="KN18" s="288"/>
      <c r="KO18" s="288"/>
      <c r="KP18" s="288"/>
      <c r="KQ18" s="288"/>
      <c r="KR18" s="288"/>
      <c r="KS18" s="288"/>
      <c r="KT18" s="288"/>
      <c r="KU18" s="288"/>
      <c r="KV18" s="288"/>
      <c r="KW18" s="288"/>
      <c r="KX18" s="288"/>
      <c r="KY18" s="288"/>
      <c r="KZ18" s="288"/>
      <c r="LA18" s="288"/>
      <c r="LB18" s="288"/>
      <c r="LC18" s="288"/>
      <c r="LD18" s="288"/>
      <c r="LE18" s="288"/>
      <c r="LF18" s="288"/>
      <c r="LG18" s="288"/>
      <c r="LH18" s="288"/>
      <c r="LI18" s="288"/>
      <c r="LJ18" s="288"/>
    </row>
    <row r="19" spans="1:322" x14ac:dyDescent="0.25">
      <c r="A19" s="288"/>
      <c r="C19" s="288"/>
      <c r="M19" s="288"/>
      <c r="V19" s="288"/>
      <c r="Z19" s="288"/>
      <c r="AA19" s="288"/>
      <c r="AB19" s="288"/>
      <c r="AC19" s="288"/>
      <c r="AD19" s="288"/>
      <c r="AE19" s="288"/>
      <c r="AF19" s="288"/>
      <c r="AG19" s="288"/>
      <c r="AH19" s="288"/>
      <c r="AI19" s="288"/>
      <c r="AJ19" s="288"/>
      <c r="AK19" s="288"/>
      <c r="AL19" s="288"/>
      <c r="AM19" s="288"/>
      <c r="AN19" s="288"/>
      <c r="AO19" s="288"/>
      <c r="AP19" s="288"/>
      <c r="AQ19" s="288"/>
      <c r="AR19" s="288"/>
      <c r="AS19" s="288"/>
      <c r="AT19" s="288"/>
      <c r="AU19" s="288"/>
      <c r="AV19" s="288"/>
      <c r="AW19" s="288"/>
      <c r="AX19" s="288"/>
      <c r="AY19" s="288"/>
      <c r="AZ19" s="288"/>
      <c r="BA19" s="288"/>
      <c r="BB19" s="288"/>
      <c r="BC19" s="288"/>
      <c r="BD19" s="288"/>
      <c r="BE19" s="288"/>
      <c r="BF19" s="288"/>
      <c r="BG19" s="288"/>
      <c r="BH19" s="288"/>
      <c r="BI19" s="288"/>
      <c r="BJ19" s="288"/>
      <c r="BK19" s="288"/>
      <c r="BL19" s="288"/>
      <c r="BM19" s="288"/>
      <c r="BN19" s="288"/>
      <c r="BO19" s="288"/>
      <c r="BP19" s="288"/>
      <c r="BQ19" s="288"/>
      <c r="BR19" s="288"/>
      <c r="BS19" s="288"/>
      <c r="BT19" s="288"/>
      <c r="BU19" s="288"/>
      <c r="BV19" s="288"/>
      <c r="BW19" s="288"/>
      <c r="BX19" s="288"/>
      <c r="BY19" s="288"/>
      <c r="BZ19" s="288"/>
      <c r="CA19" s="288"/>
      <c r="CB19" s="288"/>
      <c r="CC19" s="288"/>
      <c r="CD19" s="288"/>
      <c r="CE19" s="288"/>
      <c r="CF19" s="288"/>
      <c r="CG19" s="288"/>
      <c r="CH19" s="288"/>
      <c r="CI19" s="288"/>
      <c r="CJ19" s="288"/>
      <c r="CK19" s="288"/>
      <c r="CL19" s="288"/>
      <c r="CM19" s="288"/>
      <c r="CN19" s="288"/>
      <c r="CO19" s="288"/>
      <c r="CP19" s="288"/>
      <c r="CQ19" s="288"/>
      <c r="CR19" s="288"/>
      <c r="CS19" s="288"/>
      <c r="CT19" s="288"/>
      <c r="CU19" s="288"/>
      <c r="CV19" s="288"/>
      <c r="CW19" s="288"/>
      <c r="CX19" s="288"/>
      <c r="CY19" s="288"/>
      <c r="CZ19" s="288"/>
      <c r="DA19" s="288"/>
      <c r="DB19" s="288"/>
      <c r="DC19" s="288"/>
      <c r="DD19" s="288"/>
      <c r="DE19" s="288"/>
      <c r="EX19" s="288"/>
      <c r="FC19" s="288"/>
      <c r="GJ19" s="288"/>
      <c r="GN19" s="288"/>
      <c r="GP19" s="288"/>
      <c r="GU19" s="288"/>
      <c r="GZ19" s="288"/>
      <c r="HB19" s="288"/>
      <c r="HE19" s="288"/>
      <c r="HH19">
        <v>10574</v>
      </c>
      <c r="HI19">
        <v>10574</v>
      </c>
      <c r="HJ19">
        <v>99999</v>
      </c>
      <c r="HQ19" s="288"/>
      <c r="HR19" s="288">
        <v>10572</v>
      </c>
      <c r="HS19" s="288"/>
      <c r="HT19" s="288"/>
      <c r="HU19" s="288"/>
      <c r="HV19" s="288"/>
      <c r="HW19" s="288"/>
      <c r="HX19" s="288"/>
      <c r="HY19" s="288"/>
      <c r="HZ19" s="288"/>
      <c r="IA19" s="288"/>
      <c r="IB19" s="288"/>
      <c r="IC19" s="288"/>
      <c r="ID19" s="288"/>
      <c r="IE19" s="288"/>
      <c r="IF19" s="288"/>
      <c r="IG19" s="288"/>
      <c r="IH19" s="288"/>
      <c r="II19" s="288"/>
      <c r="IJ19" s="288"/>
      <c r="IK19" s="288"/>
      <c r="IL19" s="288"/>
      <c r="IM19" s="288"/>
      <c r="IN19" s="288"/>
      <c r="IO19" s="288"/>
      <c r="IP19" s="288"/>
      <c r="IQ19" s="288"/>
      <c r="IR19" s="288"/>
      <c r="IS19" s="288"/>
      <c r="IT19" s="288"/>
      <c r="IU19" s="288"/>
      <c r="IV19" s="288"/>
      <c r="IW19" s="288"/>
      <c r="IX19" s="288"/>
      <c r="IY19" s="288"/>
      <c r="IZ19" s="288"/>
      <c r="JA19" s="288"/>
      <c r="JB19" s="288"/>
      <c r="JC19" s="288"/>
      <c r="JD19" s="288"/>
      <c r="JE19" s="288"/>
      <c r="JF19" s="288"/>
      <c r="JG19" s="288"/>
      <c r="JH19" s="288"/>
      <c r="JI19" s="288"/>
      <c r="JJ19" s="288"/>
      <c r="JK19" s="288"/>
      <c r="JL19" s="288"/>
      <c r="JM19" s="288"/>
      <c r="JN19" s="288"/>
      <c r="JO19" s="288"/>
      <c r="JP19" s="288"/>
      <c r="JQ19" s="288"/>
      <c r="JR19" s="288"/>
      <c r="JS19" s="288"/>
      <c r="JT19" s="288"/>
      <c r="JU19" s="288"/>
      <c r="JV19" s="288"/>
      <c r="JW19" s="288"/>
      <c r="JX19" s="288"/>
      <c r="JY19" s="288"/>
      <c r="JZ19" s="288"/>
      <c r="KA19" s="288"/>
      <c r="KB19" s="288"/>
      <c r="KC19" s="288"/>
      <c r="KD19" s="288"/>
      <c r="KE19" s="288"/>
      <c r="KF19" s="288"/>
      <c r="KG19" s="288"/>
      <c r="KH19" s="288"/>
      <c r="KI19" s="288"/>
      <c r="KJ19" s="288"/>
      <c r="KK19" s="288"/>
      <c r="KL19" s="288"/>
      <c r="KM19" s="288"/>
      <c r="KN19" s="288"/>
      <c r="KO19" s="288"/>
      <c r="KP19" s="288"/>
      <c r="KQ19" s="288"/>
      <c r="KR19" s="288"/>
      <c r="KS19" s="288"/>
      <c r="KT19" s="288"/>
      <c r="KU19" s="288"/>
      <c r="KV19" s="288"/>
      <c r="KW19" s="288"/>
      <c r="KX19" s="288"/>
      <c r="KY19" s="288"/>
      <c r="KZ19" s="288"/>
      <c r="LA19" s="288"/>
      <c r="LB19" s="288"/>
      <c r="LC19" s="288"/>
      <c r="LD19" s="288"/>
      <c r="LE19" s="288"/>
      <c r="LF19" s="288"/>
      <c r="LG19" s="288"/>
      <c r="LH19" s="288"/>
      <c r="LI19" s="288"/>
      <c r="LJ19" s="288"/>
    </row>
    <row r="20" spans="1:322" x14ac:dyDescent="0.25">
      <c r="A20" s="288"/>
      <c r="C20" s="288"/>
      <c r="M20" s="288"/>
      <c r="V20" s="288"/>
      <c r="Z20" s="288"/>
      <c r="AA20" s="288"/>
      <c r="AB20" s="288"/>
      <c r="AC20" s="288"/>
      <c r="AD20" s="288"/>
      <c r="AE20" s="288"/>
      <c r="AF20" s="288"/>
      <c r="AG20" s="288"/>
      <c r="AH20" s="288"/>
      <c r="AI20" s="288"/>
      <c r="AJ20" s="288"/>
      <c r="AK20" s="288"/>
      <c r="AL20" s="288"/>
      <c r="AM20" s="288"/>
      <c r="AN20" s="288"/>
      <c r="AO20" s="288"/>
      <c r="AP20" s="288"/>
      <c r="AQ20" s="288"/>
      <c r="AR20" s="288"/>
      <c r="AS20" s="288"/>
      <c r="AT20" s="288"/>
      <c r="AU20" s="288"/>
      <c r="AV20" s="288"/>
      <c r="AW20" s="288"/>
      <c r="AX20" s="288"/>
      <c r="AY20" s="288"/>
      <c r="AZ20" s="288"/>
      <c r="BA20" s="288"/>
      <c r="BB20" s="288"/>
      <c r="BC20" s="288"/>
      <c r="BD20" s="288"/>
      <c r="BE20" s="288"/>
      <c r="BF20" s="288"/>
      <c r="BG20" s="288"/>
      <c r="BH20" s="288"/>
      <c r="BI20" s="288"/>
      <c r="BJ20" s="288"/>
      <c r="BK20" s="288"/>
      <c r="BL20" s="288"/>
      <c r="BM20" s="288"/>
      <c r="BN20" s="288"/>
      <c r="BO20" s="288"/>
      <c r="BP20" s="288"/>
      <c r="BQ20" s="288"/>
      <c r="BR20" s="288"/>
      <c r="BS20" s="288"/>
      <c r="BT20" s="288"/>
      <c r="BU20" s="288"/>
      <c r="BV20" s="288"/>
      <c r="BW20" s="288"/>
      <c r="BX20" s="288"/>
      <c r="BY20" s="288"/>
      <c r="BZ20" s="288"/>
      <c r="CA20" s="288"/>
      <c r="CB20" s="288"/>
      <c r="CC20" s="288"/>
      <c r="CD20" s="288"/>
      <c r="CE20" s="288"/>
      <c r="CF20" s="288"/>
      <c r="CG20" s="288"/>
      <c r="CH20" s="288"/>
      <c r="CI20" s="288"/>
      <c r="CJ20" s="288"/>
      <c r="CK20" s="288"/>
      <c r="CL20" s="288"/>
      <c r="CM20" s="288"/>
      <c r="CN20" s="288"/>
      <c r="CO20" s="288"/>
      <c r="CP20" s="288"/>
      <c r="CQ20" s="288"/>
      <c r="CR20" s="288"/>
      <c r="CS20" s="288"/>
      <c r="CT20" s="288"/>
      <c r="CU20" s="288"/>
      <c r="CV20" s="288"/>
      <c r="CW20" s="288"/>
      <c r="CX20" s="288"/>
      <c r="CY20" s="288"/>
      <c r="CZ20" s="288"/>
      <c r="DA20" s="288"/>
      <c r="DB20" s="288"/>
      <c r="DC20" s="288"/>
      <c r="DD20" s="288"/>
      <c r="DE20" s="288"/>
      <c r="EX20" s="288"/>
      <c r="FC20" s="288"/>
      <c r="GJ20" s="288"/>
      <c r="GN20" s="288"/>
      <c r="GP20" s="288"/>
      <c r="GU20" s="288"/>
      <c r="GZ20" s="288"/>
      <c r="HB20" s="288"/>
      <c r="HE20" s="288"/>
      <c r="HH20">
        <v>10575</v>
      </c>
      <c r="HI20">
        <v>40003</v>
      </c>
      <c r="HQ20" s="288"/>
      <c r="HR20" s="288">
        <v>10579</v>
      </c>
      <c r="HS20" s="288"/>
      <c r="HT20" s="288"/>
      <c r="HU20" s="288"/>
      <c r="HV20" s="288"/>
      <c r="HW20" s="288"/>
      <c r="HX20" s="288"/>
      <c r="HY20" s="288"/>
      <c r="HZ20" s="288"/>
      <c r="IA20" s="288"/>
      <c r="IB20" s="288"/>
      <c r="IC20" s="288"/>
      <c r="ID20" s="288"/>
      <c r="IE20" s="288"/>
      <c r="IF20" s="288"/>
      <c r="IG20" s="288"/>
      <c r="IH20" s="288"/>
      <c r="II20" s="288"/>
      <c r="IJ20" s="288"/>
      <c r="IK20" s="288"/>
      <c r="IL20" s="288"/>
      <c r="IM20" s="288"/>
      <c r="IN20" s="288"/>
      <c r="IO20" s="288"/>
      <c r="IP20" s="288"/>
      <c r="IQ20" s="288"/>
      <c r="IR20" s="288"/>
      <c r="IS20" s="288"/>
      <c r="IT20" s="288"/>
      <c r="IU20" s="288"/>
      <c r="IV20" s="288"/>
      <c r="IW20" s="288"/>
      <c r="IX20" s="288"/>
      <c r="IY20" s="288"/>
      <c r="IZ20" s="288"/>
      <c r="JA20" s="288"/>
      <c r="JB20" s="288"/>
      <c r="JC20" s="288"/>
      <c r="JD20" s="288"/>
      <c r="JE20" s="288"/>
      <c r="JF20" s="288"/>
      <c r="JG20" s="288"/>
      <c r="JH20" s="288"/>
      <c r="JI20" s="288"/>
      <c r="JJ20" s="288"/>
      <c r="JK20" s="288"/>
      <c r="JL20" s="288"/>
      <c r="JM20" s="288"/>
      <c r="JN20" s="288"/>
      <c r="JO20" s="288"/>
      <c r="JP20" s="288"/>
      <c r="JQ20" s="288"/>
      <c r="JR20" s="288"/>
      <c r="JS20" s="288"/>
      <c r="JT20" s="288"/>
      <c r="JU20" s="288"/>
      <c r="JV20" s="288"/>
      <c r="JW20" s="288"/>
      <c r="JX20" s="288"/>
      <c r="JY20" s="288"/>
      <c r="JZ20" s="288"/>
      <c r="KA20" s="288"/>
      <c r="KB20" s="288"/>
      <c r="KC20" s="288"/>
      <c r="KD20" s="288"/>
      <c r="KE20" s="288"/>
      <c r="KF20" s="288"/>
      <c r="KG20" s="288"/>
      <c r="KH20" s="288"/>
      <c r="KI20" s="288"/>
      <c r="KJ20" s="288"/>
      <c r="KK20" s="288"/>
      <c r="KL20" s="288"/>
      <c r="KM20" s="288"/>
      <c r="KN20" s="288"/>
      <c r="KO20" s="288"/>
      <c r="KP20" s="288"/>
      <c r="KQ20" s="288"/>
      <c r="KR20" s="288"/>
      <c r="KS20" s="288"/>
      <c r="KT20" s="288"/>
      <c r="KU20" s="288"/>
      <c r="KV20" s="288"/>
      <c r="KW20" s="288"/>
      <c r="KX20" s="288"/>
      <c r="KY20" s="288"/>
      <c r="KZ20" s="288"/>
      <c r="LA20" s="288"/>
      <c r="LB20" s="288"/>
      <c r="LC20" s="288"/>
      <c r="LD20" s="288"/>
      <c r="LE20" s="288"/>
      <c r="LF20" s="288"/>
      <c r="LG20" s="288"/>
      <c r="LH20" s="288"/>
      <c r="LI20" s="288"/>
      <c r="LJ20" s="288"/>
    </row>
    <row r="21" spans="1:322" x14ac:dyDescent="0.25">
      <c r="A21" s="288"/>
      <c r="C21" s="288"/>
      <c r="M21" s="288"/>
      <c r="V21" s="288"/>
      <c r="Z21" s="288"/>
      <c r="AA21" s="288"/>
      <c r="AB21" s="288"/>
      <c r="AC21" s="288"/>
      <c r="AD21" s="288"/>
      <c r="AE21" s="288"/>
      <c r="AF21" s="288"/>
      <c r="AG21" s="288"/>
      <c r="AH21" s="288"/>
      <c r="AI21" s="288"/>
      <c r="AJ21" s="288"/>
      <c r="AK21" s="288"/>
      <c r="AL21" s="288"/>
      <c r="AM21" s="288"/>
      <c r="AN21" s="288"/>
      <c r="AO21" s="288"/>
      <c r="AP21" s="288"/>
      <c r="AQ21" s="288"/>
      <c r="AR21" s="288"/>
      <c r="AS21" s="288"/>
      <c r="AT21" s="288"/>
      <c r="AU21" s="288"/>
      <c r="AV21" s="288"/>
      <c r="AW21" s="288"/>
      <c r="AX21" s="288"/>
      <c r="AY21" s="288"/>
      <c r="AZ21" s="288"/>
      <c r="BA21" s="288"/>
      <c r="BB21" s="288"/>
      <c r="BC21" s="288"/>
      <c r="BD21" s="288"/>
      <c r="BE21" s="288"/>
      <c r="BF21" s="288"/>
      <c r="BG21" s="288"/>
      <c r="BH21" s="288"/>
      <c r="BI21" s="288"/>
      <c r="BJ21" s="288"/>
      <c r="BK21" s="288"/>
      <c r="BL21" s="288"/>
      <c r="BM21" s="288"/>
      <c r="BN21" s="288"/>
      <c r="BO21" s="288"/>
      <c r="BP21" s="288"/>
      <c r="BQ21" s="288"/>
      <c r="BR21" s="288"/>
      <c r="BS21" s="288"/>
      <c r="BT21" s="288"/>
      <c r="BU21" s="288"/>
      <c r="BV21" s="288"/>
      <c r="BW21" s="288"/>
      <c r="BX21" s="288"/>
      <c r="BY21" s="288"/>
      <c r="BZ21" s="288"/>
      <c r="CA21" s="288"/>
      <c r="CB21" s="288"/>
      <c r="CC21" s="288"/>
      <c r="CD21" s="288"/>
      <c r="CE21" s="288"/>
      <c r="CF21" s="288"/>
      <c r="CG21" s="288"/>
      <c r="CH21" s="288"/>
      <c r="CI21" s="288"/>
      <c r="CJ21" s="288"/>
      <c r="CK21" s="288"/>
      <c r="CL21" s="288"/>
      <c r="CM21" s="288"/>
      <c r="CN21" s="288"/>
      <c r="CO21" s="288"/>
      <c r="CP21" s="288"/>
      <c r="CQ21" s="288"/>
      <c r="CR21" s="288"/>
      <c r="CS21" s="288"/>
      <c r="CT21" s="288"/>
      <c r="CU21" s="288"/>
      <c r="CV21" s="288"/>
      <c r="CW21" s="288"/>
      <c r="CX21" s="288"/>
      <c r="CY21" s="288"/>
      <c r="CZ21" s="288"/>
      <c r="DA21" s="288"/>
      <c r="DB21" s="288"/>
      <c r="DC21" s="288"/>
      <c r="DD21" s="288"/>
      <c r="DE21" s="288"/>
      <c r="EX21" s="288"/>
      <c r="FC21" s="288"/>
      <c r="GJ21" s="288"/>
      <c r="GN21" s="288"/>
      <c r="GP21" s="288"/>
      <c r="GU21" s="288"/>
      <c r="GZ21" s="288"/>
      <c r="HB21" s="288"/>
      <c r="HE21" s="288"/>
      <c r="HH21">
        <v>10578</v>
      </c>
      <c r="HI21">
        <v>40344</v>
      </c>
      <c r="HQ21" s="288"/>
      <c r="HR21" s="288">
        <v>10606</v>
      </c>
      <c r="HS21" s="288"/>
      <c r="HT21" s="288"/>
      <c r="HU21" s="288"/>
      <c r="HV21" s="288"/>
      <c r="HW21" s="288"/>
      <c r="HX21" s="288"/>
      <c r="HY21" s="288"/>
      <c r="HZ21" s="288"/>
      <c r="IA21" s="288"/>
      <c r="IB21" s="288"/>
      <c r="IC21" s="288"/>
      <c r="ID21" s="288"/>
      <c r="IE21" s="288"/>
      <c r="IF21" s="288"/>
      <c r="IG21" s="288"/>
      <c r="IH21" s="288"/>
      <c r="II21" s="288"/>
      <c r="IJ21" s="288"/>
      <c r="IK21" s="288"/>
      <c r="IL21" s="288"/>
      <c r="IM21" s="288"/>
      <c r="IN21" s="288"/>
      <c r="IO21" s="288"/>
      <c r="IP21" s="288"/>
      <c r="IQ21" s="288"/>
      <c r="IR21" s="288"/>
      <c r="IS21" s="288"/>
      <c r="IT21" s="288"/>
      <c r="IU21" s="288"/>
      <c r="IV21" s="288"/>
      <c r="IW21" s="288"/>
      <c r="IX21" s="288"/>
      <c r="IY21" s="288"/>
      <c r="IZ21" s="288"/>
      <c r="JA21" s="288"/>
      <c r="JB21" s="288"/>
      <c r="JC21" s="288"/>
      <c r="JD21" s="288"/>
      <c r="JE21" s="288"/>
      <c r="JF21" s="288"/>
      <c r="JG21" s="288"/>
      <c r="JH21" s="288"/>
      <c r="JI21" s="288"/>
      <c r="JJ21" s="288"/>
      <c r="JK21" s="288"/>
      <c r="JL21" s="288"/>
      <c r="JM21" s="288"/>
      <c r="JN21" s="288"/>
      <c r="JO21" s="288"/>
      <c r="JP21" s="288"/>
      <c r="JQ21" s="288"/>
      <c r="JR21" s="288"/>
      <c r="JS21" s="288"/>
      <c r="JT21" s="288"/>
      <c r="JU21" s="288"/>
      <c r="JV21" s="288"/>
      <c r="JW21" s="288"/>
      <c r="JX21" s="288"/>
      <c r="JY21" s="288"/>
      <c r="JZ21" s="288"/>
      <c r="KA21" s="288"/>
      <c r="KB21" s="288"/>
      <c r="KC21" s="288"/>
      <c r="KD21" s="288"/>
      <c r="KE21" s="288"/>
      <c r="KF21" s="288"/>
      <c r="KG21" s="288"/>
      <c r="KH21" s="288"/>
      <c r="KI21" s="288"/>
      <c r="KJ21" s="288"/>
      <c r="KK21" s="288"/>
      <c r="KL21" s="288"/>
      <c r="KM21" s="288"/>
      <c r="KN21" s="288"/>
      <c r="KO21" s="288"/>
      <c r="KP21" s="288"/>
      <c r="KQ21" s="288"/>
      <c r="KR21" s="288"/>
      <c r="KS21" s="288"/>
      <c r="KT21" s="288"/>
      <c r="KU21" s="288"/>
      <c r="KV21" s="288"/>
      <c r="KW21" s="288"/>
      <c r="KX21" s="288"/>
      <c r="KY21" s="288"/>
      <c r="KZ21" s="288"/>
      <c r="LA21" s="288"/>
      <c r="LB21" s="288"/>
      <c r="LC21" s="288"/>
      <c r="LD21" s="288"/>
      <c r="LE21" s="288"/>
      <c r="LF21" s="288"/>
      <c r="LG21" s="288"/>
      <c r="LH21" s="288"/>
      <c r="LI21" s="288"/>
      <c r="LJ21" s="288"/>
    </row>
  </sheetData>
  <phoneticPr fontId="29" type="noConversion"/>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
  <dimension ref="A1:NL3"/>
  <sheetViews>
    <sheetView workbookViewId="0">
      <selection activeCell="AD3" sqref="AD3:AD1981"/>
    </sheetView>
  </sheetViews>
  <sheetFormatPr defaultRowHeight="15" x14ac:dyDescent="0.25"/>
  <cols>
    <col min="1" max="233" width="32.85546875" bestFit="1" customWidth="1"/>
    <col min="234" max="236" width="31.140625" bestFit="1" customWidth="1"/>
    <col min="237" max="237" width="33.42578125" bestFit="1" customWidth="1"/>
    <col min="238" max="242" width="31.140625" bestFit="1" customWidth="1"/>
    <col min="243" max="246" width="33.42578125" bestFit="1" customWidth="1"/>
    <col min="247" max="256" width="31.140625" bestFit="1" customWidth="1"/>
    <col min="257" max="258" width="33.42578125" bestFit="1" customWidth="1"/>
    <col min="259" max="259" width="34" bestFit="1" customWidth="1"/>
    <col min="260" max="274" width="31.140625" bestFit="1" customWidth="1"/>
    <col min="275" max="275" width="33.42578125" bestFit="1" customWidth="1"/>
    <col min="276" max="276" width="34" bestFit="1" customWidth="1"/>
    <col min="277" max="279" width="31.140625" bestFit="1" customWidth="1"/>
    <col min="280" max="282" width="33.42578125" bestFit="1" customWidth="1"/>
    <col min="283" max="294" width="31.140625" bestFit="1" customWidth="1"/>
    <col min="295" max="295" width="33.42578125" bestFit="1" customWidth="1"/>
    <col min="296" max="302" width="31.140625" bestFit="1" customWidth="1"/>
    <col min="303" max="305" width="34.140625" bestFit="1" customWidth="1"/>
    <col min="306" max="306" width="35.5703125" bestFit="1" customWidth="1"/>
    <col min="307" max="308" width="32.85546875" bestFit="1" customWidth="1"/>
    <col min="309" max="315" width="31.140625" bestFit="1" customWidth="1"/>
    <col min="316" max="316" width="33.42578125" bestFit="1" customWidth="1"/>
    <col min="317" max="319" width="31.140625" bestFit="1" customWidth="1"/>
    <col min="320" max="322" width="32.85546875" bestFit="1" customWidth="1"/>
    <col min="323" max="323" width="33.42578125" bestFit="1" customWidth="1"/>
    <col min="324" max="324" width="35.5703125" bestFit="1" customWidth="1"/>
    <col min="325" max="325" width="33.42578125" bestFit="1" customWidth="1"/>
    <col min="326" max="333" width="32.85546875" bestFit="1" customWidth="1"/>
    <col min="334" max="335" width="33" bestFit="1" customWidth="1"/>
    <col min="336" max="337" width="33.42578125" bestFit="1" customWidth="1"/>
    <col min="338" max="342" width="31.140625" bestFit="1" customWidth="1"/>
    <col min="343" max="345" width="33.42578125" bestFit="1" customWidth="1"/>
    <col min="346" max="347" width="32.85546875" bestFit="1" customWidth="1"/>
    <col min="348" max="350" width="36.85546875" bestFit="1" customWidth="1"/>
    <col min="351" max="351" width="35.5703125" bestFit="1" customWidth="1"/>
    <col min="352" max="352" width="32.85546875" bestFit="1" customWidth="1"/>
    <col min="353" max="353" width="33.42578125" bestFit="1" customWidth="1"/>
    <col min="354" max="355" width="32.85546875" bestFit="1" customWidth="1"/>
    <col min="356" max="356" width="31.140625" bestFit="1" customWidth="1"/>
    <col min="357" max="357" width="33.42578125" bestFit="1" customWidth="1"/>
    <col min="358" max="359" width="31.140625" bestFit="1" customWidth="1"/>
    <col min="360" max="360" width="34" bestFit="1" customWidth="1"/>
    <col min="361" max="361" width="34.140625" bestFit="1" customWidth="1"/>
    <col min="362" max="362" width="35.5703125" bestFit="1" customWidth="1"/>
    <col min="363" max="363" width="33.42578125" bestFit="1" customWidth="1"/>
    <col min="364" max="364" width="32.85546875" bestFit="1" customWidth="1"/>
    <col min="365" max="365" width="31.140625" bestFit="1" customWidth="1"/>
    <col min="366" max="366" width="33.42578125" bestFit="1" customWidth="1"/>
    <col min="367" max="367" width="32.85546875" bestFit="1" customWidth="1"/>
    <col min="368" max="369" width="33.42578125" bestFit="1" customWidth="1"/>
    <col min="370" max="372" width="32.85546875" bestFit="1" customWidth="1"/>
    <col min="373" max="374" width="33.42578125" bestFit="1" customWidth="1"/>
    <col min="375" max="375" width="36.85546875" bestFit="1" customWidth="1"/>
    <col min="376" max="376" width="33.42578125" bestFit="1" customWidth="1"/>
    <col min="377" max="385" width="10.7109375" bestFit="1" customWidth="1"/>
    <col min="386" max="475" width="11.7109375" bestFit="1" customWidth="1"/>
    <col min="476" max="508" width="12.5703125" bestFit="1" customWidth="1"/>
    <col min="509" max="1360" width="28" bestFit="1" customWidth="1"/>
  </cols>
  <sheetData>
    <row r="1" spans="1:376" x14ac:dyDescent="0.25">
      <c r="A1" t="s">
        <v>2151</v>
      </c>
      <c r="B1" t="s">
        <v>2152</v>
      </c>
      <c r="C1" t="s">
        <v>2153</v>
      </c>
      <c r="D1" t="s">
        <v>2154</v>
      </c>
      <c r="E1" t="s">
        <v>2155</v>
      </c>
      <c r="F1" t="s">
        <v>2156</v>
      </c>
      <c r="G1" t="s">
        <v>2157</v>
      </c>
      <c r="H1" t="s">
        <v>2158</v>
      </c>
      <c r="I1" t="s">
        <v>2159</v>
      </c>
      <c r="J1" t="s">
        <v>2160</v>
      </c>
      <c r="K1" t="s">
        <v>2161</v>
      </c>
      <c r="L1" t="s">
        <v>2162</v>
      </c>
      <c r="M1" t="s">
        <v>2163</v>
      </c>
      <c r="N1" t="s">
        <v>2164</v>
      </c>
      <c r="O1" t="s">
        <v>2165</v>
      </c>
      <c r="P1" t="s">
        <v>2166</v>
      </c>
      <c r="Q1" t="s">
        <v>2167</v>
      </c>
      <c r="R1" t="s">
        <v>2168</v>
      </c>
      <c r="S1" t="s">
        <v>2169</v>
      </c>
      <c r="T1" t="s">
        <v>2170</v>
      </c>
      <c r="U1" t="s">
        <v>2171</v>
      </c>
      <c r="V1" t="s">
        <v>2172</v>
      </c>
      <c r="W1" t="s">
        <v>2173</v>
      </c>
      <c r="X1" t="s">
        <v>2174</v>
      </c>
      <c r="Y1" t="s">
        <v>2175</v>
      </c>
      <c r="Z1" t="s">
        <v>2176</v>
      </c>
      <c r="AA1" t="s">
        <v>2177</v>
      </c>
      <c r="AB1" t="s">
        <v>2178</v>
      </c>
      <c r="AC1" t="s">
        <v>2179</v>
      </c>
      <c r="AD1" t="s">
        <v>2180</v>
      </c>
      <c r="AE1" t="s">
        <v>2181</v>
      </c>
      <c r="AF1" t="s">
        <v>2182</v>
      </c>
      <c r="AG1" t="s">
        <v>2183</v>
      </c>
      <c r="AH1" t="s">
        <v>2184</v>
      </c>
      <c r="AI1" t="s">
        <v>2185</v>
      </c>
      <c r="AJ1" t="s">
        <v>2186</v>
      </c>
      <c r="AK1" t="s">
        <v>2187</v>
      </c>
      <c r="AL1" t="s">
        <v>2188</v>
      </c>
      <c r="AM1" t="s">
        <v>2189</v>
      </c>
      <c r="AN1" t="s">
        <v>2190</v>
      </c>
      <c r="AO1" t="s">
        <v>2191</v>
      </c>
      <c r="AP1" t="s">
        <v>2192</v>
      </c>
      <c r="AQ1" t="s">
        <v>2193</v>
      </c>
      <c r="AR1" t="s">
        <v>2194</v>
      </c>
      <c r="AS1" t="s">
        <v>2195</v>
      </c>
      <c r="AT1" t="s">
        <v>2196</v>
      </c>
      <c r="AU1" t="s">
        <v>2197</v>
      </c>
      <c r="AV1" t="s">
        <v>2198</v>
      </c>
      <c r="AW1" t="s">
        <v>2199</v>
      </c>
      <c r="AX1" t="s">
        <v>2200</v>
      </c>
      <c r="AY1" t="s">
        <v>2201</v>
      </c>
      <c r="AZ1" t="s">
        <v>2202</v>
      </c>
      <c r="BA1" t="s">
        <v>2203</v>
      </c>
      <c r="BB1" t="s">
        <v>2204</v>
      </c>
      <c r="BC1" t="s">
        <v>2205</v>
      </c>
      <c r="BD1" t="s">
        <v>2206</v>
      </c>
      <c r="BE1" t="s">
        <v>2207</v>
      </c>
      <c r="BF1" t="s">
        <v>2208</v>
      </c>
      <c r="BG1" t="s">
        <v>2209</v>
      </c>
      <c r="BH1" t="s">
        <v>2210</v>
      </c>
      <c r="BI1" t="s">
        <v>2211</v>
      </c>
      <c r="BJ1" t="s">
        <v>2212</v>
      </c>
      <c r="BK1" t="s">
        <v>2213</v>
      </c>
      <c r="BL1" t="s">
        <v>2214</v>
      </c>
      <c r="BM1" t="s">
        <v>2215</v>
      </c>
      <c r="BN1" t="s">
        <v>2216</v>
      </c>
      <c r="BO1" t="s">
        <v>2217</v>
      </c>
      <c r="BP1" t="s">
        <v>2218</v>
      </c>
      <c r="BQ1" t="s">
        <v>2219</v>
      </c>
      <c r="BR1" t="s">
        <v>2220</v>
      </c>
      <c r="BS1" t="s">
        <v>2221</v>
      </c>
      <c r="BT1" t="s">
        <v>2222</v>
      </c>
      <c r="BU1" t="s">
        <v>2223</v>
      </c>
      <c r="BV1" t="s">
        <v>2224</v>
      </c>
      <c r="BW1" t="s">
        <v>2225</v>
      </c>
      <c r="BX1" t="s">
        <v>2226</v>
      </c>
      <c r="BY1" t="s">
        <v>2227</v>
      </c>
      <c r="BZ1" t="s">
        <v>2228</v>
      </c>
      <c r="CA1" t="s">
        <v>2229</v>
      </c>
      <c r="CB1" t="s">
        <v>2230</v>
      </c>
      <c r="CC1" t="s">
        <v>2231</v>
      </c>
      <c r="CD1" t="s">
        <v>2232</v>
      </c>
      <c r="CE1" t="s">
        <v>2233</v>
      </c>
      <c r="CF1" t="s">
        <v>2234</v>
      </c>
      <c r="CG1" t="s">
        <v>2235</v>
      </c>
      <c r="CH1" t="s">
        <v>2236</v>
      </c>
      <c r="CI1" t="s">
        <v>2237</v>
      </c>
      <c r="CJ1" t="s">
        <v>2238</v>
      </c>
      <c r="CK1" t="s">
        <v>2239</v>
      </c>
      <c r="CL1" t="s">
        <v>2240</v>
      </c>
      <c r="CM1" t="s">
        <v>2241</v>
      </c>
      <c r="CN1" t="s">
        <v>2242</v>
      </c>
      <c r="CO1" t="s">
        <v>2243</v>
      </c>
      <c r="CP1" t="s">
        <v>2244</v>
      </c>
      <c r="CQ1" t="s">
        <v>2245</v>
      </c>
      <c r="CR1" t="s">
        <v>2246</v>
      </c>
      <c r="CS1" t="s">
        <v>2247</v>
      </c>
      <c r="CT1" t="s">
        <v>2248</v>
      </c>
      <c r="CU1" t="s">
        <v>2249</v>
      </c>
      <c r="CV1" t="s">
        <v>2250</v>
      </c>
      <c r="CW1" t="s">
        <v>2251</v>
      </c>
      <c r="CX1" t="s">
        <v>2252</v>
      </c>
      <c r="CY1" t="s">
        <v>2253</v>
      </c>
      <c r="CZ1" t="s">
        <v>2254</v>
      </c>
      <c r="DA1" t="s">
        <v>2255</v>
      </c>
      <c r="DB1" t="s">
        <v>2256</v>
      </c>
      <c r="DC1" t="s">
        <v>2257</v>
      </c>
      <c r="DD1" t="s">
        <v>2258</v>
      </c>
      <c r="DE1" t="s">
        <v>2259</v>
      </c>
      <c r="DF1" t="s">
        <v>2260</v>
      </c>
      <c r="DG1" t="s">
        <v>2261</v>
      </c>
      <c r="DH1" t="s">
        <v>2262</v>
      </c>
      <c r="DI1" t="s">
        <v>2263</v>
      </c>
      <c r="DJ1" t="s">
        <v>2264</v>
      </c>
      <c r="DK1" t="s">
        <v>2265</v>
      </c>
      <c r="DL1" t="s">
        <v>2266</v>
      </c>
      <c r="DM1" t="s">
        <v>2267</v>
      </c>
      <c r="DN1" t="s">
        <v>2268</v>
      </c>
      <c r="DO1" t="s">
        <v>2269</v>
      </c>
      <c r="DP1" t="s">
        <v>2270</v>
      </c>
      <c r="DQ1" t="s">
        <v>2271</v>
      </c>
      <c r="DR1" t="s">
        <v>2272</v>
      </c>
      <c r="DS1" t="s">
        <v>2273</v>
      </c>
      <c r="DT1" t="s">
        <v>2274</v>
      </c>
      <c r="DU1" t="s">
        <v>2275</v>
      </c>
      <c r="DV1" t="s">
        <v>2276</v>
      </c>
      <c r="DW1" t="s">
        <v>2277</v>
      </c>
      <c r="DX1" t="s">
        <v>2278</v>
      </c>
      <c r="DY1" t="s">
        <v>2279</v>
      </c>
      <c r="DZ1" t="s">
        <v>2280</v>
      </c>
      <c r="EA1" t="s">
        <v>2281</v>
      </c>
      <c r="EB1" t="s">
        <v>2282</v>
      </c>
      <c r="EC1" t="s">
        <v>2283</v>
      </c>
      <c r="ED1" t="s">
        <v>2284</v>
      </c>
      <c r="EE1" t="s">
        <v>2285</v>
      </c>
      <c r="EF1" t="s">
        <v>2286</v>
      </c>
      <c r="EG1" t="s">
        <v>2287</v>
      </c>
      <c r="EH1" t="s">
        <v>2288</v>
      </c>
      <c r="EI1" t="s">
        <v>2289</v>
      </c>
      <c r="EJ1" t="s">
        <v>2290</v>
      </c>
      <c r="EK1" t="s">
        <v>2291</v>
      </c>
      <c r="EL1" t="s">
        <v>2292</v>
      </c>
      <c r="EM1" t="s">
        <v>2293</v>
      </c>
      <c r="EN1" t="s">
        <v>2294</v>
      </c>
      <c r="EO1" t="s">
        <v>2295</v>
      </c>
      <c r="EP1" t="s">
        <v>2296</v>
      </c>
      <c r="EQ1" t="s">
        <v>2297</v>
      </c>
      <c r="ER1" t="s">
        <v>2298</v>
      </c>
      <c r="ES1" t="s">
        <v>2299</v>
      </c>
      <c r="ET1" t="s">
        <v>2300</v>
      </c>
      <c r="EU1" t="s">
        <v>2301</v>
      </c>
      <c r="EV1" t="s">
        <v>2302</v>
      </c>
      <c r="EW1" t="s">
        <v>2303</v>
      </c>
      <c r="EX1" t="s">
        <v>2304</v>
      </c>
      <c r="EY1" t="s">
        <v>2305</v>
      </c>
      <c r="EZ1" t="s">
        <v>2306</v>
      </c>
      <c r="FA1" t="s">
        <v>2307</v>
      </c>
      <c r="FB1" t="s">
        <v>2308</v>
      </c>
      <c r="FC1" t="s">
        <v>2309</v>
      </c>
      <c r="FD1" t="s">
        <v>2310</v>
      </c>
      <c r="FE1" t="s">
        <v>2311</v>
      </c>
      <c r="FF1" t="s">
        <v>2312</v>
      </c>
      <c r="FG1" t="s">
        <v>2313</v>
      </c>
      <c r="FH1" t="s">
        <v>2314</v>
      </c>
      <c r="FI1" t="s">
        <v>2315</v>
      </c>
      <c r="FJ1" t="s">
        <v>2316</v>
      </c>
      <c r="FK1" t="s">
        <v>2317</v>
      </c>
      <c r="FL1" t="s">
        <v>2318</v>
      </c>
      <c r="FM1" t="s">
        <v>2319</v>
      </c>
      <c r="FN1" t="s">
        <v>2320</v>
      </c>
      <c r="FO1" t="s">
        <v>2321</v>
      </c>
      <c r="FP1" t="s">
        <v>2322</v>
      </c>
      <c r="FQ1" t="s">
        <v>2323</v>
      </c>
      <c r="FR1" t="s">
        <v>2324</v>
      </c>
      <c r="FS1" t="s">
        <v>2325</v>
      </c>
      <c r="FT1" t="s">
        <v>2326</v>
      </c>
      <c r="FU1" t="s">
        <v>2327</v>
      </c>
      <c r="FV1" t="s">
        <v>2328</v>
      </c>
      <c r="FW1" t="s">
        <v>2329</v>
      </c>
      <c r="FX1" t="s">
        <v>2330</v>
      </c>
      <c r="FY1" t="s">
        <v>2331</v>
      </c>
      <c r="FZ1" t="s">
        <v>2332</v>
      </c>
      <c r="GA1" t="s">
        <v>2333</v>
      </c>
      <c r="GB1" t="s">
        <v>2334</v>
      </c>
      <c r="GC1" t="s">
        <v>2335</v>
      </c>
      <c r="GD1" t="s">
        <v>2336</v>
      </c>
      <c r="GE1" t="s">
        <v>2337</v>
      </c>
      <c r="GF1" t="s">
        <v>2338</v>
      </c>
      <c r="GG1" t="s">
        <v>2339</v>
      </c>
      <c r="GH1" t="s">
        <v>2340</v>
      </c>
      <c r="GI1" t="s">
        <v>2341</v>
      </c>
      <c r="GJ1" t="s">
        <v>2342</v>
      </c>
      <c r="GK1" t="s">
        <v>2343</v>
      </c>
      <c r="GL1" t="s">
        <v>2344</v>
      </c>
      <c r="GM1" t="s">
        <v>2345</v>
      </c>
      <c r="GN1" t="s">
        <v>2346</v>
      </c>
      <c r="GO1" t="s">
        <v>2347</v>
      </c>
      <c r="GP1" t="s">
        <v>2348</v>
      </c>
      <c r="GQ1" t="s">
        <v>2349</v>
      </c>
      <c r="GR1" t="s">
        <v>2350</v>
      </c>
      <c r="GS1" t="s">
        <v>2351</v>
      </c>
      <c r="GT1" t="s">
        <v>2352</v>
      </c>
      <c r="GU1" t="s">
        <v>2353</v>
      </c>
      <c r="GV1" t="s">
        <v>2354</v>
      </c>
      <c r="GW1" t="s">
        <v>2355</v>
      </c>
      <c r="GX1" t="s">
        <v>2356</v>
      </c>
      <c r="GY1" t="s">
        <v>2357</v>
      </c>
      <c r="GZ1" t="s">
        <v>2358</v>
      </c>
      <c r="HA1" t="s">
        <v>2359</v>
      </c>
      <c r="HB1" t="s">
        <v>2360</v>
      </c>
      <c r="HC1" t="s">
        <v>2361</v>
      </c>
      <c r="HD1" t="s">
        <v>2362</v>
      </c>
      <c r="HE1" t="s">
        <v>2363</v>
      </c>
      <c r="HF1" t="s">
        <v>2364</v>
      </c>
      <c r="HG1" t="s">
        <v>2365</v>
      </c>
      <c r="HH1" t="s">
        <v>2366</v>
      </c>
      <c r="HI1" t="s">
        <v>2367</v>
      </c>
      <c r="HJ1" t="s">
        <v>2368</v>
      </c>
      <c r="HK1" t="s">
        <v>2369</v>
      </c>
      <c r="HL1" t="s">
        <v>2370</v>
      </c>
      <c r="HM1" t="s">
        <v>2371</v>
      </c>
      <c r="HN1" t="s">
        <v>2372</v>
      </c>
      <c r="HO1" t="s">
        <v>2373</v>
      </c>
      <c r="HP1" t="s">
        <v>2374</v>
      </c>
      <c r="HQ1" t="s">
        <v>2375</v>
      </c>
      <c r="HR1" t="s">
        <v>2376</v>
      </c>
      <c r="HS1" t="s">
        <v>2377</v>
      </c>
      <c r="HT1" t="s">
        <v>2378</v>
      </c>
      <c r="HU1" t="s">
        <v>2379</v>
      </c>
      <c r="HV1" t="s">
        <v>2380</v>
      </c>
      <c r="HW1" t="s">
        <v>2381</v>
      </c>
      <c r="HX1" t="s">
        <v>2382</v>
      </c>
      <c r="HY1" t="s">
        <v>2383</v>
      </c>
      <c r="HZ1" t="s">
        <v>2384</v>
      </c>
      <c r="IA1" t="s">
        <v>2385</v>
      </c>
      <c r="IB1" t="s">
        <v>2386</v>
      </c>
      <c r="IC1" t="s">
        <v>2387</v>
      </c>
      <c r="ID1" t="s">
        <v>2388</v>
      </c>
      <c r="IE1" t="s">
        <v>2389</v>
      </c>
      <c r="IF1" t="s">
        <v>2390</v>
      </c>
      <c r="IG1" t="s">
        <v>2391</v>
      </c>
      <c r="IH1" t="s">
        <v>2392</v>
      </c>
      <c r="II1" t="s">
        <v>2393</v>
      </c>
      <c r="IJ1" t="s">
        <v>2394</v>
      </c>
      <c r="IK1" t="s">
        <v>2395</v>
      </c>
      <c r="IL1" t="s">
        <v>2396</v>
      </c>
      <c r="IM1" t="s">
        <v>2397</v>
      </c>
      <c r="IN1" t="s">
        <v>2398</v>
      </c>
      <c r="IO1" t="s">
        <v>2399</v>
      </c>
      <c r="IP1" t="s">
        <v>2400</v>
      </c>
      <c r="IQ1" t="s">
        <v>2401</v>
      </c>
      <c r="IR1" t="s">
        <v>2402</v>
      </c>
      <c r="IS1" t="s">
        <v>2403</v>
      </c>
      <c r="IT1" t="s">
        <v>2404</v>
      </c>
      <c r="IU1" t="s">
        <v>2405</v>
      </c>
      <c r="IV1" t="s">
        <v>2406</v>
      </c>
      <c r="IW1" t="s">
        <v>2407</v>
      </c>
      <c r="IX1" t="s">
        <v>2408</v>
      </c>
      <c r="IY1" t="s">
        <v>2409</v>
      </c>
      <c r="IZ1" t="s">
        <v>2410</v>
      </c>
      <c r="JA1" t="s">
        <v>2411</v>
      </c>
      <c r="JB1" t="s">
        <v>2412</v>
      </c>
      <c r="JC1" t="s">
        <v>2413</v>
      </c>
      <c r="JD1" t="s">
        <v>2414</v>
      </c>
      <c r="JE1" t="s">
        <v>2415</v>
      </c>
      <c r="JF1" t="s">
        <v>2416</v>
      </c>
      <c r="JG1" t="s">
        <v>2417</v>
      </c>
      <c r="JH1" t="s">
        <v>2418</v>
      </c>
      <c r="JI1" t="s">
        <v>2419</v>
      </c>
      <c r="JJ1" t="s">
        <v>2420</v>
      </c>
      <c r="JK1" t="s">
        <v>2421</v>
      </c>
      <c r="JL1" t="s">
        <v>2422</v>
      </c>
      <c r="JM1" t="s">
        <v>2423</v>
      </c>
      <c r="JN1" t="s">
        <v>2424</v>
      </c>
      <c r="JO1" t="s">
        <v>2425</v>
      </c>
      <c r="JP1" t="s">
        <v>2426</v>
      </c>
      <c r="JQ1" t="s">
        <v>2427</v>
      </c>
      <c r="JR1" t="s">
        <v>2428</v>
      </c>
      <c r="JS1" t="s">
        <v>2429</v>
      </c>
      <c r="JT1" t="s">
        <v>2430</v>
      </c>
      <c r="JU1" t="s">
        <v>2431</v>
      </c>
      <c r="JV1" t="s">
        <v>2432</v>
      </c>
      <c r="JW1" t="s">
        <v>2433</v>
      </c>
      <c r="JX1" t="s">
        <v>2434</v>
      </c>
      <c r="JY1" t="s">
        <v>2435</v>
      </c>
      <c r="JZ1" t="s">
        <v>2436</v>
      </c>
      <c r="KA1" t="s">
        <v>2437</v>
      </c>
      <c r="KB1" t="s">
        <v>2438</v>
      </c>
      <c r="KC1" t="s">
        <v>2439</v>
      </c>
      <c r="KD1" t="s">
        <v>2440</v>
      </c>
      <c r="KE1" t="s">
        <v>2441</v>
      </c>
      <c r="KF1" t="s">
        <v>2442</v>
      </c>
      <c r="KG1" t="s">
        <v>2443</v>
      </c>
      <c r="KH1" t="s">
        <v>2444</v>
      </c>
      <c r="KI1" t="s">
        <v>2445</v>
      </c>
      <c r="KJ1" t="s">
        <v>2446</v>
      </c>
      <c r="KK1" t="s">
        <v>2447</v>
      </c>
      <c r="KL1" t="s">
        <v>2448</v>
      </c>
      <c r="KM1" t="s">
        <v>2449</v>
      </c>
      <c r="KN1" t="s">
        <v>2450</v>
      </c>
      <c r="KO1" t="s">
        <v>2451</v>
      </c>
      <c r="KP1" t="s">
        <v>2452</v>
      </c>
      <c r="KQ1" t="s">
        <v>2453</v>
      </c>
      <c r="KR1" t="s">
        <v>2454</v>
      </c>
      <c r="KS1" t="s">
        <v>2455</v>
      </c>
      <c r="KT1" t="s">
        <v>2456</v>
      </c>
      <c r="KU1" t="s">
        <v>2457</v>
      </c>
      <c r="KV1" t="s">
        <v>2458</v>
      </c>
      <c r="KW1" t="s">
        <v>2459</v>
      </c>
      <c r="KX1" t="s">
        <v>2460</v>
      </c>
      <c r="KY1" t="s">
        <v>2461</v>
      </c>
      <c r="KZ1" t="s">
        <v>2462</v>
      </c>
      <c r="LA1" t="s">
        <v>2463</v>
      </c>
      <c r="LB1" t="s">
        <v>2464</v>
      </c>
      <c r="LC1" t="s">
        <v>2465</v>
      </c>
      <c r="LD1" t="s">
        <v>2466</v>
      </c>
      <c r="LE1" t="s">
        <v>2467</v>
      </c>
      <c r="LF1" t="s">
        <v>2468</v>
      </c>
      <c r="LG1" t="s">
        <v>2469</v>
      </c>
      <c r="LH1" t="s">
        <v>2470</v>
      </c>
      <c r="LI1" t="s">
        <v>2471</v>
      </c>
      <c r="LJ1" t="s">
        <v>2472</v>
      </c>
      <c r="LK1" t="s">
        <v>2473</v>
      </c>
      <c r="LL1" t="s">
        <v>2474</v>
      </c>
      <c r="LM1" t="s">
        <v>2475</v>
      </c>
      <c r="LN1" t="s">
        <v>2476</v>
      </c>
      <c r="LO1" t="s">
        <v>2477</v>
      </c>
      <c r="LP1" t="s">
        <v>2478</v>
      </c>
      <c r="LQ1" t="s">
        <v>2479</v>
      </c>
      <c r="LR1" t="s">
        <v>2480</v>
      </c>
      <c r="LS1" t="s">
        <v>2481</v>
      </c>
      <c r="LT1" t="s">
        <v>2482</v>
      </c>
      <c r="LU1" t="s">
        <v>2483</v>
      </c>
      <c r="LV1" t="s">
        <v>2484</v>
      </c>
      <c r="LW1" t="s">
        <v>2485</v>
      </c>
      <c r="LX1" t="s">
        <v>2486</v>
      </c>
      <c r="LY1" t="s">
        <v>2487</v>
      </c>
      <c r="LZ1" t="s">
        <v>2488</v>
      </c>
      <c r="MA1" t="s">
        <v>2489</v>
      </c>
      <c r="MB1" t="s">
        <v>2490</v>
      </c>
      <c r="MC1" t="s">
        <v>2491</v>
      </c>
      <c r="MD1" t="s">
        <v>2492</v>
      </c>
      <c r="ME1" t="s">
        <v>2493</v>
      </c>
      <c r="MF1" t="s">
        <v>2494</v>
      </c>
      <c r="MG1" t="s">
        <v>2495</v>
      </c>
      <c r="MH1" t="s">
        <v>2496</v>
      </c>
      <c r="MI1" t="s">
        <v>2497</v>
      </c>
      <c r="MJ1" t="s">
        <v>2498</v>
      </c>
      <c r="MK1" t="s">
        <v>2499</v>
      </c>
      <c r="ML1" t="s">
        <v>2500</v>
      </c>
      <c r="MM1" t="s">
        <v>2501</v>
      </c>
      <c r="MN1" t="s">
        <v>2502</v>
      </c>
      <c r="MO1" t="s">
        <v>2503</v>
      </c>
      <c r="MP1" t="s">
        <v>2504</v>
      </c>
      <c r="MQ1" t="s">
        <v>2505</v>
      </c>
      <c r="MR1" t="s">
        <v>2506</v>
      </c>
      <c r="MS1" t="s">
        <v>2507</v>
      </c>
      <c r="MT1" t="s">
        <v>2508</v>
      </c>
      <c r="MU1" t="s">
        <v>2509</v>
      </c>
      <c r="MV1" t="s">
        <v>2510</v>
      </c>
      <c r="MW1" t="s">
        <v>2511</v>
      </c>
      <c r="MX1" t="s">
        <v>2512</v>
      </c>
      <c r="MY1" t="s">
        <v>2513</v>
      </c>
      <c r="MZ1" t="s">
        <v>2514</v>
      </c>
      <c r="NA1" t="s">
        <v>2515</v>
      </c>
      <c r="NB1" t="s">
        <v>2516</v>
      </c>
      <c r="NC1" t="s">
        <v>2517</v>
      </c>
      <c r="ND1" t="s">
        <v>2518</v>
      </c>
      <c r="NE1" t="s">
        <v>2519</v>
      </c>
      <c r="NF1" t="s">
        <v>2520</v>
      </c>
      <c r="NG1" t="s">
        <v>2521</v>
      </c>
      <c r="NH1" t="s">
        <v>2522</v>
      </c>
      <c r="NI1" t="s">
        <v>2523</v>
      </c>
      <c r="NJ1" t="s">
        <v>2524</v>
      </c>
      <c r="NK1" t="s">
        <v>2525</v>
      </c>
      <c r="NL1" t="s">
        <v>2526</v>
      </c>
    </row>
    <row r="2" spans="1:376" x14ac:dyDescent="0.25">
      <c r="A2">
        <v>300</v>
      </c>
      <c r="B2">
        <v>355</v>
      </c>
      <c r="C2">
        <v>355</v>
      </c>
      <c r="D2">
        <v>355</v>
      </c>
      <c r="E2">
        <v>355</v>
      </c>
      <c r="F2">
        <v>355</v>
      </c>
      <c r="G2">
        <v>355</v>
      </c>
      <c r="H2">
        <v>355</v>
      </c>
      <c r="I2">
        <v>355</v>
      </c>
      <c r="J2">
        <v>355</v>
      </c>
      <c r="K2">
        <v>300</v>
      </c>
      <c r="L2">
        <v>300</v>
      </c>
      <c r="M2">
        <v>300</v>
      </c>
      <c r="N2">
        <v>300</v>
      </c>
      <c r="O2">
        <v>300</v>
      </c>
      <c r="P2">
        <v>300</v>
      </c>
      <c r="Q2">
        <v>300</v>
      </c>
      <c r="R2">
        <v>300</v>
      </c>
      <c r="S2">
        <v>300</v>
      </c>
      <c r="T2">
        <v>300</v>
      </c>
      <c r="U2">
        <v>300</v>
      </c>
      <c r="V2">
        <v>300</v>
      </c>
      <c r="W2">
        <v>300</v>
      </c>
      <c r="X2">
        <v>300</v>
      </c>
      <c r="Y2">
        <v>300</v>
      </c>
      <c r="Z2">
        <v>300</v>
      </c>
      <c r="AA2">
        <v>300</v>
      </c>
      <c r="AB2">
        <v>300</v>
      </c>
      <c r="AC2">
        <v>300</v>
      </c>
      <c r="AD2">
        <v>300</v>
      </c>
      <c r="AE2">
        <v>300</v>
      </c>
      <c r="AF2">
        <v>300</v>
      </c>
      <c r="AG2">
        <v>300</v>
      </c>
      <c r="AH2">
        <v>300</v>
      </c>
      <c r="AI2">
        <v>300</v>
      </c>
      <c r="AJ2">
        <v>300</v>
      </c>
      <c r="AK2">
        <v>300</v>
      </c>
      <c r="AL2">
        <v>300</v>
      </c>
      <c r="AM2">
        <v>300</v>
      </c>
      <c r="AN2">
        <v>300</v>
      </c>
      <c r="AO2">
        <v>300</v>
      </c>
      <c r="AP2">
        <v>300</v>
      </c>
      <c r="AQ2">
        <v>300</v>
      </c>
      <c r="AR2">
        <v>300</v>
      </c>
      <c r="AS2">
        <v>300</v>
      </c>
      <c r="AT2">
        <v>300</v>
      </c>
      <c r="AU2">
        <v>300</v>
      </c>
      <c r="AV2">
        <v>300</v>
      </c>
      <c r="AW2">
        <v>300</v>
      </c>
      <c r="AX2">
        <v>300</v>
      </c>
      <c r="AY2">
        <v>300</v>
      </c>
      <c r="AZ2">
        <v>300</v>
      </c>
      <c r="BA2">
        <v>300</v>
      </c>
      <c r="BB2">
        <v>300</v>
      </c>
      <c r="BC2">
        <v>300</v>
      </c>
      <c r="BD2">
        <v>300</v>
      </c>
      <c r="BE2">
        <v>300</v>
      </c>
      <c r="BF2">
        <v>300</v>
      </c>
      <c r="BG2">
        <v>300</v>
      </c>
      <c r="BH2">
        <v>300</v>
      </c>
      <c r="BI2">
        <v>300</v>
      </c>
      <c r="BJ2">
        <v>300</v>
      </c>
      <c r="BK2">
        <v>300</v>
      </c>
      <c r="BL2">
        <v>300</v>
      </c>
      <c r="BM2">
        <v>300</v>
      </c>
      <c r="BN2">
        <v>300</v>
      </c>
      <c r="BO2">
        <v>300</v>
      </c>
      <c r="BP2">
        <v>300</v>
      </c>
      <c r="BQ2">
        <v>300</v>
      </c>
      <c r="BR2">
        <v>300</v>
      </c>
      <c r="BS2">
        <v>300</v>
      </c>
      <c r="BT2">
        <v>300</v>
      </c>
      <c r="BU2">
        <v>300</v>
      </c>
      <c r="BV2">
        <v>300</v>
      </c>
      <c r="BW2">
        <v>300</v>
      </c>
      <c r="BX2">
        <v>300</v>
      </c>
      <c r="BY2">
        <v>300</v>
      </c>
      <c r="BZ2">
        <v>300</v>
      </c>
      <c r="CA2">
        <v>300</v>
      </c>
      <c r="CB2">
        <v>300</v>
      </c>
      <c r="CC2">
        <v>300</v>
      </c>
      <c r="CD2">
        <v>300</v>
      </c>
      <c r="CE2">
        <v>300</v>
      </c>
      <c r="CF2">
        <v>300</v>
      </c>
      <c r="CG2">
        <v>300</v>
      </c>
      <c r="CH2">
        <v>300</v>
      </c>
      <c r="CI2">
        <v>300</v>
      </c>
      <c r="CJ2">
        <v>300</v>
      </c>
      <c r="CK2">
        <v>300</v>
      </c>
      <c r="CL2">
        <v>300</v>
      </c>
      <c r="CM2">
        <v>300</v>
      </c>
      <c r="CN2">
        <v>300</v>
      </c>
      <c r="CO2">
        <v>300</v>
      </c>
      <c r="CP2">
        <v>300</v>
      </c>
      <c r="CQ2">
        <v>300</v>
      </c>
      <c r="CR2">
        <v>300</v>
      </c>
      <c r="CS2">
        <v>300</v>
      </c>
      <c r="CT2">
        <v>300</v>
      </c>
      <c r="CU2">
        <v>300</v>
      </c>
      <c r="CV2">
        <v>300</v>
      </c>
      <c r="CW2">
        <v>300</v>
      </c>
      <c r="CX2">
        <v>300</v>
      </c>
      <c r="CY2">
        <v>300</v>
      </c>
      <c r="CZ2">
        <v>300</v>
      </c>
      <c r="DA2">
        <v>300</v>
      </c>
      <c r="DB2">
        <v>300</v>
      </c>
      <c r="DC2">
        <v>300</v>
      </c>
      <c r="DD2">
        <v>300</v>
      </c>
      <c r="DE2">
        <v>300</v>
      </c>
      <c r="DF2">
        <v>300</v>
      </c>
      <c r="DG2">
        <v>300</v>
      </c>
      <c r="DH2">
        <v>300</v>
      </c>
      <c r="DI2">
        <v>300</v>
      </c>
      <c r="DJ2">
        <v>300</v>
      </c>
      <c r="DK2">
        <v>300</v>
      </c>
      <c r="DL2">
        <v>300</v>
      </c>
      <c r="DM2">
        <v>300</v>
      </c>
      <c r="DN2">
        <v>300</v>
      </c>
      <c r="DO2">
        <v>300</v>
      </c>
      <c r="DP2">
        <v>300</v>
      </c>
      <c r="DQ2">
        <v>300</v>
      </c>
      <c r="DR2">
        <v>300</v>
      </c>
      <c r="DS2">
        <v>300</v>
      </c>
      <c r="DT2">
        <v>300</v>
      </c>
      <c r="DU2">
        <v>300</v>
      </c>
      <c r="DV2">
        <v>300</v>
      </c>
      <c r="DW2">
        <v>300</v>
      </c>
      <c r="DX2">
        <v>300</v>
      </c>
      <c r="DY2">
        <v>300</v>
      </c>
      <c r="DZ2">
        <v>300</v>
      </c>
      <c r="EA2">
        <v>300</v>
      </c>
      <c r="EB2">
        <v>300</v>
      </c>
      <c r="EC2">
        <v>300</v>
      </c>
      <c r="ED2">
        <v>300</v>
      </c>
      <c r="EE2">
        <v>300</v>
      </c>
      <c r="EF2">
        <v>300</v>
      </c>
      <c r="EG2">
        <v>300</v>
      </c>
      <c r="EH2">
        <v>300</v>
      </c>
      <c r="EI2">
        <v>300</v>
      </c>
      <c r="EJ2">
        <v>300</v>
      </c>
      <c r="EK2">
        <v>300</v>
      </c>
      <c r="EL2">
        <v>300</v>
      </c>
      <c r="EM2">
        <v>300</v>
      </c>
      <c r="EN2">
        <v>300</v>
      </c>
      <c r="EO2">
        <v>300</v>
      </c>
      <c r="EP2">
        <v>300</v>
      </c>
      <c r="EQ2">
        <v>300</v>
      </c>
      <c r="ER2">
        <v>300</v>
      </c>
      <c r="ES2">
        <v>300</v>
      </c>
      <c r="ET2">
        <v>300</v>
      </c>
      <c r="EU2">
        <v>300</v>
      </c>
      <c r="EV2">
        <v>300</v>
      </c>
      <c r="EW2">
        <v>300</v>
      </c>
      <c r="EX2">
        <v>300</v>
      </c>
      <c r="EY2">
        <v>300</v>
      </c>
      <c r="EZ2">
        <v>300</v>
      </c>
      <c r="FA2">
        <v>300</v>
      </c>
      <c r="FB2">
        <v>300</v>
      </c>
      <c r="FC2">
        <v>300</v>
      </c>
      <c r="FD2">
        <v>300</v>
      </c>
      <c r="FE2">
        <v>300</v>
      </c>
      <c r="FF2">
        <v>300</v>
      </c>
      <c r="FG2">
        <v>300</v>
      </c>
      <c r="FH2">
        <v>300</v>
      </c>
      <c r="FI2">
        <v>300</v>
      </c>
      <c r="FJ2">
        <v>300</v>
      </c>
      <c r="FK2">
        <v>300</v>
      </c>
      <c r="FL2">
        <v>300</v>
      </c>
      <c r="FM2">
        <v>300</v>
      </c>
      <c r="FN2">
        <v>300</v>
      </c>
      <c r="FO2">
        <v>300</v>
      </c>
      <c r="FP2">
        <v>300</v>
      </c>
      <c r="FQ2">
        <v>300</v>
      </c>
      <c r="FR2">
        <v>300</v>
      </c>
      <c r="FS2">
        <v>300</v>
      </c>
      <c r="FT2">
        <v>300</v>
      </c>
      <c r="FU2">
        <v>300</v>
      </c>
      <c r="FV2">
        <v>300</v>
      </c>
      <c r="FW2">
        <v>300</v>
      </c>
      <c r="FX2">
        <v>300</v>
      </c>
      <c r="FY2">
        <v>300</v>
      </c>
      <c r="FZ2">
        <v>300</v>
      </c>
      <c r="GA2">
        <v>300</v>
      </c>
      <c r="GB2">
        <v>300</v>
      </c>
      <c r="GC2">
        <v>300</v>
      </c>
      <c r="GD2">
        <v>300</v>
      </c>
      <c r="GE2">
        <v>300</v>
      </c>
      <c r="GF2">
        <v>300</v>
      </c>
      <c r="GG2">
        <v>300</v>
      </c>
      <c r="GH2">
        <v>300</v>
      </c>
      <c r="GI2">
        <v>300</v>
      </c>
      <c r="GJ2">
        <v>300</v>
      </c>
      <c r="GK2">
        <v>300</v>
      </c>
      <c r="GL2">
        <v>300</v>
      </c>
      <c r="GM2">
        <v>300</v>
      </c>
      <c r="GN2">
        <v>300</v>
      </c>
      <c r="GO2">
        <v>300</v>
      </c>
      <c r="GP2">
        <v>300</v>
      </c>
      <c r="GQ2">
        <v>300</v>
      </c>
      <c r="GR2">
        <v>300</v>
      </c>
      <c r="GS2">
        <v>300</v>
      </c>
      <c r="GT2">
        <v>300</v>
      </c>
      <c r="GU2">
        <v>300</v>
      </c>
      <c r="GV2">
        <v>300</v>
      </c>
      <c r="GW2">
        <v>300</v>
      </c>
      <c r="GX2">
        <v>300</v>
      </c>
      <c r="GY2">
        <v>300</v>
      </c>
      <c r="GZ2">
        <v>300</v>
      </c>
      <c r="HA2">
        <v>300</v>
      </c>
      <c r="HB2">
        <v>300</v>
      </c>
      <c r="HC2">
        <v>300</v>
      </c>
      <c r="HD2">
        <v>300</v>
      </c>
      <c r="HE2">
        <v>300</v>
      </c>
      <c r="HF2">
        <v>300</v>
      </c>
      <c r="HG2">
        <v>300</v>
      </c>
      <c r="HH2">
        <v>500</v>
      </c>
      <c r="HI2">
        <v>500</v>
      </c>
      <c r="HJ2">
        <v>500</v>
      </c>
      <c r="HK2">
        <v>500</v>
      </c>
      <c r="HL2">
        <v>500</v>
      </c>
      <c r="HM2">
        <v>500</v>
      </c>
      <c r="HN2">
        <v>500</v>
      </c>
      <c r="HO2">
        <v>500</v>
      </c>
      <c r="HP2">
        <v>500</v>
      </c>
      <c r="HQ2">
        <v>500</v>
      </c>
      <c r="HR2">
        <v>500</v>
      </c>
      <c r="HS2">
        <v>500</v>
      </c>
      <c r="HT2">
        <v>500</v>
      </c>
      <c r="HU2">
        <v>500</v>
      </c>
      <c r="HV2">
        <v>500</v>
      </c>
      <c r="HW2">
        <v>500</v>
      </c>
      <c r="HX2">
        <v>500</v>
      </c>
      <c r="HY2">
        <v>500</v>
      </c>
      <c r="HZ2">
        <v>100</v>
      </c>
      <c r="IA2">
        <v>100</v>
      </c>
      <c r="IB2">
        <v>100</v>
      </c>
      <c r="IC2">
        <v>100</v>
      </c>
      <c r="ID2">
        <v>100</v>
      </c>
      <c r="IE2">
        <v>100</v>
      </c>
      <c r="IF2">
        <v>100</v>
      </c>
      <c r="IG2">
        <v>100</v>
      </c>
      <c r="IH2">
        <v>100</v>
      </c>
      <c r="II2">
        <v>100</v>
      </c>
      <c r="IJ2">
        <v>100</v>
      </c>
      <c r="IK2">
        <v>100</v>
      </c>
      <c r="IL2">
        <v>100</v>
      </c>
      <c r="IM2">
        <v>100</v>
      </c>
      <c r="IN2">
        <v>100</v>
      </c>
      <c r="IO2">
        <v>100</v>
      </c>
      <c r="IP2">
        <v>100</v>
      </c>
      <c r="IQ2">
        <v>100</v>
      </c>
      <c r="IR2">
        <v>100</v>
      </c>
      <c r="IS2">
        <v>100</v>
      </c>
      <c r="IT2">
        <v>100</v>
      </c>
      <c r="IU2">
        <v>100</v>
      </c>
      <c r="IV2">
        <v>100</v>
      </c>
      <c r="IW2">
        <v>100</v>
      </c>
      <c r="IX2">
        <v>100</v>
      </c>
      <c r="IY2">
        <v>100</v>
      </c>
      <c r="IZ2">
        <v>100</v>
      </c>
      <c r="JA2">
        <v>100</v>
      </c>
      <c r="JB2">
        <v>100</v>
      </c>
      <c r="JC2">
        <v>100</v>
      </c>
      <c r="JD2">
        <v>100</v>
      </c>
      <c r="JE2">
        <v>100</v>
      </c>
      <c r="JF2">
        <v>100</v>
      </c>
      <c r="JG2">
        <v>100</v>
      </c>
      <c r="JH2">
        <v>100</v>
      </c>
      <c r="JI2">
        <v>100</v>
      </c>
      <c r="JJ2">
        <v>100</v>
      </c>
      <c r="JK2">
        <v>100</v>
      </c>
      <c r="JL2">
        <v>100</v>
      </c>
      <c r="JM2">
        <v>100</v>
      </c>
      <c r="JN2">
        <v>100</v>
      </c>
      <c r="JO2">
        <v>300</v>
      </c>
      <c r="JP2">
        <v>100</v>
      </c>
      <c r="JQ2">
        <v>100</v>
      </c>
      <c r="JR2">
        <v>100</v>
      </c>
      <c r="JS2">
        <v>100</v>
      </c>
      <c r="JT2">
        <v>200</v>
      </c>
      <c r="JU2">
        <v>200</v>
      </c>
      <c r="JV2">
        <v>200</v>
      </c>
      <c r="JW2">
        <v>300</v>
      </c>
      <c r="JX2">
        <v>300</v>
      </c>
      <c r="JY2">
        <v>100</v>
      </c>
      <c r="JZ2">
        <v>100</v>
      </c>
      <c r="KA2">
        <v>100</v>
      </c>
      <c r="KB2">
        <v>100</v>
      </c>
      <c r="KC2">
        <v>100</v>
      </c>
      <c r="KD2">
        <v>100</v>
      </c>
      <c r="KE2">
        <v>100</v>
      </c>
      <c r="KF2">
        <v>100</v>
      </c>
      <c r="KG2">
        <v>100</v>
      </c>
      <c r="KH2">
        <v>100</v>
      </c>
      <c r="KI2">
        <v>355</v>
      </c>
      <c r="KJ2">
        <v>100</v>
      </c>
      <c r="KK2">
        <v>100</v>
      </c>
      <c r="KL2">
        <v>100</v>
      </c>
      <c r="KM2">
        <v>100</v>
      </c>
      <c r="KN2">
        <v>100</v>
      </c>
      <c r="KO2">
        <v>100</v>
      </c>
      <c r="KP2">
        <v>100</v>
      </c>
      <c r="KQ2">
        <v>251</v>
      </c>
      <c r="KR2">
        <v>251</v>
      </c>
      <c r="KS2">
        <v>251</v>
      </c>
      <c r="KT2">
        <v>100</v>
      </c>
      <c r="KU2">
        <v>300</v>
      </c>
      <c r="KV2">
        <v>300</v>
      </c>
      <c r="KW2">
        <v>300</v>
      </c>
      <c r="KX2">
        <v>300</v>
      </c>
      <c r="KY2">
        <v>300</v>
      </c>
      <c r="KZ2">
        <v>100</v>
      </c>
      <c r="LA2">
        <v>300</v>
      </c>
      <c r="LB2">
        <v>300</v>
      </c>
      <c r="LC2">
        <v>300</v>
      </c>
      <c r="LD2">
        <v>300</v>
      </c>
      <c r="LE2">
        <v>100</v>
      </c>
      <c r="LF2">
        <v>300</v>
      </c>
      <c r="LG2">
        <v>300</v>
      </c>
      <c r="LH2">
        <v>300</v>
      </c>
      <c r="LI2">
        <v>300</v>
      </c>
      <c r="LJ2">
        <v>300</v>
      </c>
      <c r="LK2">
        <v>300</v>
      </c>
      <c r="LL2">
        <v>300</v>
      </c>
      <c r="LM2">
        <v>300</v>
      </c>
      <c r="LN2">
        <v>300</v>
      </c>
      <c r="LO2">
        <v>355</v>
      </c>
      <c r="LP2">
        <v>355</v>
      </c>
      <c r="LQ2">
        <v>355</v>
      </c>
      <c r="LR2">
        <v>450</v>
      </c>
      <c r="LS2">
        <v>355</v>
      </c>
      <c r="LT2">
        <v>400</v>
      </c>
      <c r="LU2">
        <v>400</v>
      </c>
      <c r="LV2">
        <v>350</v>
      </c>
      <c r="LW2">
        <v>350</v>
      </c>
      <c r="LX2">
        <v>350</v>
      </c>
      <c r="LY2">
        <v>350</v>
      </c>
      <c r="LZ2">
        <v>100</v>
      </c>
      <c r="MA2">
        <v>100</v>
      </c>
      <c r="MB2">
        <v>100</v>
      </c>
      <c r="MC2">
        <v>100</v>
      </c>
      <c r="MD2">
        <v>100</v>
      </c>
      <c r="ME2">
        <v>100</v>
      </c>
      <c r="MF2">
        <v>100</v>
      </c>
      <c r="MG2">
        <v>100</v>
      </c>
      <c r="MH2">
        <v>355</v>
      </c>
      <c r="MI2">
        <v>355</v>
      </c>
      <c r="MJ2">
        <v>355</v>
      </c>
      <c r="MK2">
        <v>250</v>
      </c>
      <c r="ML2">
        <v>355</v>
      </c>
      <c r="MM2">
        <v>355</v>
      </c>
      <c r="MN2">
        <v>355</v>
      </c>
      <c r="MO2">
        <v>300</v>
      </c>
      <c r="MP2">
        <v>350</v>
      </c>
      <c r="MQ2">
        <v>355</v>
      </c>
      <c r="MR2">
        <v>100</v>
      </c>
      <c r="MS2">
        <v>100</v>
      </c>
      <c r="MT2">
        <v>100</v>
      </c>
      <c r="MU2">
        <v>100</v>
      </c>
      <c r="MV2">
        <v>100</v>
      </c>
      <c r="MW2">
        <v>251</v>
      </c>
      <c r="MX2">
        <v>300</v>
      </c>
      <c r="MY2">
        <v>300</v>
      </c>
      <c r="MZ2">
        <v>300</v>
      </c>
      <c r="NA2">
        <v>300</v>
      </c>
      <c r="NB2">
        <v>300</v>
      </c>
      <c r="NC2">
        <v>300</v>
      </c>
      <c r="ND2">
        <v>300</v>
      </c>
      <c r="NE2">
        <v>300</v>
      </c>
      <c r="NF2">
        <v>355</v>
      </c>
      <c r="NG2">
        <v>355</v>
      </c>
      <c r="NH2">
        <v>355</v>
      </c>
      <c r="NI2">
        <v>350</v>
      </c>
      <c r="NJ2">
        <v>100</v>
      </c>
      <c r="NK2">
        <v>355</v>
      </c>
      <c r="NL2">
        <v>300</v>
      </c>
    </row>
    <row r="3" spans="1:376" x14ac:dyDescent="0.25">
      <c r="IY3">
        <v>450</v>
      </c>
      <c r="JL3">
        <v>300</v>
      </c>
      <c r="KJ3">
        <v>450</v>
      </c>
      <c r="KL3">
        <v>450</v>
      </c>
      <c r="KM3">
        <v>450</v>
      </c>
      <c r="KN3">
        <v>450</v>
      </c>
      <c r="KZ3">
        <v>300</v>
      </c>
      <c r="ND3">
        <v>450</v>
      </c>
    </row>
  </sheetData>
  <phoneticPr fontId="29"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747CFC5-2699-4BC7-91C0-326881E3582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65</vt:i4>
      </vt:variant>
    </vt:vector>
  </HeadingPairs>
  <TitlesOfParts>
    <vt:vector size="78" baseType="lpstr">
      <vt:lpstr>Enable Macros Instructions</vt:lpstr>
      <vt:lpstr>Non Tax Levy PAF-Sample</vt:lpstr>
      <vt:lpstr>Non Tax Levy PAF</vt:lpstr>
      <vt:lpstr>Business Unit Dropdown List</vt:lpstr>
      <vt:lpstr>Crosswalk NTL Prgrm-Project_JH</vt:lpstr>
      <vt:lpstr>ConsolidatedTreeData</vt:lpstr>
      <vt:lpstr>BU&amp;Div</vt:lpstr>
      <vt:lpstr>MasterData</vt:lpstr>
      <vt:lpstr>Level 1</vt:lpstr>
      <vt:lpstr>Level 2</vt:lpstr>
      <vt:lpstr>Level 3</vt:lpstr>
      <vt:lpstr>Level 4</vt:lpstr>
      <vt:lpstr>Level 5</vt:lpstr>
      <vt:lpstr>'Non Tax Levy PAF-Sample'!A1S1</vt:lpstr>
      <vt:lpstr>A1S1</vt:lpstr>
      <vt:lpstr>'Non Tax Levy PAF-Sample'!A1S2</vt:lpstr>
      <vt:lpstr>A1S2</vt:lpstr>
      <vt:lpstr>'Non Tax Levy PAF-Sample'!A1S3</vt:lpstr>
      <vt:lpstr>A1S3</vt:lpstr>
      <vt:lpstr>'Non Tax Levy PAF-Sample'!A1S4</vt:lpstr>
      <vt:lpstr>A1S4</vt:lpstr>
      <vt:lpstr>'Non Tax Levy PAF-Sample'!A1S5</vt:lpstr>
      <vt:lpstr>A1S5</vt:lpstr>
      <vt:lpstr>'Non Tax Levy PAF-Sample'!A2S1</vt:lpstr>
      <vt:lpstr>A2S1</vt:lpstr>
      <vt:lpstr>'Non Tax Levy PAF-Sample'!A2S2</vt:lpstr>
      <vt:lpstr>A2S2</vt:lpstr>
      <vt:lpstr>'Non Tax Levy PAF-Sample'!A2S3</vt:lpstr>
      <vt:lpstr>A2S3</vt:lpstr>
      <vt:lpstr>'Non Tax Levy PAF-Sample'!A2S4</vt:lpstr>
      <vt:lpstr>A2S4</vt:lpstr>
      <vt:lpstr>'Non Tax Levy PAF-Sample'!A2S5</vt:lpstr>
      <vt:lpstr>A2S5</vt:lpstr>
      <vt:lpstr>'Non Tax Levy PAF-Sample'!A3S1</vt:lpstr>
      <vt:lpstr>A3S1</vt:lpstr>
      <vt:lpstr>'Non Tax Levy PAF-Sample'!A3S3</vt:lpstr>
      <vt:lpstr>A3S3</vt:lpstr>
      <vt:lpstr>'Non Tax Levy PAF-Sample'!A3S4</vt:lpstr>
      <vt:lpstr>A3S4</vt:lpstr>
      <vt:lpstr>'Non Tax Levy PAF-Sample'!A3S5</vt:lpstr>
      <vt:lpstr>A3S5</vt:lpstr>
      <vt:lpstr>Action</vt:lpstr>
      <vt:lpstr>Assignment</vt:lpstr>
      <vt:lpstr>'Non Tax Levy PAF-Sample'!Assignment1</vt:lpstr>
      <vt:lpstr>Assignment1</vt:lpstr>
      <vt:lpstr>'Non Tax Levy PAF-Sample'!Assignment2</vt:lpstr>
      <vt:lpstr>Assignment2</vt:lpstr>
      <vt:lpstr>'Non Tax Levy PAF-Sample'!Assignment3</vt:lpstr>
      <vt:lpstr>Assignment3</vt:lpstr>
      <vt:lpstr>AssmtNum</vt:lpstr>
      <vt:lpstr>BAR_02</vt:lpstr>
      <vt:lpstr>BAR_03</vt:lpstr>
      <vt:lpstr>BAR_04</vt:lpstr>
      <vt:lpstr>BAR_55</vt:lpstr>
      <vt:lpstr>BAR02VPAF</vt:lpstr>
      <vt:lpstr>BAR03VPSA</vt:lpstr>
      <vt:lpstr>BAR04VPSA</vt:lpstr>
      <vt:lpstr>BAR55_EF</vt:lpstr>
      <vt:lpstr>BAR55Acad_Aff</vt:lpstr>
      <vt:lpstr>BAR55EF</vt:lpstr>
      <vt:lpstr>BAR55MSPIA</vt:lpstr>
      <vt:lpstr>BAR55PRES</vt:lpstr>
      <vt:lpstr>BAR55VPAF</vt:lpstr>
      <vt:lpstr>BAR55VPCA</vt:lpstr>
      <vt:lpstr>BAR55VPEM</vt:lpstr>
      <vt:lpstr>BAR55VPISD</vt:lpstr>
      <vt:lpstr>BAR55VPSA</vt:lpstr>
      <vt:lpstr>BAR55WSAS</vt:lpstr>
      <vt:lpstr>BAR55ZSB</vt:lpstr>
      <vt:lpstr>BCF</vt:lpstr>
      <vt:lpstr>BusinessUnit</vt:lpstr>
      <vt:lpstr>'Non Tax Levy PAF-Sample'!list_level1</vt:lpstr>
      <vt:lpstr>list_level1</vt:lpstr>
      <vt:lpstr>'Non Tax Levy PAF-Sample'!NumofAssmts</vt:lpstr>
      <vt:lpstr>NumofAssmts</vt:lpstr>
      <vt:lpstr>PaymentInterval</vt:lpstr>
      <vt:lpstr>'Non Tax Levy PAF'!Print_Area</vt:lpstr>
      <vt:lpstr>'Non Tax Levy PAF-Sample'!Print_Area</vt:lpstr>
    </vt:vector>
  </TitlesOfParts>
  <Company>Baruch College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Julisa Herrera</cp:lastModifiedBy>
  <cp:lastPrinted>2021-07-08T17:53:44Z</cp:lastPrinted>
  <dcterms:created xsi:type="dcterms:W3CDTF">2020-09-14T17:54:38Z</dcterms:created>
  <dcterms:modified xsi:type="dcterms:W3CDTF">2026-09-03T13:32:17Z</dcterms:modified>
</cp:coreProperties>
</file>